
<file path=[Content_Types].xml><?xml version="1.0" encoding="utf-8"?>
<Types xmlns="http://schemas.openxmlformats.org/package/2006/content-types">
  <Override PartName="/xl/styles.xml" ContentType="application/vnd.openxmlformats-officedocument.spreadsheetml.styles+xml"/>
  <Override PartName="/xl/revisions/revisionLog49.xml" ContentType="application/vnd.openxmlformats-officedocument.spreadsheetml.revisionLog+xml"/>
  <Override PartName="/xl/revisions/revisionLog67.xml" ContentType="application/vnd.openxmlformats-officedocument.spreadsheetml.revisionLog+xml"/>
  <Override PartName="/xl/revisions/revisionLog78.xml" ContentType="application/vnd.openxmlformats-officedocument.spreadsheetml.revisionLog+xml"/>
  <Default Extension="rels" ContentType="application/vnd.openxmlformats-package.relationships+xml"/>
  <Override PartName="/xl/revisions/revisionLog38.xml" ContentType="application/vnd.openxmlformats-officedocument.spreadsheetml.revisionLog+xml"/>
  <Override PartName="/xl/revisions/revisionLog65.xml" ContentType="application/vnd.openxmlformats-officedocument.spreadsheetml.revisionLog+xml"/>
  <Override PartName="/xl/revisions/revisionLog18.xml" ContentType="application/vnd.openxmlformats-officedocument.spreadsheetml.revisionLog+xml"/>
  <Override PartName="/xl/revisions/revisionLog76.xml" ContentType="application/vnd.openxmlformats-officedocument.spreadsheetml.revisionLog+xml"/>
  <Override PartName="/xl/revisions/revisionLog29.xml" ContentType="application/vnd.openxmlformats-officedocument.spreadsheetml.revisionLog+xml"/>
  <Override PartName="/xl/revisions/revisionLog47.xml" ContentType="application/vnd.openxmlformats-officedocument.spreadsheetml.revisionLog+xml"/>
  <Override PartName="/xl/revisions/revisionLog85.xml" ContentType="application/vnd.openxmlformats-officedocument.spreadsheetml.revisionLog+xml"/>
  <Override PartName="/xl/revisions/revisionLog56.xml" ContentType="application/vnd.openxmlformats-officedocument.spreadsheetml.revisionLog+xml"/>
  <Default Extension="xml" ContentType="application/xml"/>
  <Override PartName="/xl/revisions/revisionLog25.xml" ContentType="application/vnd.openxmlformats-officedocument.spreadsheetml.revisionLog+xml"/>
  <Override PartName="/xl/revisions/revisionLog54.xml" ContentType="application/vnd.openxmlformats-officedocument.spreadsheetml.revisionLog+xml"/>
  <Override PartName="/xl/revisions/revisionLog36.xml" ContentType="application/vnd.openxmlformats-officedocument.spreadsheetml.revisionLog+xml"/>
  <Override PartName="/xl/revisions/revisionLog63.xml" ContentType="application/vnd.openxmlformats-officedocument.spreadsheetml.revisionLog+xml"/>
  <Override PartName="/xl/revisions/revisionLog16.xml" ContentType="application/vnd.openxmlformats-officedocument.spreadsheetml.revisionLog+xml"/>
  <Override PartName="/xl/revisions/revisionLog45.xml" ContentType="application/vnd.openxmlformats-officedocument.spreadsheetml.revisionLog+xml"/>
  <Override PartName="/xl/revisions/revisionLog74.xml" ContentType="application/vnd.openxmlformats-officedocument.spreadsheetml.revisionLog+xml"/>
  <Override PartName="/xl/revisions/revisionLog83.xml" ContentType="application/vnd.openxmlformats-officedocument.spreadsheetml.revisionLog+xml"/>
  <Override PartName="/xl/revisions/revisionLog27.xml" ContentType="application/vnd.openxmlformats-officedocument.spreadsheetml.revisionLog+xml"/>
  <Override PartName="/xl/revisions/revisionLog72.xml" ContentType="application/vnd.openxmlformats-officedocument.spreadsheetml.revisionLog+xml"/>
  <Override PartName="/xl/worksheets/sheet3.xml" ContentType="application/vnd.openxmlformats-officedocument.spreadsheetml.worksheet+xml"/>
  <Override PartName="/xl/revisions/revisionLog70.xml" ContentType="application/vnd.openxmlformats-officedocument.spreadsheetml.revisionLog+xml"/>
  <Override PartName="/xl/revisions/revisionLog23.xml" ContentType="application/vnd.openxmlformats-officedocument.spreadsheetml.revisionLog+xml"/>
  <Override PartName="/xl/revisions/revisionLog52.xml" ContentType="application/vnd.openxmlformats-officedocument.spreadsheetml.revisionLog+xml"/>
  <Override PartName="/xl/revisions/revisionLog81.xml" ContentType="application/vnd.openxmlformats-officedocument.spreadsheetml.revisionLog+xml"/>
  <Override PartName="/xl/revisions/revisionLog34.xml" ContentType="application/vnd.openxmlformats-officedocument.spreadsheetml.revisionLog+xml"/>
  <Override PartName="/xl/revisions/revisionLog61.xml" ContentType="application/vnd.openxmlformats-officedocument.spreadsheetml.revisionLog+xml"/>
  <Override PartName="/xl/revisions/revisionLog14.xml" ContentType="application/vnd.openxmlformats-officedocument.spreadsheetml.revisionLog+xml"/>
  <Override PartName="/xl/revisions/revisionLog9.xml" ContentType="application/vnd.openxmlformats-officedocument.spreadsheetml.revisionLog+xml"/>
  <Override PartName="/xl/revisions/revisionLog43.xml" ContentType="application/vnd.openxmlformats-officedocument.spreadsheetml.revisionLog+xml"/>
  <Override PartName="/xl/worksheets/sheet1.xml" ContentType="application/vnd.openxmlformats-officedocument.spreadsheetml.worksheet+xml"/>
  <Override PartName="/xl/revisions/revisionLog12.xml" ContentType="application/vnd.openxmlformats-officedocument.spreadsheetml.revisionLog+xml"/>
  <Override PartName="/xl/revisions/revisionLog41.xml" ContentType="application/vnd.openxmlformats-officedocument.spreadsheetml.revisionLog+xml"/>
  <Override PartName="/xl/revisions/revisionLog7.xml" ContentType="application/vnd.openxmlformats-officedocument.spreadsheetml.revisionLog+xml"/>
  <Override PartName="/xl/revisions/revisionLog21.xml" ContentType="application/vnd.openxmlformats-officedocument.spreadsheetml.revisionLog+xml"/>
  <Override PartName="/xl/revisions/revisionLog50.xml" ContentType="application/vnd.openxmlformats-officedocument.spreadsheetml.revisionLog+xml"/>
  <Override PartName="/xl/revisions/revisionLog32.xml" ContentType="application/vnd.openxmlformats-officedocument.spreadsheetml.revisionLog+xml"/>
  <Override PartName="/xl/sharedStrings.xml" ContentType="application/vnd.openxmlformats-officedocument.spreadsheetml.sharedStrings+xml"/>
  <Override PartName="/xl/revisions/revisionLog10.xml" ContentType="application/vnd.openxmlformats-officedocument.spreadsheetml.revisionLog+xml"/>
  <Override PartName="/xl/revisions/revisionLog5.xml" ContentType="application/vnd.openxmlformats-officedocument.spreadsheetml.revisionLog+xml"/>
  <Override PartName="/xl/revisions/revisionLog30.xml" ContentType="application/vnd.openxmlformats-officedocument.spreadsheetml.revisionLog+xml"/>
  <Override PartName="/xl/revisions/revisionLog3.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79.xml" ContentType="application/vnd.openxmlformats-officedocument.spreadsheetml.revisionLog+xml"/>
  <Override PartName="/xl/revisions/revisionLog39.xml" ContentType="application/vnd.openxmlformats-officedocument.spreadsheetml.revisionLog+xml"/>
  <Override PartName="/xl/revisions/revisionLog68.xml" ContentType="application/vnd.openxmlformats-officedocument.spreadsheetml.revisionLog+xml"/>
  <Override PartName="/xl/revisions/revisionLog48.xml" ContentType="application/vnd.openxmlformats-officedocument.spreadsheetml.revisionLog+xml"/>
  <Override PartName="/xl/revisions/revisionLog59.xml" ContentType="application/vnd.openxmlformats-officedocument.spreadsheetml.revisionLog+xml"/>
  <Override PartName="/xl/revisions/revisionLog77.xml" ContentType="application/vnd.openxmlformats-officedocument.spreadsheetml.revisionLog+xml"/>
  <Override PartName="/xl/revisions/revisionLog86.xml" ContentType="application/vnd.openxmlformats-officedocument.spreadsheetml.revisionLog+xml"/>
  <Override PartName="/xl/revisions/revisionLog46.xml" ContentType="application/vnd.openxmlformats-officedocument.spreadsheetml.revisionLog+xml"/>
  <Override PartName="/xl/revisions/revisionLog75.xml" ContentType="application/vnd.openxmlformats-officedocument.spreadsheetml.revisionLog+xml"/>
  <Override PartName="/xl/revisions/revisionLog84.xml" ContentType="application/vnd.openxmlformats-officedocument.spreadsheetml.revisionLog+xml"/>
  <Override PartName="/xl/revisions/revisionLog28.xml" ContentType="application/vnd.openxmlformats-officedocument.spreadsheetml.revisionLog+xml"/>
  <Override PartName="/xl/revisions/revisionLog57.xml" ContentType="application/vnd.openxmlformats-officedocument.spreadsheetml.revisionLog+xml"/>
  <Override PartName="/xl/revisions/revisionLog37.xml" ContentType="application/vnd.openxmlformats-officedocument.spreadsheetml.revisionLog+xml"/>
  <Override PartName="/xl/revisions/revisionLog66.xml" ContentType="application/vnd.openxmlformats-officedocument.spreadsheetml.revisionLog+xml"/>
  <Override PartName="/xl/revisions/revisionLog19.xml" ContentType="application/vnd.openxmlformats-officedocument.spreadsheetml.revisionLog+xml"/>
  <Override PartName="/xl/workbook.xml" ContentType="application/vnd.openxmlformats-officedocument.spreadsheetml.sheet.main+xml"/>
  <Override PartName="/xl/worksheets/wsSortMap1.xml" ContentType="application/vnd.ms-excel.wsSortMap+xml"/>
  <Override PartName="/docProps/app.xml" ContentType="application/vnd.openxmlformats-officedocument.extended-properties+xml"/>
  <Override PartName="/xl/revisions/revisionLog17.xml" ContentType="application/vnd.openxmlformats-officedocument.spreadsheetml.revisionLog+xml"/>
  <Override PartName="/xl/revisions/revisionLog44.xml" ContentType="application/vnd.openxmlformats-officedocument.spreadsheetml.revisionLog+xml"/>
  <Override PartName="/xl/revisions/revisionLog73.xml" ContentType="application/vnd.openxmlformats-officedocument.spreadsheetml.revisionLog+xml"/>
  <Override PartName="/xl/revisions/revisionLog26.xml" ContentType="application/vnd.openxmlformats-officedocument.spreadsheetml.revisionLog+xml"/>
  <Override PartName="/xl/revisions/revisionLog55.xml" ContentType="application/vnd.openxmlformats-officedocument.spreadsheetml.revisionLog+xml"/>
  <Override PartName="/xl/revisions/revisionLog82.xml" ContentType="application/vnd.openxmlformats-officedocument.spreadsheetml.revisionLog+xml"/>
  <Override PartName="/xl/revisions/revisionLog35.xml" ContentType="application/vnd.openxmlformats-officedocument.spreadsheetml.revisionLog+xml"/>
  <Override PartName="/xl/revisions/revisionLog64.xml" ContentType="application/vnd.openxmlformats-officedocument.spreadsheetml.revisionLog+xml"/>
  <Override PartName="/xl/worksheets/sheet2.xml" ContentType="application/vnd.openxmlformats-officedocument.spreadsheetml.worksheet+xml"/>
  <Override PartName="/xl/revisions/revisionHeaders.xml" ContentType="application/vnd.openxmlformats-officedocument.spreadsheetml.revisionHeaders+xml"/>
  <Override PartName="/xl/revisions/revisionLog33.xml" ContentType="application/vnd.openxmlformats-officedocument.spreadsheetml.revisionLog+xml"/>
  <Override PartName="/xl/revisions/revisionLog62.xml" ContentType="application/vnd.openxmlformats-officedocument.spreadsheetml.revisionLog+xml"/>
  <Override PartName="/xl/revisions/revisionLog15.xml" ContentType="application/vnd.openxmlformats-officedocument.spreadsheetml.revisionLog+xml"/>
  <Override PartName="/xl/revisions/revisionLog8.xml" ContentType="application/vnd.openxmlformats-officedocument.spreadsheetml.revisionLog+xml"/>
  <Override PartName="/xl/revisions/revisionLog42.xml" ContentType="application/vnd.openxmlformats-officedocument.spreadsheetml.revisionLog+xml"/>
  <Override PartName="/xl/revisions/revisionLog71.xml" ContentType="application/vnd.openxmlformats-officedocument.spreadsheetml.revisionLog+xml"/>
  <Override PartName="/xl/revisions/revisionLog111.xml" ContentType="application/vnd.openxmlformats-officedocument.spreadsheetml.revisionLog+xml"/>
  <Override PartName="/xl/revisions/revisionLog24.xml" ContentType="application/vnd.openxmlformats-officedocument.spreadsheetml.revisionLog+xml"/>
  <Override PartName="/xl/revisions/revisionLog53.xml" ContentType="application/vnd.openxmlformats-officedocument.spreadsheetml.revisionLog+xml"/>
  <Override PartName="/xl/revisions/revisionLog80.xml" ContentType="application/vnd.openxmlformats-officedocument.spreadsheetml.revisionLog+xml"/>
  <Override PartName="/xl/calcChain.xml" ContentType="application/vnd.openxmlformats-officedocument.spreadsheetml.calcChain+xml"/>
  <Override PartName="/xl/revisions/revisionLog31.xml" ContentType="application/vnd.openxmlformats-officedocument.spreadsheetml.revisionLog+xml"/>
  <Override PartName="/xl/revisions/revisionLog60.xml" ContentType="application/vnd.openxmlformats-officedocument.spreadsheetml.revisionLog+xml"/>
  <Override PartName="/xl/revisions/revisionLog13.xml" ContentType="application/vnd.openxmlformats-officedocument.spreadsheetml.revisionLog+xml"/>
  <Override PartName="/xl/revisions/revisionLog40.xml" ContentType="application/vnd.openxmlformats-officedocument.spreadsheetml.revisionLog+xml"/>
  <Override PartName="/xl/revisions/revisionLog6.xml" ContentType="application/vnd.openxmlformats-officedocument.spreadsheetml.revisionLog+xml"/>
  <Override PartName="/xl/revisions/revisionLog22.xml" ContentType="application/vnd.openxmlformats-officedocument.spreadsheetml.revisionLog+xml"/>
  <Override PartName="/xl/revisions/revisionLog51.xml" ContentType="application/vnd.openxmlformats-officedocument.spreadsheetml.revisionLog+xml"/>
  <Override PartName="/xl/revisions/revisionLog20.xml" ContentType="application/vnd.openxmlformats-officedocument.spreadsheetml.revisionLog+xml"/>
  <Override PartName="/xl/revisions/revisionLog11.xml" ContentType="application/vnd.openxmlformats-officedocument.spreadsheetml.revisionLog+xml"/>
  <Override PartName="/xl/revisions/revisionLog4.xml" ContentType="application/vnd.openxmlformats-officedocument.spreadsheetml.revisionLog+xml"/>
  <Override PartName="/docProps/core.xml" ContentType="application/vnd.openxmlformats-package.core-properties+xml"/>
  <Override PartName="/xl/revisions/revisionLog2.xml" ContentType="application/vnd.openxmlformats-officedocument.spreadsheetml.revisionLog+xml"/>
  <Override PartName="/xl/revisions/revisionLog69.xml" ContentType="application/vnd.openxmlformats-officedocument.spreadsheetml.revisionLog+xml"/>
  <Override PartName="/xl/theme/theme1.xml" ContentType="application/vnd.openxmlformats-officedocument.theme+xml"/>
  <Override PartName="/xl/revisions/userNames.xml" ContentType="application/vnd.openxmlformats-officedocument.spreadsheetml.userNames+xml"/>
  <Override PartName="/xl/revisions/revisionLog5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0" yWindow="465" windowWidth="20730" windowHeight="11760"/>
  </bookViews>
  <sheets>
    <sheet name="Paslaugų sąrašas" sheetId="1" r:id="rId1"/>
    <sheet name="Institucijų sąrašas" sheetId="2" state="hidden" r:id="rId2"/>
    <sheet name="Paslaugų kodai" sheetId="3" state="hidden" r:id="rId3"/>
  </sheets>
  <definedNames>
    <definedName name="_xlnm._FilterDatabase" localSheetId="0" hidden="1">'Paslaugų sąrašas'!$B$2:$I$2561</definedName>
    <definedName name="Institucijos">'Institucijų sąrašas'!$A$2:$B$71</definedName>
    <definedName name="Kodai">'Paslaugų kodai'!$A$2:$D$61</definedName>
    <definedName name="Kodas">'Paslaugų kodai'!$A$2:$A$61</definedName>
    <definedName name="Z_BE3D19A9_D786_4023_ABCA_EBDEE30FDB06_.wvu.Cols" localSheetId="0" hidden="1">'Paslaugų sąrašas'!$E:$E,'Paslaugų sąrašas'!$H:$H</definedName>
    <definedName name="Z_BE3D19A9_D786_4023_ABCA_EBDEE30FDB06_.wvu.FilterData" localSheetId="0" hidden="1">'Paslaugų sąrašas'!$B$2:$I$2561</definedName>
    <definedName name="Z_C54E6531_7F6A_4B3F_B9FC_7C88588ABD61_.wvu.Cols" localSheetId="0" hidden="1">'Paslaugų sąrašas'!$E:$E,'Paslaugų sąrašas'!$H:$H</definedName>
    <definedName name="Z_C54E6531_7F6A_4B3F_B9FC_7C88588ABD61_.wvu.FilterData" localSheetId="0" hidden="1">'Paslaugų sąrašas'!$B$2:$I$2561</definedName>
  </definedNames>
  <calcPr calcId="125725" concurrentCalc="0"/>
  <customWorkbookViews>
    <customWorkbookView name="Jonas - Personal View" guid="{C54E6531-7F6A-4B3F-B9FC-7C88588ABD61}" mergeInterval="0" personalView="1" maximized="1" xWindow="1" yWindow="1" windowWidth="1082" windowHeight="485" activeSheetId="1"/>
    <customWorkbookView name="Mantas Bieksa - Personal View" guid="{BE3D19A9-D786-4023-ABCA-EBDEE30FDB06}" mergeInterval="0" personalView="1" maximized="1" windowWidth="1680" windowHeight="825"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38" i="2"/>
  <c r="C37"/>
  <c r="C36"/>
  <c r="C35"/>
  <c r="C34"/>
  <c r="C33"/>
  <c r="C32"/>
  <c r="C31"/>
  <c r="C30"/>
  <c r="C29"/>
  <c r="C28"/>
  <c r="C27"/>
  <c r="C26"/>
  <c r="C25"/>
  <c r="C24"/>
  <c r="C23"/>
  <c r="C22"/>
  <c r="C21"/>
  <c r="C20"/>
  <c r="C19"/>
  <c r="C18"/>
  <c r="C17"/>
  <c r="C16"/>
  <c r="C15"/>
  <c r="C14"/>
  <c r="C13"/>
  <c r="C12"/>
  <c r="C11"/>
  <c r="C10"/>
  <c r="C9"/>
  <c r="C2"/>
  <c r="C3"/>
  <c r="C4"/>
  <c r="C5"/>
  <c r="C6"/>
  <c r="C7"/>
  <c r="C8"/>
  <c r="C39"/>
  <c r="B2051" i="1"/>
  <c r="B1944"/>
  <c r="B136"/>
  <c r="B582"/>
  <c r="B1713"/>
  <c r="B512"/>
  <c r="B276"/>
  <c r="B277"/>
  <c r="B409"/>
  <c r="B870"/>
  <c r="B145"/>
  <c r="B1167"/>
  <c r="B923"/>
  <c r="B1945"/>
  <c r="B1168"/>
  <c r="B146"/>
  <c r="B656"/>
  <c r="B657"/>
  <c r="B658"/>
  <c r="B659"/>
  <c r="B660"/>
  <c r="B759"/>
  <c r="B661"/>
  <c r="B1169"/>
  <c r="B1882"/>
  <c r="B924"/>
  <c r="B1714"/>
  <c r="B1076"/>
  <c r="B1946"/>
  <c r="B725"/>
  <c r="B760"/>
  <c r="B761"/>
  <c r="B762"/>
  <c r="B833"/>
  <c r="B763"/>
  <c r="B513"/>
  <c r="B2314"/>
  <c r="B726"/>
  <c r="B1883"/>
  <c r="B410"/>
  <c r="B1809"/>
  <c r="B1607"/>
  <c r="B2226"/>
  <c r="B2022"/>
  <c r="B1170"/>
  <c r="B1346"/>
  <c r="B335"/>
  <c r="B166"/>
  <c r="B336"/>
  <c r="B167"/>
  <c r="B459"/>
  <c r="B137"/>
  <c r="B104"/>
  <c r="B168"/>
  <c r="B2517"/>
  <c r="B1493"/>
  <c r="B278"/>
  <c r="B1541"/>
  <c r="B2261"/>
  <c r="B2101"/>
  <c r="B1608"/>
  <c r="B1347"/>
  <c r="B1884"/>
  <c r="B2052"/>
  <c r="B514"/>
  <c r="B2262"/>
  <c r="B169"/>
  <c r="B170"/>
  <c r="B764"/>
  <c r="B749"/>
  <c r="B460"/>
  <c r="B1697"/>
  <c r="B1947"/>
  <c r="B1518"/>
  <c r="B1450"/>
  <c r="B3"/>
  <c r="B337"/>
  <c r="B925"/>
  <c r="B926"/>
  <c r="B1715"/>
  <c r="B1810"/>
  <c r="B871"/>
  <c r="B1716"/>
  <c r="B1077"/>
  <c r="B1348"/>
  <c r="B2181"/>
  <c r="B2102"/>
  <c r="B515"/>
  <c r="B411"/>
  <c r="B412"/>
  <c r="B461"/>
  <c r="B516"/>
  <c r="B413"/>
  <c r="B517"/>
  <c r="B414"/>
  <c r="B518"/>
  <c r="B415"/>
  <c r="B338"/>
  <c r="B138"/>
  <c r="B834"/>
  <c r="B1811"/>
  <c r="B1812"/>
  <c r="B1813"/>
  <c r="B1814"/>
  <c r="B416"/>
  <c r="B1609"/>
  <c r="B1171"/>
  <c r="B2182"/>
  <c r="B835"/>
  <c r="B791"/>
  <c r="B792"/>
  <c r="B836"/>
  <c r="B765"/>
  <c r="B837"/>
  <c r="B838"/>
  <c r="B1698"/>
  <c r="B279"/>
  <c r="B1610"/>
  <c r="B583"/>
  <c r="B1039"/>
  <c r="B1349"/>
  <c r="B1078"/>
  <c r="B1079"/>
  <c r="B2478"/>
  <c r="B2479"/>
  <c r="B339"/>
  <c r="B519"/>
  <c r="B4"/>
  <c r="B79"/>
  <c r="B2359"/>
  <c r="B171"/>
  <c r="B340"/>
  <c r="B80"/>
  <c r="B341"/>
  <c r="B342"/>
  <c r="B1717"/>
  <c r="B1542"/>
  <c r="B462"/>
  <c r="B1815"/>
  <c r="B47"/>
  <c r="B5"/>
  <c r="B1948"/>
  <c r="B2480"/>
  <c r="B727"/>
  <c r="B1350"/>
  <c r="B1949"/>
  <c r="B1950"/>
  <c r="B2023"/>
  <c r="B1951"/>
  <c r="B1952"/>
  <c r="B2053"/>
  <c r="B1953"/>
  <c r="B2054"/>
  <c r="B1718"/>
  <c r="B1816"/>
  <c r="B1817"/>
  <c r="B1719"/>
  <c r="B1720"/>
  <c r="B1818"/>
  <c r="B1721"/>
  <c r="B2518"/>
  <c r="B2519"/>
  <c r="B2531"/>
  <c r="B2500"/>
  <c r="B2520"/>
  <c r="B1172"/>
  <c r="B48"/>
  <c r="B6"/>
  <c r="B2103"/>
  <c r="B2315"/>
  <c r="B2316"/>
  <c r="B2317"/>
  <c r="B1519"/>
  <c r="B927"/>
  <c r="B417"/>
  <c r="B280"/>
  <c r="B463"/>
  <c r="B584"/>
  <c r="B662"/>
  <c r="B2461"/>
  <c r="B1080"/>
  <c r="B1081"/>
  <c r="B1351"/>
  <c r="B281"/>
  <c r="B282"/>
  <c r="B1040"/>
  <c r="B1173"/>
  <c r="B585"/>
  <c r="B586"/>
  <c r="B621"/>
  <c r="B587"/>
  <c r="B2532"/>
  <c r="B928"/>
  <c r="B1543"/>
  <c r="B1885"/>
  <c r="B1819"/>
  <c r="B1544"/>
  <c r="B1820"/>
  <c r="B1886"/>
  <c r="B1545"/>
  <c r="B1887"/>
  <c r="B1546"/>
  <c r="B1722"/>
  <c r="B7"/>
  <c r="B49"/>
  <c r="B2138"/>
  <c r="B81"/>
  <c r="B520"/>
  <c r="B464"/>
  <c r="B418"/>
  <c r="B465"/>
  <c r="B466"/>
  <c r="B521"/>
  <c r="B467"/>
  <c r="B522"/>
  <c r="B419"/>
  <c r="B523"/>
  <c r="B147"/>
  <c r="B2263"/>
  <c r="B2089"/>
  <c r="B2132"/>
  <c r="B283"/>
  <c r="B2183"/>
  <c r="B172"/>
  <c r="B173"/>
  <c r="B139"/>
  <c r="B105"/>
  <c r="B106"/>
  <c r="B107"/>
  <c r="B420"/>
  <c r="B524"/>
  <c r="B468"/>
  <c r="B525"/>
  <c r="B526"/>
  <c r="B527"/>
  <c r="B528"/>
  <c r="B529"/>
  <c r="B174"/>
  <c r="B175"/>
  <c r="B2318"/>
  <c r="B2319"/>
  <c r="B2104"/>
  <c r="B284"/>
  <c r="B1451"/>
  <c r="B1452"/>
  <c r="B2105"/>
  <c r="B2106"/>
  <c r="B2320"/>
  <c r="B2321"/>
  <c r="B2107"/>
  <c r="B2108"/>
  <c r="B530"/>
  <c r="B343"/>
  <c r="B82"/>
  <c r="B8"/>
  <c r="B9"/>
  <c r="B50"/>
  <c r="B344"/>
  <c r="B176"/>
  <c r="B285"/>
  <c r="B2139"/>
  <c r="B469"/>
  <c r="B531"/>
  <c r="B470"/>
  <c r="B421"/>
  <c r="B532"/>
  <c r="B2227"/>
  <c r="B1611"/>
  <c r="B1612"/>
  <c r="B2228"/>
  <c r="B2184"/>
  <c r="B2140"/>
  <c r="B2141"/>
  <c r="B2185"/>
  <c r="B2229"/>
  <c r="B2230"/>
  <c r="B2142"/>
  <c r="B345"/>
  <c r="B177"/>
  <c r="B1082"/>
  <c r="B1352"/>
  <c r="B2133"/>
  <c r="B2090"/>
  <c r="B2109"/>
  <c r="B286"/>
  <c r="B1494"/>
  <c r="B178"/>
  <c r="B346"/>
  <c r="B179"/>
  <c r="B533"/>
  <c r="B422"/>
  <c r="B471"/>
  <c r="B108"/>
  <c r="B534"/>
  <c r="B472"/>
  <c r="B2360"/>
  <c r="B1888"/>
  <c r="B423"/>
  <c r="B473"/>
  <c r="B535"/>
  <c r="B140"/>
  <c r="B2361"/>
  <c r="B2024"/>
  <c r="B287"/>
  <c r="B474"/>
  <c r="B109"/>
  <c r="B141"/>
  <c r="B148"/>
  <c r="B149"/>
  <c r="B2231"/>
  <c r="B2091"/>
  <c r="B2186"/>
  <c r="B663"/>
  <c r="B1353"/>
  <c r="B110"/>
  <c r="B1547"/>
  <c r="B1821"/>
  <c r="B1822"/>
  <c r="B622"/>
  <c r="B1823"/>
  <c r="B1613"/>
  <c r="B1548"/>
  <c r="B766"/>
  <c r="B288"/>
  <c r="B2481"/>
  <c r="B2462"/>
  <c r="B2437"/>
  <c r="B664"/>
  <c r="B1174"/>
  <c r="B1354"/>
  <c r="B929"/>
  <c r="B1175"/>
  <c r="B1041"/>
  <c r="B1176"/>
  <c r="B1177"/>
  <c r="B930"/>
  <c r="B1355"/>
  <c r="B1178"/>
  <c r="B2417"/>
  <c r="B665"/>
  <c r="B1549"/>
  <c r="B1723"/>
  <c r="B1550"/>
  <c r="B1453"/>
  <c r="B1454"/>
  <c r="B2438"/>
  <c r="B2482"/>
  <c r="B2463"/>
  <c r="B347"/>
  <c r="B10"/>
  <c r="B1824"/>
  <c r="B2418"/>
  <c r="B2419"/>
  <c r="B2420"/>
  <c r="B2404"/>
  <c r="B2421"/>
  <c r="B2405"/>
  <c r="B2422"/>
  <c r="B2381"/>
  <c r="B2406"/>
  <c r="B2382"/>
  <c r="B2407"/>
  <c r="B2383"/>
  <c r="B2423"/>
  <c r="B424"/>
  <c r="B1614"/>
  <c r="B1551"/>
  <c r="B931"/>
  <c r="B728"/>
  <c r="B2232"/>
  <c r="B2143"/>
  <c r="B1495"/>
  <c r="B588"/>
  <c r="B839"/>
  <c r="B1455"/>
  <c r="B1496"/>
  <c r="B589"/>
  <c r="B1456"/>
  <c r="B2233"/>
  <c r="B2055"/>
  <c r="B1615"/>
  <c r="B840"/>
  <c r="B289"/>
  <c r="B180"/>
  <c r="B181"/>
  <c r="B348"/>
  <c r="B1179"/>
  <c r="B1616"/>
  <c r="B475"/>
  <c r="B476"/>
  <c r="B477"/>
  <c r="B51"/>
  <c r="B52"/>
  <c r="B478"/>
  <c r="B2554"/>
  <c r="B2544"/>
  <c r="B2322"/>
  <c r="B2323"/>
  <c r="B142"/>
  <c r="B2408"/>
  <c r="B2187"/>
  <c r="B2188"/>
  <c r="B623"/>
  <c r="B624"/>
  <c r="B479"/>
  <c r="B480"/>
  <c r="B1180"/>
  <c r="B1181"/>
  <c r="B750"/>
  <c r="B751"/>
  <c r="B2324"/>
  <c r="B2325"/>
  <c r="B932"/>
  <c r="B933"/>
  <c r="B2547"/>
  <c r="B2548"/>
  <c r="B2025"/>
  <c r="B2026"/>
  <c r="B290"/>
  <c r="B820"/>
  <c r="B2464"/>
  <c r="B2465"/>
  <c r="B2521"/>
  <c r="B2522"/>
  <c r="B2409"/>
  <c r="B2466"/>
  <c r="B2483"/>
  <c r="B2439"/>
  <c r="B2484"/>
  <c r="B1617"/>
  <c r="B291"/>
  <c r="B292"/>
  <c r="B293"/>
  <c r="B536"/>
  <c r="B1042"/>
  <c r="B1043"/>
  <c r="B934"/>
  <c r="B2440"/>
  <c r="B2467"/>
  <c r="B1182"/>
  <c r="B872"/>
  <c r="B935"/>
  <c r="B936"/>
  <c r="B425"/>
  <c r="B481"/>
  <c r="B1889"/>
  <c r="B537"/>
  <c r="B937"/>
  <c r="B2523"/>
  <c r="B2533"/>
  <c r="B2524"/>
  <c r="B2534"/>
  <c r="B1890"/>
  <c r="B349"/>
  <c r="B182"/>
  <c r="B183"/>
  <c r="B184"/>
  <c r="B1724"/>
  <c r="B1891"/>
  <c r="B938"/>
  <c r="B1083"/>
  <c r="B1183"/>
  <c r="B294"/>
  <c r="B185"/>
  <c r="B111"/>
  <c r="B1184"/>
  <c r="B2501"/>
  <c r="B1725"/>
  <c r="B1726"/>
  <c r="B11"/>
  <c r="B12"/>
  <c r="B13"/>
  <c r="B2110"/>
  <c r="B666"/>
  <c r="B667"/>
  <c r="B2144"/>
  <c r="B2362"/>
  <c r="B2502"/>
  <c r="B2384"/>
  <c r="B1185"/>
  <c r="B1186"/>
  <c r="B2145"/>
  <c r="B873"/>
  <c r="B2468"/>
  <c r="B2441"/>
  <c r="B2469"/>
  <c r="B2442"/>
  <c r="B2056"/>
  <c r="B2027"/>
  <c r="B590"/>
  <c r="B591"/>
  <c r="B668"/>
  <c r="B625"/>
  <c r="B1356"/>
  <c r="B1497"/>
  <c r="B1357"/>
  <c r="B1084"/>
  <c r="B626"/>
  <c r="B627"/>
  <c r="B628"/>
  <c r="B669"/>
  <c r="B670"/>
  <c r="B1552"/>
  <c r="B538"/>
  <c r="B939"/>
  <c r="B629"/>
  <c r="B630"/>
  <c r="B631"/>
  <c r="B632"/>
  <c r="B633"/>
  <c r="B634"/>
  <c r="B671"/>
  <c r="B672"/>
  <c r="B592"/>
  <c r="B673"/>
  <c r="B821"/>
  <c r="B841"/>
  <c r="B674"/>
  <c r="B675"/>
  <c r="B593"/>
  <c r="B676"/>
  <c r="B594"/>
  <c r="B595"/>
  <c r="B1727"/>
  <c r="B539"/>
  <c r="B677"/>
  <c r="B767"/>
  <c r="B793"/>
  <c r="B596"/>
  <c r="B678"/>
  <c r="B597"/>
  <c r="B482"/>
  <c r="B1187"/>
  <c r="B598"/>
  <c r="B679"/>
  <c r="B680"/>
  <c r="B768"/>
  <c r="B540"/>
  <c r="B635"/>
  <c r="B752"/>
  <c r="B769"/>
  <c r="B874"/>
  <c r="B2424"/>
  <c r="B2385"/>
  <c r="B1553"/>
  <c r="B2363"/>
  <c r="B2364"/>
  <c r="B1358"/>
  <c r="B1188"/>
  <c r="B2485"/>
  <c r="B1189"/>
  <c r="B1190"/>
  <c r="B2486"/>
  <c r="B295"/>
  <c r="B2326"/>
  <c r="B2365"/>
  <c r="B2327"/>
  <c r="B2146"/>
  <c r="B1520"/>
  <c r="B1618"/>
  <c r="B1699"/>
  <c r="B426"/>
  <c r="B483"/>
  <c r="B427"/>
  <c r="B296"/>
  <c r="B350"/>
  <c r="B186"/>
  <c r="B297"/>
  <c r="B1085"/>
  <c r="B1359"/>
  <c r="B1086"/>
  <c r="B1087"/>
  <c r="B1191"/>
  <c r="B1360"/>
  <c r="B484"/>
  <c r="B351"/>
  <c r="B1954"/>
  <c r="B2057"/>
  <c r="B2328"/>
  <c r="B2329"/>
  <c r="B940"/>
  <c r="B941"/>
  <c r="B875"/>
  <c r="B876"/>
  <c r="B1192"/>
  <c r="B1521"/>
  <c r="B2330"/>
  <c r="B794"/>
  <c r="B1619"/>
  <c r="B2189"/>
  <c r="B83"/>
  <c r="B1700"/>
  <c r="B1701"/>
  <c r="B1620"/>
  <c r="B1702"/>
  <c r="B1621"/>
  <c r="B1554"/>
  <c r="B1703"/>
  <c r="B1555"/>
  <c r="B1556"/>
  <c r="B1622"/>
  <c r="B53"/>
  <c r="B2092"/>
  <c r="B14"/>
  <c r="B15"/>
  <c r="B16"/>
  <c r="B54"/>
  <c r="B55"/>
  <c r="B17"/>
  <c r="B18"/>
  <c r="B84"/>
  <c r="B19"/>
  <c r="B1892"/>
  <c r="B2190"/>
  <c r="B2331"/>
  <c r="B2332"/>
  <c r="B2111"/>
  <c r="B2112"/>
  <c r="B599"/>
  <c r="B681"/>
  <c r="B636"/>
  <c r="B1728"/>
  <c r="B1729"/>
  <c r="B2028"/>
  <c r="B2029"/>
  <c r="B2058"/>
  <c r="B2030"/>
  <c r="B877"/>
  <c r="B1088"/>
  <c r="B1089"/>
  <c r="B1090"/>
  <c r="B1893"/>
  <c r="B541"/>
  <c r="B150"/>
  <c r="B112"/>
  <c r="B2113"/>
  <c r="B1730"/>
  <c r="B878"/>
  <c r="B485"/>
  <c r="B1955"/>
  <c r="B2503"/>
  <c r="B2555"/>
  <c r="B2525"/>
  <c r="B1894"/>
  <c r="B1731"/>
  <c r="B2114"/>
  <c r="B2333"/>
  <c r="B2115"/>
  <c r="B2116"/>
  <c r="B2334"/>
  <c r="B942"/>
  <c r="B1732"/>
  <c r="B1895"/>
  <c r="B1733"/>
  <c r="B2264"/>
  <c r="B1623"/>
  <c r="B2234"/>
  <c r="B1193"/>
  <c r="B770"/>
  <c r="B187"/>
  <c r="B352"/>
  <c r="B353"/>
  <c r="B298"/>
  <c r="B2147"/>
  <c r="B2191"/>
  <c r="B1194"/>
  <c r="B1091"/>
  <c r="B1825"/>
  <c r="B2335"/>
  <c r="B943"/>
  <c r="B299"/>
  <c r="B300"/>
  <c r="B301"/>
  <c r="B1734"/>
  <c r="B1735"/>
  <c r="B56"/>
  <c r="B1624"/>
  <c r="B682"/>
  <c r="B486"/>
  <c r="B683"/>
  <c r="B684"/>
  <c r="B1625"/>
  <c r="B771"/>
  <c r="B2117"/>
  <c r="B1195"/>
  <c r="B1557"/>
  <c r="B1558"/>
  <c r="B600"/>
  <c r="B2265"/>
  <c r="B2266"/>
  <c r="B2267"/>
  <c r="B1196"/>
  <c r="B2031"/>
  <c r="B879"/>
  <c r="B2386"/>
  <c r="B2387"/>
  <c r="B2425"/>
  <c r="B2487"/>
  <c r="B2426"/>
  <c r="B2388"/>
  <c r="B1361"/>
  <c r="B842"/>
  <c r="B822"/>
  <c r="B795"/>
  <c r="B843"/>
  <c r="B2148"/>
  <c r="B1197"/>
  <c r="B1198"/>
  <c r="B1362"/>
  <c r="B2488"/>
  <c r="B1044"/>
  <c r="B880"/>
  <c r="B1896"/>
  <c r="B1363"/>
  <c r="B113"/>
  <c r="B114"/>
  <c r="B151"/>
  <c r="B115"/>
  <c r="B1199"/>
  <c r="B1364"/>
  <c r="B944"/>
  <c r="B188"/>
  <c r="B1365"/>
  <c r="B1200"/>
  <c r="B1092"/>
  <c r="B1045"/>
  <c r="B1201"/>
  <c r="B354"/>
  <c r="B189"/>
  <c r="B542"/>
  <c r="B428"/>
  <c r="B487"/>
  <c r="B355"/>
  <c r="B356"/>
  <c r="B1559"/>
  <c r="B1560"/>
  <c r="B20"/>
  <c r="B1202"/>
  <c r="B2443"/>
  <c r="B1736"/>
  <c r="B1093"/>
  <c r="B1366"/>
  <c r="B21"/>
  <c r="B22"/>
  <c r="B190"/>
  <c r="B1626"/>
  <c r="B1627"/>
  <c r="B1046"/>
  <c r="B302"/>
  <c r="B1628"/>
  <c r="B1561"/>
  <c r="B303"/>
  <c r="B23"/>
  <c r="B357"/>
  <c r="B1047"/>
  <c r="B1048"/>
  <c r="B2549"/>
  <c r="B2550"/>
  <c r="B116"/>
  <c r="B117"/>
  <c r="B152"/>
  <c r="B2235"/>
  <c r="B358"/>
  <c r="B191"/>
  <c r="B153"/>
  <c r="B1203"/>
  <c r="B1457"/>
  <c r="B192"/>
  <c r="B1049"/>
  <c r="B1204"/>
  <c r="B193"/>
  <c r="B2268"/>
  <c r="B2149"/>
  <c r="B359"/>
  <c r="B844"/>
  <c r="B845"/>
  <c r="B2236"/>
  <c r="B1956"/>
  <c r="B1957"/>
  <c r="B1958"/>
  <c r="B1959"/>
  <c r="B2059"/>
  <c r="B2060"/>
  <c r="B1960"/>
  <c r="B2032"/>
  <c r="B2444"/>
  <c r="B2551"/>
  <c r="B1961"/>
  <c r="B2237"/>
  <c r="B881"/>
  <c r="B882"/>
  <c r="B1050"/>
  <c r="B1094"/>
  <c r="B883"/>
  <c r="B1962"/>
  <c r="B1963"/>
  <c r="B2033"/>
  <c r="B945"/>
  <c r="B1095"/>
  <c r="B2556"/>
  <c r="B772"/>
  <c r="B729"/>
  <c r="B730"/>
  <c r="B773"/>
  <c r="B731"/>
  <c r="B1205"/>
  <c r="B946"/>
  <c r="B2061"/>
  <c r="B1367"/>
  <c r="B1368"/>
  <c r="B947"/>
  <c r="B1206"/>
  <c r="B1207"/>
  <c r="B154"/>
  <c r="B637"/>
  <c r="B685"/>
  <c r="B686"/>
  <c r="B601"/>
  <c r="B194"/>
  <c r="B360"/>
  <c r="B602"/>
  <c r="B603"/>
  <c r="B687"/>
  <c r="B846"/>
  <c r="B823"/>
  <c r="B638"/>
  <c r="B688"/>
  <c r="B1458"/>
  <c r="B543"/>
  <c r="B689"/>
  <c r="B639"/>
  <c r="B2062"/>
  <c r="B1964"/>
  <c r="B2269"/>
  <c r="B690"/>
  <c r="B774"/>
  <c r="B2445"/>
  <c r="B2034"/>
  <c r="B2063"/>
  <c r="B2470"/>
  <c r="B2389"/>
  <c r="B2410"/>
  <c r="B824"/>
  <c r="B1965"/>
  <c r="B732"/>
  <c r="B847"/>
  <c r="B796"/>
  <c r="B825"/>
  <c r="B848"/>
  <c r="B2118"/>
  <c r="B1737"/>
  <c r="B1897"/>
  <c r="B1826"/>
  <c r="B1738"/>
  <c r="B1739"/>
  <c r="B1740"/>
  <c r="B1741"/>
  <c r="B2489"/>
  <c r="B1369"/>
  <c r="B2119"/>
  <c r="B2557"/>
  <c r="B143"/>
  <c r="B1742"/>
  <c r="B1208"/>
  <c r="B2366"/>
  <c r="B884"/>
  <c r="B885"/>
  <c r="B1051"/>
  <c r="B2490"/>
  <c r="B1370"/>
  <c r="B1371"/>
  <c r="B2427"/>
  <c r="B1209"/>
  <c r="B2035"/>
  <c r="B1372"/>
  <c r="B1210"/>
  <c r="B1096"/>
  <c r="B1211"/>
  <c r="B1373"/>
  <c r="B1212"/>
  <c r="B1213"/>
  <c r="B1374"/>
  <c r="B1375"/>
  <c r="B1376"/>
  <c r="B948"/>
  <c r="B604"/>
  <c r="B195"/>
  <c r="B949"/>
  <c r="B304"/>
  <c r="B196"/>
  <c r="B197"/>
  <c r="B198"/>
  <c r="B361"/>
  <c r="B1629"/>
  <c r="B362"/>
  <c r="B199"/>
  <c r="B200"/>
  <c r="B733"/>
  <c r="B775"/>
  <c r="B640"/>
  <c r="B1214"/>
  <c r="B201"/>
  <c r="B2367"/>
  <c r="B2336"/>
  <c r="B776"/>
  <c r="B1827"/>
  <c r="B429"/>
  <c r="B1898"/>
  <c r="B2337"/>
  <c r="B488"/>
  <c r="B1498"/>
  <c r="B1522"/>
  <c r="B1828"/>
  <c r="B1829"/>
  <c r="B2120"/>
  <c r="B544"/>
  <c r="B305"/>
  <c r="B545"/>
  <c r="B306"/>
  <c r="B1562"/>
  <c r="B1704"/>
  <c r="B1630"/>
  <c r="B1705"/>
  <c r="B1830"/>
  <c r="B950"/>
  <c r="B363"/>
  <c r="B1631"/>
  <c r="B951"/>
  <c r="B952"/>
  <c r="B155"/>
  <c r="B826"/>
  <c r="B307"/>
  <c r="B1743"/>
  <c r="B953"/>
  <c r="B1215"/>
  <c r="B1216"/>
  <c r="B954"/>
  <c r="B1217"/>
  <c r="B1218"/>
  <c r="B886"/>
  <c r="B1563"/>
  <c r="B364"/>
  <c r="B202"/>
  <c r="B203"/>
  <c r="B204"/>
  <c r="B2150"/>
  <c r="B1632"/>
  <c r="B1499"/>
  <c r="B205"/>
  <c r="B2368"/>
  <c r="B2270"/>
  <c r="B2504"/>
  <c r="B2535"/>
  <c r="B1744"/>
  <c r="B2536"/>
  <c r="B206"/>
  <c r="B365"/>
  <c r="B207"/>
  <c r="B2093"/>
  <c r="B734"/>
  <c r="B753"/>
  <c r="B1523"/>
  <c r="B208"/>
  <c r="B1745"/>
  <c r="B1052"/>
  <c r="B955"/>
  <c r="B956"/>
  <c r="B2411"/>
  <c r="B2338"/>
  <c r="B2339"/>
  <c r="B2192"/>
  <c r="B1219"/>
  <c r="B1220"/>
  <c r="B957"/>
  <c r="B1053"/>
  <c r="B1633"/>
  <c r="B209"/>
  <c r="B546"/>
  <c r="B1634"/>
  <c r="B2193"/>
  <c r="B366"/>
  <c r="B210"/>
  <c r="B367"/>
  <c r="B308"/>
  <c r="B1221"/>
  <c r="B430"/>
  <c r="B489"/>
  <c r="B1635"/>
  <c r="B797"/>
  <c r="B849"/>
  <c r="B827"/>
  <c r="B2271"/>
  <c r="B798"/>
  <c r="B211"/>
  <c r="B431"/>
  <c r="B1564"/>
  <c r="B1831"/>
  <c r="B2369"/>
  <c r="B24"/>
  <c r="B2428"/>
  <c r="B2390"/>
  <c r="B2429"/>
  <c r="B2391"/>
  <c r="B2412"/>
  <c r="B958"/>
  <c r="B959"/>
  <c r="B212"/>
  <c r="B213"/>
  <c r="B1500"/>
  <c r="B1459"/>
  <c r="B1501"/>
  <c r="B1524"/>
  <c r="B1502"/>
  <c r="B490"/>
  <c r="B491"/>
  <c r="B1899"/>
  <c r="B1636"/>
  <c r="B1832"/>
  <c r="B1833"/>
  <c r="B1706"/>
  <c r="B1637"/>
  <c r="B1222"/>
  <c r="B1377"/>
  <c r="B1097"/>
  <c r="B1378"/>
  <c r="B1223"/>
  <c r="B960"/>
  <c r="B1224"/>
  <c r="B1746"/>
  <c r="B2537"/>
  <c r="B1966"/>
  <c r="B1967"/>
  <c r="B214"/>
  <c r="B1225"/>
  <c r="B25"/>
  <c r="B1054"/>
  <c r="B1460"/>
  <c r="B215"/>
  <c r="B1525"/>
  <c r="B1461"/>
  <c r="B1462"/>
  <c r="B887"/>
  <c r="B888"/>
  <c r="B1055"/>
  <c r="B1379"/>
  <c r="B889"/>
  <c r="B2538"/>
  <c r="B1968"/>
  <c r="B2064"/>
  <c r="B2036"/>
  <c r="B2505"/>
  <c r="B2506"/>
  <c r="B1969"/>
  <c r="B1226"/>
  <c r="B828"/>
  <c r="B2238"/>
  <c r="B2151"/>
  <c r="B1227"/>
  <c r="B1565"/>
  <c r="B1228"/>
  <c r="B118"/>
  <c r="B547"/>
  <c r="B548"/>
  <c r="B1229"/>
  <c r="B549"/>
  <c r="B216"/>
  <c r="B2340"/>
  <c r="B85"/>
  <c r="B1747"/>
  <c r="B1748"/>
  <c r="B1749"/>
  <c r="B1750"/>
  <c r="B1751"/>
  <c r="B1900"/>
  <c r="B1834"/>
  <c r="B1835"/>
  <c r="B1901"/>
  <c r="B1902"/>
  <c r="B1903"/>
  <c r="B1752"/>
  <c r="B1836"/>
  <c r="B1753"/>
  <c r="B1754"/>
  <c r="B1904"/>
  <c r="B1837"/>
  <c r="B1755"/>
  <c r="B691"/>
  <c r="B1098"/>
  <c r="B754"/>
  <c r="B1230"/>
  <c r="B961"/>
  <c r="B1231"/>
  <c r="B2194"/>
  <c r="B890"/>
  <c r="B1232"/>
  <c r="B309"/>
  <c r="B1838"/>
  <c r="B1905"/>
  <c r="B1839"/>
  <c r="B1906"/>
  <c r="B1840"/>
  <c r="B1756"/>
  <c r="B1841"/>
  <c r="B1757"/>
  <c r="B1758"/>
  <c r="B1759"/>
  <c r="B1907"/>
  <c r="B1760"/>
  <c r="B1761"/>
  <c r="B1842"/>
  <c r="B1233"/>
  <c r="B962"/>
  <c r="B850"/>
  <c r="B1463"/>
  <c r="B1638"/>
  <c r="B1234"/>
  <c r="B1235"/>
  <c r="B1236"/>
  <c r="B1237"/>
  <c r="B1639"/>
  <c r="B119"/>
  <c r="B156"/>
  <c r="B120"/>
  <c r="B121"/>
  <c r="B2471"/>
  <c r="B2446"/>
  <c r="B2472"/>
  <c r="B851"/>
  <c r="B605"/>
  <c r="B641"/>
  <c r="B2539"/>
  <c r="B2558"/>
  <c r="B1640"/>
  <c r="B217"/>
  <c r="B963"/>
  <c r="B1099"/>
  <c r="B1100"/>
  <c r="B1101"/>
  <c r="B1380"/>
  <c r="B891"/>
  <c r="B892"/>
  <c r="B1102"/>
  <c r="B1056"/>
  <c r="B1381"/>
  <c r="B1057"/>
  <c r="B1103"/>
  <c r="B1104"/>
  <c r="B1105"/>
  <c r="B1106"/>
  <c r="B1382"/>
  <c r="B1107"/>
  <c r="B1383"/>
  <c r="B1108"/>
  <c r="B893"/>
  <c r="B894"/>
  <c r="B1109"/>
  <c r="B895"/>
  <c r="B896"/>
  <c r="B1058"/>
  <c r="B1238"/>
  <c r="B550"/>
  <c r="B432"/>
  <c r="B1762"/>
  <c r="B964"/>
  <c r="B965"/>
  <c r="B1239"/>
  <c r="B1240"/>
  <c r="B551"/>
  <c r="B433"/>
  <c r="B434"/>
  <c r="B218"/>
  <c r="B692"/>
  <c r="B2065"/>
  <c r="B1970"/>
  <c r="B1908"/>
  <c r="B2152"/>
  <c r="B2153"/>
  <c r="B2239"/>
  <c r="B1526"/>
  <c r="B1464"/>
  <c r="B1465"/>
  <c r="B1503"/>
  <c r="B1466"/>
  <c r="B1467"/>
  <c r="B1527"/>
  <c r="B1468"/>
  <c r="B1469"/>
  <c r="B1470"/>
  <c r="B1528"/>
  <c r="B1504"/>
  <c r="B1505"/>
  <c r="B1471"/>
  <c r="B1506"/>
  <c r="B368"/>
  <c r="B606"/>
  <c r="B799"/>
  <c r="B2195"/>
  <c r="B2121"/>
  <c r="B1641"/>
  <c r="B2134"/>
  <c r="B2094"/>
  <c r="B2122"/>
  <c r="B1642"/>
  <c r="B2447"/>
  <c r="B2370"/>
  <c r="B2272"/>
  <c r="B693"/>
  <c r="B694"/>
  <c r="B695"/>
  <c r="B696"/>
  <c r="B492"/>
  <c r="B1241"/>
  <c r="B2491"/>
  <c r="B966"/>
  <c r="B2448"/>
  <c r="B2392"/>
  <c r="B369"/>
  <c r="B967"/>
  <c r="B1242"/>
  <c r="B310"/>
  <c r="B219"/>
  <c r="B311"/>
  <c r="B312"/>
  <c r="B968"/>
  <c r="B1110"/>
  <c r="B969"/>
  <c r="B2559"/>
  <c r="B1111"/>
  <c r="B57"/>
  <c r="B220"/>
  <c r="B370"/>
  <c r="B221"/>
  <c r="B58"/>
  <c r="B26"/>
  <c r="B371"/>
  <c r="B222"/>
  <c r="B313"/>
  <c r="B122"/>
  <c r="B123"/>
  <c r="B157"/>
  <c r="B86"/>
  <c r="B2196"/>
  <c r="B1643"/>
  <c r="B897"/>
  <c r="B1384"/>
  <c r="B1971"/>
  <c r="B1972"/>
  <c r="B697"/>
  <c r="B1973"/>
  <c r="B1974"/>
  <c r="B1975"/>
  <c r="B1976"/>
  <c r="B1644"/>
  <c r="B735"/>
  <c r="B736"/>
  <c r="B777"/>
  <c r="B737"/>
  <c r="B738"/>
  <c r="B778"/>
  <c r="B779"/>
  <c r="B755"/>
  <c r="B607"/>
  <c r="B698"/>
  <c r="B642"/>
  <c r="B852"/>
  <c r="B643"/>
  <c r="B435"/>
  <c r="B314"/>
  <c r="B552"/>
  <c r="B436"/>
  <c r="B2066"/>
  <c r="B1977"/>
  <c r="B2037"/>
  <c r="B1978"/>
  <c r="B1843"/>
  <c r="B1844"/>
  <c r="B1845"/>
  <c r="B1507"/>
  <c r="B1979"/>
  <c r="B1980"/>
  <c r="B2038"/>
  <c r="B2240"/>
  <c r="B2067"/>
  <c r="B2197"/>
  <c r="B2154"/>
  <c r="B1243"/>
  <c r="B2155"/>
  <c r="B2198"/>
  <c r="B2241"/>
  <c r="B2242"/>
  <c r="B2199"/>
  <c r="B2200"/>
  <c r="B2156"/>
  <c r="B2243"/>
  <c r="B2157"/>
  <c r="B2244"/>
  <c r="B2245"/>
  <c r="B2246"/>
  <c r="B2273"/>
  <c r="B2247"/>
  <c r="B2158"/>
  <c r="B2159"/>
  <c r="B1763"/>
  <c r="B437"/>
  <c r="B1846"/>
  <c r="B1764"/>
  <c r="B1909"/>
  <c r="B2341"/>
  <c r="B1645"/>
  <c r="B1646"/>
  <c r="B1847"/>
  <c r="B1848"/>
  <c r="B1849"/>
  <c r="B1647"/>
  <c r="B1765"/>
  <c r="B2123"/>
  <c r="B1648"/>
  <c r="B2124"/>
  <c r="B1649"/>
  <c r="B1850"/>
  <c r="B1650"/>
  <c r="B1910"/>
  <c r="B1851"/>
  <c r="B1651"/>
  <c r="B1652"/>
  <c r="B1653"/>
  <c r="B1911"/>
  <c r="B1766"/>
  <c r="B1654"/>
  <c r="B1472"/>
  <c r="B1655"/>
  <c r="B970"/>
  <c r="B971"/>
  <c r="B972"/>
  <c r="B372"/>
  <c r="B27"/>
  <c r="B373"/>
  <c r="B374"/>
  <c r="B1656"/>
  <c r="B1657"/>
  <c r="B1566"/>
  <c r="B1658"/>
  <c r="B1567"/>
  <c r="B1568"/>
  <c r="B1767"/>
  <c r="B1852"/>
  <c r="B1853"/>
  <c r="B1981"/>
  <c r="B898"/>
  <c r="B699"/>
  <c r="B375"/>
  <c r="B2342"/>
  <c r="B2343"/>
  <c r="B158"/>
  <c r="B2201"/>
  <c r="B2274"/>
  <c r="B1244"/>
  <c r="B2473"/>
  <c r="B2474"/>
  <c r="B2068"/>
  <c r="B2560"/>
  <c r="B973"/>
  <c r="B974"/>
  <c r="B975"/>
  <c r="B2449"/>
  <c r="B2413"/>
  <c r="B2414"/>
  <c r="B2415"/>
  <c r="B1245"/>
  <c r="B2475"/>
  <c r="B2540"/>
  <c r="B976"/>
  <c r="B977"/>
  <c r="B978"/>
  <c r="B979"/>
  <c r="B2202"/>
  <c r="B853"/>
  <c r="B980"/>
  <c r="B981"/>
  <c r="B2203"/>
  <c r="B2344"/>
  <c r="B1982"/>
  <c r="B1983"/>
  <c r="B1984"/>
  <c r="B2204"/>
  <c r="B1246"/>
  <c r="B1247"/>
  <c r="B223"/>
  <c r="B224"/>
  <c r="B225"/>
  <c r="B1248"/>
  <c r="B2275"/>
  <c r="B1854"/>
  <c r="B2205"/>
  <c r="B2206"/>
  <c r="B2160"/>
  <c r="B315"/>
  <c r="B226"/>
  <c r="B316"/>
  <c r="B317"/>
  <c r="B318"/>
  <c r="B59"/>
  <c r="B319"/>
  <c r="B2345"/>
  <c r="B376"/>
  <c r="B1529"/>
  <c r="B2125"/>
  <c r="B159"/>
  <c r="B1985"/>
  <c r="B60"/>
  <c r="B1249"/>
  <c r="B2507"/>
  <c r="B61"/>
  <c r="B2450"/>
  <c r="B2161"/>
  <c r="B1385"/>
  <c r="B982"/>
  <c r="B700"/>
  <c r="B701"/>
  <c r="B227"/>
  <c r="B320"/>
  <c r="B608"/>
  <c r="B2393"/>
  <c r="B228"/>
  <c r="B1059"/>
  <c r="B1060"/>
  <c r="B1061"/>
  <c r="B983"/>
  <c r="B702"/>
  <c r="B984"/>
  <c r="B1912"/>
  <c r="B1707"/>
  <c r="B1569"/>
  <c r="B2069"/>
  <c r="B985"/>
  <c r="B899"/>
  <c r="B703"/>
  <c r="B321"/>
  <c r="B1250"/>
  <c r="B986"/>
  <c r="B900"/>
  <c r="B2394"/>
  <c r="B901"/>
  <c r="B644"/>
  <c r="B987"/>
  <c r="B645"/>
  <c r="B646"/>
  <c r="B377"/>
  <c r="B229"/>
  <c r="B378"/>
  <c r="B230"/>
  <c r="B647"/>
  <c r="B902"/>
  <c r="B2126"/>
  <c r="B2127"/>
  <c r="B2095"/>
  <c r="B2135"/>
  <c r="B2096"/>
  <c r="B1659"/>
  <c r="B1660"/>
  <c r="B2276"/>
  <c r="B1913"/>
  <c r="B1251"/>
  <c r="B988"/>
  <c r="B1252"/>
  <c r="B493"/>
  <c r="B231"/>
  <c r="B1508"/>
  <c r="B1661"/>
  <c r="B1662"/>
  <c r="B1570"/>
  <c r="B160"/>
  <c r="B124"/>
  <c r="B28"/>
  <c r="B29"/>
  <c r="B553"/>
  <c r="B232"/>
  <c r="B233"/>
  <c r="B125"/>
  <c r="B554"/>
  <c r="B1571"/>
  <c r="B1386"/>
  <c r="B1253"/>
  <c r="B1112"/>
  <c r="B1113"/>
  <c r="B1387"/>
  <c r="B1114"/>
  <c r="B1115"/>
  <c r="B1116"/>
  <c r="B1254"/>
  <c r="B1117"/>
  <c r="B2248"/>
  <c r="B1118"/>
  <c r="B2395"/>
  <c r="B2396"/>
  <c r="B2430"/>
  <c r="B2431"/>
  <c r="B62"/>
  <c r="B1855"/>
  <c r="B1768"/>
  <c r="B438"/>
  <c r="B1856"/>
  <c r="B1255"/>
  <c r="B2207"/>
  <c r="B1914"/>
  <c r="B1769"/>
  <c r="B2097"/>
  <c r="B234"/>
  <c r="B704"/>
  <c r="B2508"/>
  <c r="B1473"/>
  <c r="B87"/>
  <c r="B1986"/>
  <c r="B1915"/>
  <c r="B2070"/>
  <c r="B1987"/>
  <c r="B235"/>
  <c r="B1988"/>
  <c r="B1857"/>
  <c r="B1770"/>
  <c r="B236"/>
  <c r="B379"/>
  <c r="B1663"/>
  <c r="B30"/>
  <c r="B2071"/>
  <c r="B1916"/>
  <c r="B739"/>
  <c r="B380"/>
  <c r="B1664"/>
  <c r="B1388"/>
  <c r="B1708"/>
  <c r="B1572"/>
  <c r="B1389"/>
  <c r="B1709"/>
  <c r="B381"/>
  <c r="B237"/>
  <c r="B238"/>
  <c r="B1390"/>
  <c r="B1391"/>
  <c r="B1119"/>
  <c r="B1392"/>
  <c r="B1256"/>
  <c r="B1858"/>
  <c r="B382"/>
  <c r="B322"/>
  <c r="B2128"/>
  <c r="B1859"/>
  <c r="B2432"/>
  <c r="B2397"/>
  <c r="B2398"/>
  <c r="B555"/>
  <c r="B1917"/>
  <c r="B2072"/>
  <c r="B1771"/>
  <c r="B780"/>
  <c r="B740"/>
  <c r="B1918"/>
  <c r="B2073"/>
  <c r="B1393"/>
  <c r="B1257"/>
  <c r="B239"/>
  <c r="B161"/>
  <c r="B240"/>
  <c r="B1989"/>
  <c r="B2074"/>
  <c r="B1990"/>
  <c r="B989"/>
  <c r="B2249"/>
  <c r="B2075"/>
  <c r="B31"/>
  <c r="B2277"/>
  <c r="B2278"/>
  <c r="B383"/>
  <c r="B241"/>
  <c r="B2346"/>
  <c r="B2250"/>
  <c r="B88"/>
  <c r="B32"/>
  <c r="B33"/>
  <c r="B63"/>
  <c r="B990"/>
  <c r="B1919"/>
  <c r="B1920"/>
  <c r="B1921"/>
  <c r="B2208"/>
  <c r="B2347"/>
  <c r="B1665"/>
  <c r="B1860"/>
  <c r="B1861"/>
  <c r="B1062"/>
  <c r="B1394"/>
  <c r="B2348"/>
  <c r="B2209"/>
  <c r="B494"/>
  <c r="B2039"/>
  <c r="B1991"/>
  <c r="B2040"/>
  <c r="B1862"/>
  <c r="B1992"/>
  <c r="B609"/>
  <c r="B800"/>
  <c r="B1772"/>
  <c r="B1395"/>
  <c r="B384"/>
  <c r="B64"/>
  <c r="B34"/>
  <c r="B65"/>
  <c r="B385"/>
  <c r="B242"/>
  <c r="B89"/>
  <c r="B556"/>
  <c r="B1258"/>
  <c r="B741"/>
  <c r="B1259"/>
  <c r="B1474"/>
  <c r="B781"/>
  <c r="B557"/>
  <c r="B558"/>
  <c r="B705"/>
  <c r="B559"/>
  <c r="B903"/>
  <c r="B706"/>
  <c r="B1120"/>
  <c r="B2492"/>
  <c r="B2451"/>
  <c r="B2349"/>
  <c r="B323"/>
  <c r="B854"/>
  <c r="B801"/>
  <c r="B1993"/>
  <c r="B2210"/>
  <c r="B1509"/>
  <c r="B1510"/>
  <c r="B1573"/>
  <c r="B1574"/>
  <c r="B1575"/>
  <c r="B1576"/>
  <c r="B1511"/>
  <c r="B1512"/>
  <c r="B1475"/>
  <c r="B1513"/>
  <c r="B1514"/>
  <c r="B1666"/>
  <c r="B2211"/>
  <c r="B1667"/>
  <c r="B1710"/>
  <c r="B1476"/>
  <c r="B1994"/>
  <c r="B495"/>
  <c r="B439"/>
  <c r="B560"/>
  <c r="B561"/>
  <c r="B1577"/>
  <c r="B496"/>
  <c r="B1668"/>
  <c r="B440"/>
  <c r="B1396"/>
  <c r="B1260"/>
  <c r="B991"/>
  <c r="B1121"/>
  <c r="B1261"/>
  <c r="B1262"/>
  <c r="B1263"/>
  <c r="B1264"/>
  <c r="B992"/>
  <c r="B1265"/>
  <c r="B1266"/>
  <c r="B562"/>
  <c r="B1397"/>
  <c r="B1267"/>
  <c r="B1122"/>
  <c r="B1123"/>
  <c r="B993"/>
  <c r="B1268"/>
  <c r="B1269"/>
  <c r="B994"/>
  <c r="B1398"/>
  <c r="B1270"/>
  <c r="B1399"/>
  <c r="B1124"/>
  <c r="B1400"/>
  <c r="B1271"/>
  <c r="B1125"/>
  <c r="B1995"/>
  <c r="B2526"/>
  <c r="B2279"/>
  <c r="B1272"/>
  <c r="B243"/>
  <c r="B244"/>
  <c r="B1773"/>
  <c r="B1477"/>
  <c r="B1478"/>
  <c r="B90"/>
  <c r="B995"/>
  <c r="B610"/>
  <c r="B1922"/>
  <c r="B1774"/>
  <c r="B1923"/>
  <c r="B1775"/>
  <c r="B91"/>
  <c r="B35"/>
  <c r="B126"/>
  <c r="B1776"/>
  <c r="B1996"/>
  <c r="B802"/>
  <c r="B996"/>
  <c r="B611"/>
  <c r="B648"/>
  <c r="B1578"/>
  <c r="B707"/>
  <c r="B708"/>
  <c r="B709"/>
  <c r="B1777"/>
  <c r="B782"/>
  <c r="B783"/>
  <c r="B742"/>
  <c r="B1924"/>
  <c r="B1778"/>
  <c r="B1925"/>
  <c r="B710"/>
  <c r="B743"/>
  <c r="B1479"/>
  <c r="B711"/>
  <c r="B712"/>
  <c r="B744"/>
  <c r="B1063"/>
  <c r="B324"/>
  <c r="B386"/>
  <c r="B1669"/>
  <c r="B1670"/>
  <c r="B1671"/>
  <c r="B1579"/>
  <c r="B1580"/>
  <c r="B829"/>
  <c r="B1863"/>
  <c r="B441"/>
  <c r="B2212"/>
  <c r="B2371"/>
  <c r="B2280"/>
  <c r="B2281"/>
  <c r="B2282"/>
  <c r="B387"/>
  <c r="B325"/>
  <c r="B2372"/>
  <c r="B2283"/>
  <c r="B1530"/>
  <c r="B1581"/>
  <c r="B1997"/>
  <c r="B1998"/>
  <c r="B2284"/>
  <c r="B2373"/>
  <c r="B2493"/>
  <c r="B2251"/>
  <c r="B1926"/>
  <c r="B563"/>
  <c r="B564"/>
  <c r="B1927"/>
  <c r="B326"/>
  <c r="B1273"/>
  <c r="B1582"/>
  <c r="B1126"/>
  <c r="B1274"/>
  <c r="B388"/>
  <c r="B36"/>
  <c r="B92"/>
  <c r="B66"/>
  <c r="B245"/>
  <c r="B389"/>
  <c r="B390"/>
  <c r="B246"/>
  <c r="B391"/>
  <c r="B803"/>
  <c r="B2252"/>
  <c r="B2285"/>
  <c r="B855"/>
  <c r="B1531"/>
  <c r="B1711"/>
  <c r="B1928"/>
  <c r="B2076"/>
  <c r="B2374"/>
  <c r="B2253"/>
  <c r="B1064"/>
  <c r="B1401"/>
  <c r="B1583"/>
  <c r="B442"/>
  <c r="B1584"/>
  <c r="B1585"/>
  <c r="B1586"/>
  <c r="B856"/>
  <c r="B1587"/>
  <c r="B1672"/>
  <c r="B1779"/>
  <c r="B1673"/>
  <c r="B1588"/>
  <c r="B327"/>
  <c r="B1864"/>
  <c r="B1515"/>
  <c r="B1402"/>
  <c r="B1275"/>
  <c r="B1276"/>
  <c r="B497"/>
  <c r="B1674"/>
  <c r="B1865"/>
  <c r="B1866"/>
  <c r="B1589"/>
  <c r="B1929"/>
  <c r="B1867"/>
  <c r="B1675"/>
  <c r="B1676"/>
  <c r="B1868"/>
  <c r="B1590"/>
  <c r="B2213"/>
  <c r="B2162"/>
  <c r="B2375"/>
  <c r="B2129"/>
  <c r="B2130"/>
  <c r="B2214"/>
  <c r="B1065"/>
  <c r="B1066"/>
  <c r="B997"/>
  <c r="B1277"/>
  <c r="B1403"/>
  <c r="B713"/>
  <c r="B67"/>
  <c r="B1532"/>
  <c r="B1480"/>
  <c r="B1516"/>
  <c r="B649"/>
  <c r="B247"/>
  <c r="B392"/>
  <c r="B393"/>
  <c r="B1404"/>
  <c r="B1405"/>
  <c r="B1127"/>
  <c r="B1406"/>
  <c r="B394"/>
  <c r="B1869"/>
  <c r="B68"/>
  <c r="B1067"/>
  <c r="B2098"/>
  <c r="B2099"/>
  <c r="B2136"/>
  <c r="B2350"/>
  <c r="B2286"/>
  <c r="B2287"/>
  <c r="B1481"/>
  <c r="B248"/>
  <c r="B2100"/>
  <c r="B2288"/>
  <c r="B395"/>
  <c r="B1278"/>
  <c r="B1407"/>
  <c r="B1780"/>
  <c r="B1591"/>
  <c r="B1279"/>
  <c r="B2041"/>
  <c r="B2042"/>
  <c r="B1280"/>
  <c r="B127"/>
  <c r="B1281"/>
  <c r="B1282"/>
  <c r="B1283"/>
  <c r="B1128"/>
  <c r="B1129"/>
  <c r="B1999"/>
  <c r="B998"/>
  <c r="B999"/>
  <c r="B1000"/>
  <c r="B93"/>
  <c r="B2289"/>
  <c r="B2290"/>
  <c r="B904"/>
  <c r="B2291"/>
  <c r="B1130"/>
  <c r="B2399"/>
  <c r="B804"/>
  <c r="B2163"/>
  <c r="B1408"/>
  <c r="B1781"/>
  <c r="B1284"/>
  <c r="B2164"/>
  <c r="B1131"/>
  <c r="B745"/>
  <c r="B37"/>
  <c r="B38"/>
  <c r="B2292"/>
  <c r="B2293"/>
  <c r="B2294"/>
  <c r="B2295"/>
  <c r="B2296"/>
  <c r="B128"/>
  <c r="B129"/>
  <c r="B2165"/>
  <c r="B2166"/>
  <c r="B2297"/>
  <c r="B2298"/>
  <c r="B2509"/>
  <c r="B2510"/>
  <c r="B2299"/>
  <c r="B2300"/>
  <c r="B1132"/>
  <c r="B1133"/>
  <c r="B2452"/>
  <c r="B2000"/>
  <c r="B2545"/>
  <c r="B2546"/>
  <c r="B905"/>
  <c r="B906"/>
  <c r="B2400"/>
  <c r="B2416"/>
  <c r="B612"/>
  <c r="B613"/>
  <c r="B443"/>
  <c r="B2001"/>
  <c r="B2401"/>
  <c r="B1134"/>
  <c r="B2453"/>
  <c r="B1135"/>
  <c r="B907"/>
  <c r="B908"/>
  <c r="B2301"/>
  <c r="B1482"/>
  <c r="B746"/>
  <c r="B747"/>
  <c r="B805"/>
  <c r="B2302"/>
  <c r="B2303"/>
  <c r="B2304"/>
  <c r="B2511"/>
  <c r="B2305"/>
  <c r="B909"/>
  <c r="B910"/>
  <c r="B1136"/>
  <c r="B1137"/>
  <c r="B1138"/>
  <c r="B1409"/>
  <c r="B1001"/>
  <c r="B2351"/>
  <c r="B2352"/>
  <c r="B1139"/>
  <c r="B1410"/>
  <c r="B39"/>
  <c r="B40"/>
  <c r="B2215"/>
  <c r="B1677"/>
  <c r="B1678"/>
  <c r="B1679"/>
  <c r="B396"/>
  <c r="B1680"/>
  <c r="B1592"/>
  <c r="B1681"/>
  <c r="B1533"/>
  <c r="B1483"/>
  <c r="B1682"/>
  <c r="B1930"/>
  <c r="B1782"/>
  <c r="B1783"/>
  <c r="B1931"/>
  <c r="B2216"/>
  <c r="B2167"/>
  <c r="B1683"/>
  <c r="B2077"/>
  <c r="B2433"/>
  <c r="B714"/>
  <c r="B1285"/>
  <c r="B1286"/>
  <c r="B1784"/>
  <c r="B1785"/>
  <c r="B1932"/>
  <c r="B1684"/>
  <c r="B1685"/>
  <c r="B69"/>
  <c r="B1686"/>
  <c r="B1287"/>
  <c r="B1786"/>
  <c r="B249"/>
  <c r="B328"/>
  <c r="B397"/>
  <c r="B250"/>
  <c r="B2002"/>
  <c r="B2078"/>
  <c r="B2003"/>
  <c r="B2043"/>
  <c r="B2004"/>
  <c r="B2079"/>
  <c r="B2005"/>
  <c r="B329"/>
  <c r="B398"/>
  <c r="B330"/>
  <c r="B251"/>
  <c r="B1288"/>
  <c r="B857"/>
  <c r="B806"/>
  <c r="B807"/>
  <c r="B858"/>
  <c r="B808"/>
  <c r="B809"/>
  <c r="B859"/>
  <c r="B810"/>
  <c r="B811"/>
  <c r="B860"/>
  <c r="B812"/>
  <c r="B861"/>
  <c r="B813"/>
  <c r="B862"/>
  <c r="B863"/>
  <c r="B830"/>
  <c r="B650"/>
  <c r="B831"/>
  <c r="B864"/>
  <c r="B865"/>
  <c r="B814"/>
  <c r="B866"/>
  <c r="B815"/>
  <c r="B41"/>
  <c r="B1140"/>
  <c r="B1141"/>
  <c r="B1289"/>
  <c r="B1002"/>
  <c r="B94"/>
  <c r="B1290"/>
  <c r="B1003"/>
  <c r="B1291"/>
  <c r="B399"/>
  <c r="B1411"/>
  <c r="B2454"/>
  <c r="B2006"/>
  <c r="B2080"/>
  <c r="B2044"/>
  <c r="B1787"/>
  <c r="B1142"/>
  <c r="B1004"/>
  <c r="B1412"/>
  <c r="B1292"/>
  <c r="B1593"/>
  <c r="B1712"/>
  <c r="B1594"/>
  <c r="B1933"/>
  <c r="B2353"/>
  <c r="B2455"/>
  <c r="B2494"/>
  <c r="B1870"/>
  <c r="B1484"/>
  <c r="B70"/>
  <c r="B911"/>
  <c r="B1687"/>
  <c r="B1293"/>
  <c r="B748"/>
  <c r="B784"/>
  <c r="B2081"/>
  <c r="B1068"/>
  <c r="B1005"/>
  <c r="B1006"/>
  <c r="B2082"/>
  <c r="B2306"/>
  <c r="B1007"/>
  <c r="B1143"/>
  <c r="B2376"/>
  <c r="B444"/>
  <c r="B252"/>
  <c r="B445"/>
  <c r="B565"/>
  <c r="B2217"/>
  <c r="B2218"/>
  <c r="B1294"/>
  <c r="B1413"/>
  <c r="B1295"/>
  <c r="B1296"/>
  <c r="B1414"/>
  <c r="B1415"/>
  <c r="B1144"/>
  <c r="B1145"/>
  <c r="B1146"/>
  <c r="B1416"/>
  <c r="B1417"/>
  <c r="B1418"/>
  <c r="B1297"/>
  <c r="B1298"/>
  <c r="B1419"/>
  <c r="B1299"/>
  <c r="B1420"/>
  <c r="B1300"/>
  <c r="B1008"/>
  <c r="B1301"/>
  <c r="B1069"/>
  <c r="B1302"/>
  <c r="B1303"/>
  <c r="B1009"/>
  <c r="B1421"/>
  <c r="B1147"/>
  <c r="B1304"/>
  <c r="B1422"/>
  <c r="B1423"/>
  <c r="B1148"/>
  <c r="B1305"/>
  <c r="B1306"/>
  <c r="B1149"/>
  <c r="B1307"/>
  <c r="B1308"/>
  <c r="B1150"/>
  <c r="B1424"/>
  <c r="B1309"/>
  <c r="B1425"/>
  <c r="B1310"/>
  <c r="B1311"/>
  <c r="B1312"/>
  <c r="B2495"/>
  <c r="B2456"/>
  <c r="B2476"/>
  <c r="B1010"/>
  <c r="B1313"/>
  <c r="B1314"/>
  <c r="B1151"/>
  <c r="B400"/>
  <c r="B95"/>
  <c r="B71"/>
  <c r="B651"/>
  <c r="B614"/>
  <c r="B1426"/>
  <c r="B1688"/>
  <c r="B1595"/>
  <c r="B401"/>
  <c r="B331"/>
  <c r="B2354"/>
  <c r="B1315"/>
  <c r="B1316"/>
  <c r="B2007"/>
  <c r="B2083"/>
  <c r="B446"/>
  <c r="B96"/>
  <c r="B1596"/>
  <c r="B1485"/>
  <c r="B1486"/>
  <c r="B1487"/>
  <c r="B1788"/>
  <c r="B1789"/>
  <c r="B1871"/>
  <c r="B2512"/>
  <c r="B2168"/>
  <c r="B2169"/>
  <c r="B2170"/>
  <c r="B1872"/>
  <c r="B1790"/>
  <c r="B1070"/>
  <c r="B912"/>
  <c r="B913"/>
  <c r="B1534"/>
  <c r="B1488"/>
  <c r="B1489"/>
  <c r="B1535"/>
  <c r="B2219"/>
  <c r="B253"/>
  <c r="B1689"/>
  <c r="B1690"/>
  <c r="B2008"/>
  <c r="B2307"/>
  <c r="B498"/>
  <c r="B254"/>
  <c r="B42"/>
  <c r="B97"/>
  <c r="B447"/>
  <c r="B715"/>
  <c r="B716"/>
  <c r="B1934"/>
  <c r="B756"/>
  <c r="B1873"/>
  <c r="B1791"/>
  <c r="B1792"/>
  <c r="B1793"/>
  <c r="B1874"/>
  <c r="B785"/>
  <c r="B1794"/>
  <c r="B786"/>
  <c r="B1875"/>
  <c r="B787"/>
  <c r="B1935"/>
  <c r="B1936"/>
  <c r="B1795"/>
  <c r="B1796"/>
  <c r="B1876"/>
  <c r="B788"/>
  <c r="B1877"/>
  <c r="B1878"/>
  <c r="B789"/>
  <c r="B1879"/>
  <c r="B1937"/>
  <c r="B1797"/>
  <c r="B2457"/>
  <c r="B1597"/>
  <c r="B1880"/>
  <c r="B615"/>
  <c r="B1317"/>
  <c r="B1318"/>
  <c r="B1319"/>
  <c r="B1152"/>
  <c r="B914"/>
  <c r="B1153"/>
  <c r="B1154"/>
  <c r="B2009"/>
  <c r="B1011"/>
  <c r="B1536"/>
  <c r="B757"/>
  <c r="B566"/>
  <c r="B1798"/>
  <c r="B1799"/>
  <c r="B1800"/>
  <c r="B1801"/>
  <c r="B1802"/>
  <c r="B1803"/>
  <c r="B1804"/>
  <c r="B255"/>
  <c r="B256"/>
  <c r="B257"/>
  <c r="B832"/>
  <c r="B2355"/>
  <c r="B1598"/>
  <c r="B2010"/>
  <c r="B1599"/>
  <c r="B1805"/>
  <c r="B717"/>
  <c r="B718"/>
  <c r="B567"/>
  <c r="B448"/>
  <c r="B98"/>
  <c r="B568"/>
  <c r="B449"/>
  <c r="B499"/>
  <c r="B450"/>
  <c r="B2171"/>
  <c r="B258"/>
  <c r="B259"/>
  <c r="B260"/>
  <c r="B1071"/>
  <c r="B915"/>
  <c r="B916"/>
  <c r="B917"/>
  <c r="B1155"/>
  <c r="B2377"/>
  <c r="B2308"/>
  <c r="B1320"/>
  <c r="B719"/>
  <c r="B616"/>
  <c r="B617"/>
  <c r="B720"/>
  <c r="B261"/>
  <c r="B402"/>
  <c r="B721"/>
  <c r="B790"/>
  <c r="B451"/>
  <c r="B569"/>
  <c r="B816"/>
  <c r="B817"/>
  <c r="B867"/>
  <c r="B500"/>
  <c r="B501"/>
  <c r="B502"/>
  <c r="B570"/>
  <c r="B452"/>
  <c r="B1321"/>
  <c r="B722"/>
  <c r="B2527"/>
  <c r="B1322"/>
  <c r="B2137"/>
  <c r="B2220"/>
  <c r="B571"/>
  <c r="B1691"/>
  <c r="B2011"/>
  <c r="B99"/>
  <c r="B100"/>
  <c r="B2254"/>
  <c r="B1012"/>
  <c r="B1013"/>
  <c r="B1014"/>
  <c r="B1015"/>
  <c r="B1016"/>
  <c r="B1017"/>
  <c r="B2458"/>
  <c r="B2309"/>
  <c r="B2310"/>
  <c r="B1018"/>
  <c r="B1323"/>
  <c r="B1019"/>
  <c r="B1938"/>
  <c r="B2084"/>
  <c r="B1324"/>
  <c r="B2378"/>
  <c r="B262"/>
  <c r="B2172"/>
  <c r="B1325"/>
  <c r="B868"/>
  <c r="B818"/>
  <c r="B723"/>
  <c r="B1537"/>
  <c r="B1538"/>
  <c r="B1939"/>
  <c r="B2085"/>
  <c r="B618"/>
  <c r="B2477"/>
  <c r="B1940"/>
  <c r="B2012"/>
  <c r="B453"/>
  <c r="B503"/>
  <c r="B572"/>
  <c r="B573"/>
  <c r="B454"/>
  <c r="B504"/>
  <c r="B2045"/>
  <c r="B2013"/>
  <c r="B72"/>
  <c r="B263"/>
  <c r="B1692"/>
  <c r="B1806"/>
  <c r="B1600"/>
  <c r="B2014"/>
  <c r="B2046"/>
  <c r="B2047"/>
  <c r="B73"/>
  <c r="B101"/>
  <c r="B332"/>
  <c r="B130"/>
  <c r="B2086"/>
  <c r="B2015"/>
  <c r="B1326"/>
  <c r="B2496"/>
  <c r="B869"/>
  <c r="B2497"/>
  <c r="B1517"/>
  <c r="B1693"/>
  <c r="B1601"/>
  <c r="B1490"/>
  <c r="B1539"/>
  <c r="B758"/>
  <c r="B1602"/>
  <c r="B505"/>
  <c r="B506"/>
  <c r="B1807"/>
  <c r="B1941"/>
  <c r="B1942"/>
  <c r="B1808"/>
  <c r="B1603"/>
  <c r="B2498"/>
  <c r="B1540"/>
  <c r="B507"/>
  <c r="B1156"/>
  <c r="B403"/>
  <c r="B264"/>
  <c r="B265"/>
  <c r="B1157"/>
  <c r="B918"/>
  <c r="B2434"/>
  <c r="B1491"/>
  <c r="B1492"/>
  <c r="B2048"/>
  <c r="B2049"/>
  <c r="B404"/>
  <c r="B2541"/>
  <c r="B2513"/>
  <c r="B2542"/>
  <c r="B2528"/>
  <c r="B2514"/>
  <c r="B2529"/>
  <c r="B2515"/>
  <c r="B2516"/>
  <c r="B455"/>
  <c r="B819"/>
  <c r="B1694"/>
  <c r="B1604"/>
  <c r="B1605"/>
  <c r="B2016"/>
  <c r="B574"/>
  <c r="B575"/>
  <c r="B1606"/>
  <c r="B1327"/>
  <c r="B2221"/>
  <c r="B576"/>
  <c r="B1020"/>
  <c r="B1072"/>
  <c r="B1427"/>
  <c r="B1428"/>
  <c r="B1328"/>
  <c r="B2530"/>
  <c r="B2255"/>
  <c r="B2173"/>
  <c r="B2256"/>
  <c r="B2222"/>
  <c r="B2223"/>
  <c r="B2174"/>
  <c r="B2257"/>
  <c r="B2017"/>
  <c r="B2224"/>
  <c r="B2258"/>
  <c r="B2175"/>
  <c r="B2018"/>
  <c r="B2019"/>
  <c r="B2050"/>
  <c r="B652"/>
  <c r="B619"/>
  <c r="B1329"/>
  <c r="B266"/>
  <c r="B405"/>
  <c r="B508"/>
  <c r="B509"/>
  <c r="B1943"/>
  <c r="B74"/>
  <c r="B1021"/>
  <c r="B1330"/>
  <c r="B1022"/>
  <c r="B1023"/>
  <c r="B1024"/>
  <c r="B1025"/>
  <c r="B1026"/>
  <c r="B43"/>
  <c r="B44"/>
  <c r="B102"/>
  <c r="B267"/>
  <c r="B268"/>
  <c r="B269"/>
  <c r="B406"/>
  <c r="B75"/>
  <c r="B2356"/>
  <c r="B510"/>
  <c r="B2020"/>
  <c r="B2087"/>
  <c r="B1429"/>
  <c r="B2357"/>
  <c r="B1331"/>
  <c r="B1332"/>
  <c r="B407"/>
  <c r="B131"/>
  <c r="B162"/>
  <c r="B163"/>
  <c r="B653"/>
  <c r="B1695"/>
  <c r="B577"/>
  <c r="B578"/>
  <c r="B456"/>
  <c r="B511"/>
  <c r="B620"/>
  <c r="B1333"/>
  <c r="B1334"/>
  <c r="B1158"/>
  <c r="B1027"/>
  <c r="B724"/>
  <c r="B1335"/>
  <c r="B2499"/>
  <c r="B2459"/>
  <c r="B2435"/>
  <c r="B2402"/>
  <c r="B2311"/>
  <c r="B1028"/>
  <c r="B1336"/>
  <c r="B654"/>
  <c r="B655"/>
  <c r="B1337"/>
  <c r="B1430"/>
  <c r="B1431"/>
  <c r="B1159"/>
  <c r="B1432"/>
  <c r="B1160"/>
  <c r="B1433"/>
  <c r="B1338"/>
  <c r="B1339"/>
  <c r="B1161"/>
  <c r="B1162"/>
  <c r="B1434"/>
  <c r="B2088"/>
  <c r="B1435"/>
  <c r="B1436"/>
  <c r="B1340"/>
  <c r="B1341"/>
  <c r="B1437"/>
  <c r="B1438"/>
  <c r="B1439"/>
  <c r="B919"/>
  <c r="B1029"/>
  <c r="B1030"/>
  <c r="B1342"/>
  <c r="B1440"/>
  <c r="B1031"/>
  <c r="B270"/>
  <c r="B2561"/>
  <c r="B2552"/>
  <c r="B2553"/>
  <c r="B2312"/>
  <c r="B1881"/>
  <c r="B1163"/>
  <c r="B2131"/>
  <c r="B1441"/>
  <c r="B1164"/>
  <c r="B144"/>
  <c r="B164"/>
  <c r="B132"/>
  <c r="B133"/>
  <c r="B2403"/>
  <c r="B1343"/>
  <c r="B920"/>
  <c r="B1032"/>
  <c r="B1033"/>
  <c r="B2379"/>
  <c r="B1696"/>
  <c r="B45"/>
  <c r="B103"/>
  <c r="B2460"/>
  <c r="B1344"/>
  <c r="B2436"/>
  <c r="B2543"/>
  <c r="B1073"/>
  <c r="B1442"/>
  <c r="B1165"/>
  <c r="B921"/>
  <c r="B1034"/>
  <c r="B1035"/>
  <c r="B579"/>
  <c r="B134"/>
  <c r="B457"/>
  <c r="B271"/>
  <c r="B76"/>
  <c r="B77"/>
  <c r="B2021"/>
  <c r="B165"/>
  <c r="B78"/>
  <c r="B272"/>
  <c r="B333"/>
  <c r="B273"/>
  <c r="B274"/>
  <c r="B275"/>
  <c r="B580"/>
  <c r="B1443"/>
  <c r="B922"/>
  <c r="B1166"/>
  <c r="B1444"/>
  <c r="B2313"/>
  <c r="B2380"/>
  <c r="B2176"/>
  <c r="B2177"/>
  <c r="B2225"/>
  <c r="B2178"/>
  <c r="B2259"/>
  <c r="B2358"/>
  <c r="B2260"/>
  <c r="B2179"/>
  <c r="B2180"/>
  <c r="B1036"/>
  <c r="B1345"/>
  <c r="B1445"/>
  <c r="B1074"/>
  <c r="B1037"/>
  <c r="B1038"/>
  <c r="B1446"/>
  <c r="B1447"/>
  <c r="B1448"/>
  <c r="B135"/>
  <c r="B46"/>
  <c r="B581"/>
  <c r="B458"/>
  <c r="B408"/>
  <c r="B334"/>
  <c r="B1449"/>
  <c r="B1075"/>
  <c r="C2051"/>
  <c r="C1944"/>
  <c r="C136"/>
  <c r="C582"/>
  <c r="C1713"/>
  <c r="C512"/>
  <c r="C276"/>
  <c r="C277"/>
  <c r="C409"/>
  <c r="C870"/>
  <c r="C145"/>
  <c r="C1167"/>
  <c r="C923"/>
  <c r="C1945"/>
  <c r="C1168"/>
  <c r="C146"/>
  <c r="C656"/>
  <c r="C657"/>
  <c r="C658"/>
  <c r="C659"/>
  <c r="C660"/>
  <c r="C759"/>
  <c r="C661"/>
  <c r="C1169"/>
  <c r="C1882"/>
  <c r="C924"/>
  <c r="C1714"/>
  <c r="C1076"/>
  <c r="C1946"/>
  <c r="C725"/>
  <c r="C760"/>
  <c r="C761"/>
  <c r="C762"/>
  <c r="C833"/>
  <c r="C763"/>
  <c r="C513"/>
  <c r="C2314"/>
  <c r="C726"/>
  <c r="C1883"/>
  <c r="C410"/>
  <c r="C1809"/>
  <c r="C1607"/>
  <c r="C2226"/>
  <c r="C2022"/>
  <c r="C1170"/>
  <c r="C1346"/>
  <c r="C335"/>
  <c r="C166"/>
  <c r="C336"/>
  <c r="C167"/>
  <c r="C459"/>
  <c r="C137"/>
  <c r="C104"/>
  <c r="C168"/>
  <c r="C2517"/>
  <c r="C1493"/>
  <c r="C278"/>
  <c r="C1541"/>
  <c r="C2261"/>
  <c r="C2101"/>
  <c r="C1608"/>
  <c r="C1347"/>
  <c r="C1884"/>
  <c r="C2052"/>
  <c r="C514"/>
  <c r="C2262"/>
  <c r="C169"/>
  <c r="C170"/>
  <c r="C764"/>
  <c r="C749"/>
  <c r="C460"/>
  <c r="C1697"/>
  <c r="C1947"/>
  <c r="C1518"/>
  <c r="C1450"/>
  <c r="C3"/>
  <c r="C337"/>
  <c r="C925"/>
  <c r="C926"/>
  <c r="C1715"/>
  <c r="C1810"/>
  <c r="C871"/>
  <c r="C1716"/>
  <c r="C1077"/>
  <c r="C1348"/>
  <c r="C2181"/>
  <c r="C2102"/>
  <c r="C515"/>
  <c r="C411"/>
  <c r="C412"/>
  <c r="C461"/>
  <c r="C516"/>
  <c r="C413"/>
  <c r="C517"/>
  <c r="C414"/>
  <c r="C518"/>
  <c r="C415"/>
  <c r="C338"/>
  <c r="C138"/>
  <c r="C834"/>
  <c r="C1811"/>
  <c r="C1812"/>
  <c r="C1813"/>
  <c r="C1814"/>
  <c r="C416"/>
  <c r="C1609"/>
  <c r="C1171"/>
  <c r="C2182"/>
  <c r="C835"/>
  <c r="C791"/>
  <c r="C792"/>
  <c r="C836"/>
  <c r="C765"/>
  <c r="C837"/>
  <c r="C838"/>
  <c r="C1698"/>
  <c r="C279"/>
  <c r="C1610"/>
  <c r="C583"/>
  <c r="C1039"/>
  <c r="C1349"/>
  <c r="C1078"/>
  <c r="C1079"/>
  <c r="C2478"/>
  <c r="C2479"/>
  <c r="C339"/>
  <c r="C519"/>
  <c r="C4"/>
  <c r="C79"/>
  <c r="C2359"/>
  <c r="C171"/>
  <c r="C340"/>
  <c r="C80"/>
  <c r="C341"/>
  <c r="C342"/>
  <c r="C1717"/>
  <c r="C1542"/>
  <c r="C462"/>
  <c r="C1815"/>
  <c r="C47"/>
  <c r="C5"/>
  <c r="C1948"/>
  <c r="C2480"/>
  <c r="C727"/>
  <c r="C1350"/>
  <c r="C1949"/>
  <c r="C1950"/>
  <c r="C2023"/>
  <c r="C1951"/>
  <c r="C1952"/>
  <c r="C2053"/>
  <c r="C1953"/>
  <c r="C2054"/>
  <c r="C1718"/>
  <c r="C1816"/>
  <c r="C1817"/>
  <c r="C1719"/>
  <c r="C1720"/>
  <c r="C1818"/>
  <c r="C1721"/>
  <c r="C2518"/>
  <c r="C2519"/>
  <c r="C2531"/>
  <c r="C2500"/>
  <c r="C2520"/>
  <c r="C1172"/>
  <c r="C48"/>
  <c r="C6"/>
  <c r="C2103"/>
  <c r="C2315"/>
  <c r="C2316"/>
  <c r="C2317"/>
  <c r="C1519"/>
  <c r="C927"/>
  <c r="C417"/>
  <c r="C280"/>
  <c r="C463"/>
  <c r="C584"/>
  <c r="C662"/>
  <c r="C2461"/>
  <c r="C1080"/>
  <c r="C1081"/>
  <c r="C1351"/>
  <c r="C281"/>
  <c r="C282"/>
  <c r="C1040"/>
  <c r="C1173"/>
  <c r="C585"/>
  <c r="C586"/>
  <c r="C621"/>
  <c r="C587"/>
  <c r="C2532"/>
  <c r="C928"/>
  <c r="C1543"/>
  <c r="C1885"/>
  <c r="C1819"/>
  <c r="C1544"/>
  <c r="C1820"/>
  <c r="C1886"/>
  <c r="C1545"/>
  <c r="C1887"/>
  <c r="C1546"/>
  <c r="C1722"/>
  <c r="C7"/>
  <c r="C49"/>
  <c r="C2138"/>
  <c r="C81"/>
  <c r="C520"/>
  <c r="C464"/>
  <c r="C418"/>
  <c r="C465"/>
  <c r="C466"/>
  <c r="C521"/>
  <c r="C467"/>
  <c r="C522"/>
  <c r="C419"/>
  <c r="C523"/>
  <c r="C147"/>
  <c r="C2263"/>
  <c r="C2089"/>
  <c r="C2132"/>
  <c r="C283"/>
  <c r="C2183"/>
  <c r="C172"/>
  <c r="C173"/>
  <c r="C139"/>
  <c r="C105"/>
  <c r="C106"/>
  <c r="C107"/>
  <c r="C420"/>
  <c r="C524"/>
  <c r="C468"/>
  <c r="C525"/>
  <c r="C526"/>
  <c r="C527"/>
  <c r="C528"/>
  <c r="C529"/>
  <c r="C174"/>
  <c r="C175"/>
  <c r="C2318"/>
  <c r="C2319"/>
  <c r="C2104"/>
  <c r="C284"/>
  <c r="C1451"/>
  <c r="C1452"/>
  <c r="C2105"/>
  <c r="C2106"/>
  <c r="C2320"/>
  <c r="C2321"/>
  <c r="C2107"/>
  <c r="C2108"/>
  <c r="C530"/>
  <c r="C343"/>
  <c r="C82"/>
  <c r="C8"/>
  <c r="C9"/>
  <c r="C50"/>
  <c r="C344"/>
  <c r="C176"/>
  <c r="C285"/>
  <c r="C2139"/>
  <c r="C469"/>
  <c r="C531"/>
  <c r="C470"/>
  <c r="C421"/>
  <c r="C532"/>
  <c r="C2227"/>
  <c r="C1611"/>
  <c r="C1612"/>
  <c r="C2228"/>
  <c r="C2184"/>
  <c r="C2140"/>
  <c r="C2141"/>
  <c r="C2185"/>
  <c r="C2229"/>
  <c r="C2230"/>
  <c r="C2142"/>
  <c r="C345"/>
  <c r="C177"/>
  <c r="C1082"/>
  <c r="C1352"/>
  <c r="C2133"/>
  <c r="C2090"/>
  <c r="C2109"/>
  <c r="C286"/>
  <c r="C1494"/>
  <c r="C178"/>
  <c r="C346"/>
  <c r="C179"/>
  <c r="C533"/>
  <c r="C422"/>
  <c r="C471"/>
  <c r="C108"/>
  <c r="C534"/>
  <c r="C472"/>
  <c r="C2360"/>
  <c r="C1888"/>
  <c r="C423"/>
  <c r="C473"/>
  <c r="C535"/>
  <c r="C140"/>
  <c r="C2361"/>
  <c r="C2024"/>
  <c r="C287"/>
  <c r="C474"/>
  <c r="C109"/>
  <c r="C141"/>
  <c r="C148"/>
  <c r="C149"/>
  <c r="C2231"/>
  <c r="C2091"/>
  <c r="C2186"/>
  <c r="C663"/>
  <c r="C1353"/>
  <c r="C110"/>
  <c r="C1547"/>
  <c r="C1821"/>
  <c r="C1822"/>
  <c r="C622"/>
  <c r="C1823"/>
  <c r="C1613"/>
  <c r="C1548"/>
  <c r="C766"/>
  <c r="C288"/>
  <c r="C2481"/>
  <c r="C2462"/>
  <c r="C2437"/>
  <c r="C664"/>
  <c r="C1174"/>
  <c r="C1354"/>
  <c r="C929"/>
  <c r="C1175"/>
  <c r="C1041"/>
  <c r="C1176"/>
  <c r="C1177"/>
  <c r="C930"/>
  <c r="C1355"/>
  <c r="C1178"/>
  <c r="C2417"/>
  <c r="C665"/>
  <c r="C1549"/>
  <c r="C1723"/>
  <c r="C1550"/>
  <c r="C1453"/>
  <c r="C1454"/>
  <c r="C2438"/>
  <c r="C2482"/>
  <c r="C2463"/>
  <c r="C347"/>
  <c r="C10"/>
  <c r="C1824"/>
  <c r="C2418"/>
  <c r="C2419"/>
  <c r="C2420"/>
  <c r="C2404"/>
  <c r="C2421"/>
  <c r="C2405"/>
  <c r="C2422"/>
  <c r="C2381"/>
  <c r="C2406"/>
  <c r="C2382"/>
  <c r="C2407"/>
  <c r="C2383"/>
  <c r="C2423"/>
  <c r="C424"/>
  <c r="C1614"/>
  <c r="C1551"/>
  <c r="C931"/>
  <c r="C728"/>
  <c r="C2232"/>
  <c r="C2143"/>
  <c r="C1495"/>
  <c r="C588"/>
  <c r="C839"/>
  <c r="C1455"/>
  <c r="C1496"/>
  <c r="C589"/>
  <c r="C1456"/>
  <c r="C2233"/>
  <c r="C2055"/>
  <c r="C1615"/>
  <c r="C840"/>
  <c r="C289"/>
  <c r="C180"/>
  <c r="C181"/>
  <c r="C348"/>
  <c r="C1179"/>
  <c r="C1616"/>
  <c r="C475"/>
  <c r="C476"/>
  <c r="C477"/>
  <c r="C51"/>
  <c r="C52"/>
  <c r="C478"/>
  <c r="C2554"/>
  <c r="C2544"/>
  <c r="C2322"/>
  <c r="C2323"/>
  <c r="C142"/>
  <c r="C2408"/>
  <c r="C2187"/>
  <c r="C2188"/>
  <c r="C623"/>
  <c r="C624"/>
  <c r="C479"/>
  <c r="C480"/>
  <c r="C1180"/>
  <c r="C1181"/>
  <c r="C750"/>
  <c r="C751"/>
  <c r="C2324"/>
  <c r="C2325"/>
  <c r="C932"/>
  <c r="C933"/>
  <c r="C2547"/>
  <c r="C2548"/>
  <c r="C2025"/>
  <c r="C2026"/>
  <c r="C290"/>
  <c r="C820"/>
  <c r="C2464"/>
  <c r="C2465"/>
  <c r="C2521"/>
  <c r="C2522"/>
  <c r="C2409"/>
  <c r="C2466"/>
  <c r="C2483"/>
  <c r="C2439"/>
  <c r="C2484"/>
  <c r="C1617"/>
  <c r="C291"/>
  <c r="C292"/>
  <c r="C293"/>
  <c r="C536"/>
  <c r="C1042"/>
  <c r="C1043"/>
  <c r="C934"/>
  <c r="C2440"/>
  <c r="C2467"/>
  <c r="C1182"/>
  <c r="C872"/>
  <c r="C935"/>
  <c r="C936"/>
  <c r="C425"/>
  <c r="C481"/>
  <c r="C1889"/>
  <c r="C537"/>
  <c r="C937"/>
  <c r="C2523"/>
  <c r="C2533"/>
  <c r="C2524"/>
  <c r="C2534"/>
  <c r="C1890"/>
  <c r="C349"/>
  <c r="C182"/>
  <c r="C183"/>
  <c r="C184"/>
  <c r="C1724"/>
  <c r="C1891"/>
  <c r="C938"/>
  <c r="C1083"/>
  <c r="C1183"/>
  <c r="C294"/>
  <c r="C185"/>
  <c r="C111"/>
  <c r="C1184"/>
  <c r="C2501"/>
  <c r="C1725"/>
  <c r="C1726"/>
  <c r="C11"/>
  <c r="C12"/>
  <c r="C13"/>
  <c r="C2110"/>
  <c r="C666"/>
  <c r="C667"/>
  <c r="C2144"/>
  <c r="C2362"/>
  <c r="C2502"/>
  <c r="C2384"/>
  <c r="C1185"/>
  <c r="C1186"/>
  <c r="C2145"/>
  <c r="C873"/>
  <c r="C2468"/>
  <c r="C2441"/>
  <c r="C2469"/>
  <c r="C2442"/>
  <c r="C2056"/>
  <c r="C2027"/>
  <c r="C590"/>
  <c r="C591"/>
  <c r="C668"/>
  <c r="C625"/>
  <c r="C1356"/>
  <c r="C1497"/>
  <c r="C1357"/>
  <c r="C1084"/>
  <c r="C626"/>
  <c r="C627"/>
  <c r="C628"/>
  <c r="C669"/>
  <c r="C670"/>
  <c r="C1552"/>
  <c r="C538"/>
  <c r="C939"/>
  <c r="C629"/>
  <c r="C630"/>
  <c r="C631"/>
  <c r="C632"/>
  <c r="C633"/>
  <c r="C634"/>
  <c r="C671"/>
  <c r="C672"/>
  <c r="C592"/>
  <c r="C673"/>
  <c r="C821"/>
  <c r="C841"/>
  <c r="C674"/>
  <c r="C675"/>
  <c r="C593"/>
  <c r="C676"/>
  <c r="C594"/>
  <c r="C595"/>
  <c r="C1727"/>
  <c r="C539"/>
  <c r="C677"/>
  <c r="C767"/>
  <c r="C793"/>
  <c r="C596"/>
  <c r="C678"/>
  <c r="C597"/>
  <c r="C482"/>
  <c r="C1187"/>
  <c r="C598"/>
  <c r="C679"/>
  <c r="C680"/>
  <c r="C768"/>
  <c r="C540"/>
  <c r="C635"/>
  <c r="C752"/>
  <c r="C769"/>
  <c r="C874"/>
  <c r="C2424"/>
  <c r="C2385"/>
  <c r="C1553"/>
  <c r="C2363"/>
  <c r="C2364"/>
  <c r="C1358"/>
  <c r="C1188"/>
  <c r="C2485"/>
  <c r="C1189"/>
  <c r="C1190"/>
  <c r="C2486"/>
  <c r="C295"/>
  <c r="C2326"/>
  <c r="C2365"/>
  <c r="C2327"/>
  <c r="C2146"/>
  <c r="C1520"/>
  <c r="C1618"/>
  <c r="C1699"/>
  <c r="C426"/>
  <c r="C483"/>
  <c r="C427"/>
  <c r="C296"/>
  <c r="C350"/>
  <c r="C186"/>
  <c r="C297"/>
  <c r="C1085"/>
  <c r="C1359"/>
  <c r="C1086"/>
  <c r="C1087"/>
  <c r="C1191"/>
  <c r="C1360"/>
  <c r="C484"/>
  <c r="C351"/>
  <c r="C1954"/>
  <c r="C2057"/>
  <c r="C2328"/>
  <c r="C2329"/>
  <c r="C940"/>
  <c r="C941"/>
  <c r="C875"/>
  <c r="C876"/>
  <c r="C1192"/>
  <c r="C1521"/>
  <c r="C2330"/>
  <c r="C794"/>
  <c r="C1619"/>
  <c r="C2189"/>
  <c r="C83"/>
  <c r="C1700"/>
  <c r="C1701"/>
  <c r="C1620"/>
  <c r="C1702"/>
  <c r="C1621"/>
  <c r="C1554"/>
  <c r="C1703"/>
  <c r="C1555"/>
  <c r="C1556"/>
  <c r="C1622"/>
  <c r="C53"/>
  <c r="C2092"/>
  <c r="C14"/>
  <c r="C15"/>
  <c r="C16"/>
  <c r="C54"/>
  <c r="C55"/>
  <c r="C17"/>
  <c r="C18"/>
  <c r="C84"/>
  <c r="C19"/>
  <c r="C1892"/>
  <c r="C2190"/>
  <c r="C2331"/>
  <c r="C2332"/>
  <c r="C2111"/>
  <c r="C2112"/>
  <c r="C599"/>
  <c r="C681"/>
  <c r="C636"/>
  <c r="C1728"/>
  <c r="C1729"/>
  <c r="C2028"/>
  <c r="C2029"/>
  <c r="C2058"/>
  <c r="C2030"/>
  <c r="C877"/>
  <c r="C1088"/>
  <c r="C1089"/>
  <c r="C1090"/>
  <c r="C1893"/>
  <c r="C541"/>
  <c r="C150"/>
  <c r="C112"/>
  <c r="C2113"/>
  <c r="C1730"/>
  <c r="C878"/>
  <c r="C485"/>
  <c r="C1955"/>
  <c r="C2503"/>
  <c r="C2555"/>
  <c r="C2525"/>
  <c r="C1894"/>
  <c r="C1731"/>
  <c r="C2114"/>
  <c r="C2333"/>
  <c r="C2115"/>
  <c r="C2116"/>
  <c r="C2334"/>
  <c r="C942"/>
  <c r="C1732"/>
  <c r="C1895"/>
  <c r="C1733"/>
  <c r="C2264"/>
  <c r="C1623"/>
  <c r="C2234"/>
  <c r="C1193"/>
  <c r="C770"/>
  <c r="C187"/>
  <c r="C352"/>
  <c r="C353"/>
  <c r="C298"/>
  <c r="C2147"/>
  <c r="C2191"/>
  <c r="C1194"/>
  <c r="C1091"/>
  <c r="C1825"/>
  <c r="C2335"/>
  <c r="C943"/>
  <c r="C299"/>
  <c r="C300"/>
  <c r="C301"/>
  <c r="C1734"/>
  <c r="C1735"/>
  <c r="C56"/>
  <c r="C1624"/>
  <c r="C682"/>
  <c r="C486"/>
  <c r="C683"/>
  <c r="C684"/>
  <c r="C1625"/>
  <c r="C771"/>
  <c r="C2117"/>
  <c r="C1195"/>
  <c r="C1557"/>
  <c r="C1558"/>
  <c r="C600"/>
  <c r="C2265"/>
  <c r="C2266"/>
  <c r="C2267"/>
  <c r="C1196"/>
  <c r="C2031"/>
  <c r="C879"/>
  <c r="C2386"/>
  <c r="C2387"/>
  <c r="C2425"/>
  <c r="C2487"/>
  <c r="C2426"/>
  <c r="C2388"/>
  <c r="C1361"/>
  <c r="C842"/>
  <c r="C822"/>
  <c r="C795"/>
  <c r="C843"/>
  <c r="C2148"/>
  <c r="C1197"/>
  <c r="C1198"/>
  <c r="C1362"/>
  <c r="C2488"/>
  <c r="C1044"/>
  <c r="C880"/>
  <c r="C1896"/>
  <c r="C1363"/>
  <c r="C113"/>
  <c r="C114"/>
  <c r="C151"/>
  <c r="C115"/>
  <c r="C1199"/>
  <c r="C1364"/>
  <c r="C944"/>
  <c r="C188"/>
  <c r="C1365"/>
  <c r="C1200"/>
  <c r="C1092"/>
  <c r="C1045"/>
  <c r="C1201"/>
  <c r="C354"/>
  <c r="C189"/>
  <c r="C542"/>
  <c r="C428"/>
  <c r="C487"/>
  <c r="C355"/>
  <c r="C356"/>
  <c r="C1559"/>
  <c r="C1560"/>
  <c r="C20"/>
  <c r="C1202"/>
  <c r="C2443"/>
  <c r="C1736"/>
  <c r="C1093"/>
  <c r="C1366"/>
  <c r="C21"/>
  <c r="C22"/>
  <c r="C190"/>
  <c r="C1626"/>
  <c r="C1627"/>
  <c r="C1046"/>
  <c r="C302"/>
  <c r="C1628"/>
  <c r="C1561"/>
  <c r="C303"/>
  <c r="C23"/>
  <c r="C357"/>
  <c r="C1047"/>
  <c r="C1048"/>
  <c r="C2549"/>
  <c r="C2550"/>
  <c r="C116"/>
  <c r="C117"/>
  <c r="C152"/>
  <c r="C2235"/>
  <c r="C358"/>
  <c r="C191"/>
  <c r="C153"/>
  <c r="C1203"/>
  <c r="C1457"/>
  <c r="C192"/>
  <c r="C1049"/>
  <c r="C1204"/>
  <c r="C193"/>
  <c r="C2268"/>
  <c r="C2149"/>
  <c r="C359"/>
  <c r="C844"/>
  <c r="C845"/>
  <c r="C2236"/>
  <c r="C1956"/>
  <c r="C1957"/>
  <c r="C1958"/>
  <c r="C1959"/>
  <c r="C2059"/>
  <c r="C2060"/>
  <c r="C1960"/>
  <c r="C2032"/>
  <c r="C2444"/>
  <c r="C2551"/>
  <c r="C1961"/>
  <c r="C2237"/>
  <c r="C881"/>
  <c r="C882"/>
  <c r="C1050"/>
  <c r="C1094"/>
  <c r="C883"/>
  <c r="C1962"/>
  <c r="C1963"/>
  <c r="C2033"/>
  <c r="C945"/>
  <c r="C1095"/>
  <c r="C2556"/>
  <c r="C772"/>
  <c r="C729"/>
  <c r="C730"/>
  <c r="C773"/>
  <c r="C731"/>
  <c r="C1205"/>
  <c r="C946"/>
  <c r="C2061"/>
  <c r="C1367"/>
  <c r="C1368"/>
  <c r="C947"/>
  <c r="C1206"/>
  <c r="C1207"/>
  <c r="C154"/>
  <c r="C637"/>
  <c r="C685"/>
  <c r="C686"/>
  <c r="C601"/>
  <c r="C194"/>
  <c r="C360"/>
  <c r="C602"/>
  <c r="C603"/>
  <c r="C687"/>
  <c r="C846"/>
  <c r="C823"/>
  <c r="C638"/>
  <c r="C688"/>
  <c r="C1458"/>
  <c r="C543"/>
  <c r="C689"/>
  <c r="C639"/>
  <c r="C2062"/>
  <c r="C1964"/>
  <c r="C2269"/>
  <c r="C690"/>
  <c r="C774"/>
  <c r="C2445"/>
  <c r="C2034"/>
  <c r="C2063"/>
  <c r="C2470"/>
  <c r="C2389"/>
  <c r="C2410"/>
  <c r="C824"/>
  <c r="C1965"/>
  <c r="C732"/>
  <c r="C847"/>
  <c r="C796"/>
  <c r="C825"/>
  <c r="C848"/>
  <c r="C2118"/>
  <c r="C1737"/>
  <c r="C1897"/>
  <c r="C1826"/>
  <c r="C1738"/>
  <c r="C1739"/>
  <c r="C1740"/>
  <c r="C1741"/>
  <c r="C2489"/>
  <c r="C1369"/>
  <c r="C2119"/>
  <c r="C2557"/>
  <c r="C143"/>
  <c r="C1742"/>
  <c r="C1208"/>
  <c r="C2366"/>
  <c r="C884"/>
  <c r="C885"/>
  <c r="C1051"/>
  <c r="C2490"/>
  <c r="C1370"/>
  <c r="C1371"/>
  <c r="C2427"/>
  <c r="C1209"/>
  <c r="C2035"/>
  <c r="C1372"/>
  <c r="C1210"/>
  <c r="C1096"/>
  <c r="C1211"/>
  <c r="C1373"/>
  <c r="C1212"/>
  <c r="C1213"/>
  <c r="C1374"/>
  <c r="C1375"/>
  <c r="C1376"/>
  <c r="C948"/>
  <c r="C604"/>
  <c r="C195"/>
  <c r="C949"/>
  <c r="C304"/>
  <c r="C196"/>
  <c r="C197"/>
  <c r="C198"/>
  <c r="C361"/>
  <c r="C1629"/>
  <c r="C362"/>
  <c r="C199"/>
  <c r="C200"/>
  <c r="C733"/>
  <c r="C775"/>
  <c r="C640"/>
  <c r="C1214"/>
  <c r="C201"/>
  <c r="C2367"/>
  <c r="C2336"/>
  <c r="C776"/>
  <c r="C1827"/>
  <c r="C429"/>
  <c r="C1898"/>
  <c r="C2337"/>
  <c r="C488"/>
  <c r="C1498"/>
  <c r="C1522"/>
  <c r="C1828"/>
  <c r="C1829"/>
  <c r="C2120"/>
  <c r="C544"/>
  <c r="C305"/>
  <c r="C545"/>
  <c r="C306"/>
  <c r="C1562"/>
  <c r="C1704"/>
  <c r="C1630"/>
  <c r="C1705"/>
  <c r="C1830"/>
  <c r="C950"/>
  <c r="C363"/>
  <c r="C1631"/>
  <c r="C951"/>
  <c r="C952"/>
  <c r="C155"/>
  <c r="C826"/>
  <c r="C307"/>
  <c r="C1743"/>
  <c r="C953"/>
  <c r="C1215"/>
  <c r="C1216"/>
  <c r="C954"/>
  <c r="C1217"/>
  <c r="C1218"/>
  <c r="C886"/>
  <c r="C1563"/>
  <c r="C364"/>
  <c r="C202"/>
  <c r="C203"/>
  <c r="C204"/>
  <c r="C2150"/>
  <c r="C1632"/>
  <c r="C1499"/>
  <c r="C205"/>
  <c r="C2368"/>
  <c r="C2270"/>
  <c r="C2504"/>
  <c r="C2535"/>
  <c r="C1744"/>
  <c r="C2536"/>
  <c r="C206"/>
  <c r="C365"/>
  <c r="C207"/>
  <c r="C2093"/>
  <c r="C734"/>
  <c r="C753"/>
  <c r="C1523"/>
  <c r="C208"/>
  <c r="C1745"/>
  <c r="C1052"/>
  <c r="C955"/>
  <c r="C956"/>
  <c r="C2411"/>
  <c r="C2338"/>
  <c r="C2339"/>
  <c r="C2192"/>
  <c r="C1219"/>
  <c r="C1220"/>
  <c r="C957"/>
  <c r="C1053"/>
  <c r="C1633"/>
  <c r="C209"/>
  <c r="C546"/>
  <c r="C1634"/>
  <c r="C2193"/>
  <c r="C366"/>
  <c r="C210"/>
  <c r="C367"/>
  <c r="C308"/>
  <c r="C1221"/>
  <c r="C430"/>
  <c r="C489"/>
  <c r="C1635"/>
  <c r="C797"/>
  <c r="C849"/>
  <c r="C827"/>
  <c r="C2271"/>
  <c r="C798"/>
  <c r="C211"/>
  <c r="C431"/>
  <c r="C1564"/>
  <c r="C1831"/>
  <c r="C2369"/>
  <c r="C24"/>
  <c r="C2428"/>
  <c r="C2390"/>
  <c r="C2429"/>
  <c r="C2391"/>
  <c r="C2412"/>
  <c r="C958"/>
  <c r="C959"/>
  <c r="C212"/>
  <c r="C213"/>
  <c r="C1500"/>
  <c r="C1459"/>
  <c r="C1501"/>
  <c r="C1524"/>
  <c r="C1502"/>
  <c r="C490"/>
  <c r="C491"/>
  <c r="C1899"/>
  <c r="C1636"/>
  <c r="C1832"/>
  <c r="C1833"/>
  <c r="C1706"/>
  <c r="C1637"/>
  <c r="C1222"/>
  <c r="C1377"/>
  <c r="C1097"/>
  <c r="C1378"/>
  <c r="C1223"/>
  <c r="C960"/>
  <c r="C1224"/>
  <c r="C1746"/>
  <c r="C2537"/>
  <c r="C1966"/>
  <c r="C1967"/>
  <c r="C214"/>
  <c r="C1225"/>
  <c r="C25"/>
  <c r="C1054"/>
  <c r="C1460"/>
  <c r="C215"/>
  <c r="C1525"/>
  <c r="C1461"/>
  <c r="C1462"/>
  <c r="C887"/>
  <c r="C888"/>
  <c r="C1055"/>
  <c r="C1379"/>
  <c r="C889"/>
  <c r="C2538"/>
  <c r="C1968"/>
  <c r="C2064"/>
  <c r="C2036"/>
  <c r="C2505"/>
  <c r="C2506"/>
  <c r="C1969"/>
  <c r="C1226"/>
  <c r="C828"/>
  <c r="C2238"/>
  <c r="C2151"/>
  <c r="C1227"/>
  <c r="C1565"/>
  <c r="C1228"/>
  <c r="C118"/>
  <c r="C547"/>
  <c r="C548"/>
  <c r="C1229"/>
  <c r="C549"/>
  <c r="C216"/>
  <c r="C2340"/>
  <c r="C85"/>
  <c r="C1747"/>
  <c r="C1748"/>
  <c r="C1749"/>
  <c r="C1750"/>
  <c r="C1751"/>
  <c r="C1900"/>
  <c r="C1834"/>
  <c r="C1835"/>
  <c r="C1901"/>
  <c r="C1902"/>
  <c r="C1903"/>
  <c r="C1752"/>
  <c r="C1836"/>
  <c r="C1753"/>
  <c r="C1754"/>
  <c r="C1904"/>
  <c r="C1837"/>
  <c r="C1755"/>
  <c r="C691"/>
  <c r="C1098"/>
  <c r="C754"/>
  <c r="C1230"/>
  <c r="C961"/>
  <c r="C1231"/>
  <c r="C2194"/>
  <c r="C890"/>
  <c r="C1232"/>
  <c r="C309"/>
  <c r="C1838"/>
  <c r="C1905"/>
  <c r="C1839"/>
  <c r="C1906"/>
  <c r="C1840"/>
  <c r="C1756"/>
  <c r="C1841"/>
  <c r="C1757"/>
  <c r="C1758"/>
  <c r="C1759"/>
  <c r="C1907"/>
  <c r="C1760"/>
  <c r="C1761"/>
  <c r="C1842"/>
  <c r="C1233"/>
  <c r="C962"/>
  <c r="C850"/>
  <c r="C1463"/>
  <c r="C1638"/>
  <c r="C1234"/>
  <c r="C1235"/>
  <c r="C1236"/>
  <c r="C1237"/>
  <c r="C1639"/>
  <c r="C119"/>
  <c r="C156"/>
  <c r="C120"/>
  <c r="C121"/>
  <c r="C2471"/>
  <c r="C2446"/>
  <c r="C2472"/>
  <c r="C851"/>
  <c r="C605"/>
  <c r="C641"/>
  <c r="C2539"/>
  <c r="C2558"/>
  <c r="C1640"/>
  <c r="C217"/>
  <c r="C963"/>
  <c r="C1099"/>
  <c r="C1100"/>
  <c r="C1101"/>
  <c r="C1380"/>
  <c r="C891"/>
  <c r="C892"/>
  <c r="C1102"/>
  <c r="C1056"/>
  <c r="C1381"/>
  <c r="C1057"/>
  <c r="C1103"/>
  <c r="C1104"/>
  <c r="C1105"/>
  <c r="C1106"/>
  <c r="C1382"/>
  <c r="C1107"/>
  <c r="C1383"/>
  <c r="C1108"/>
  <c r="C893"/>
  <c r="C894"/>
  <c r="C1109"/>
  <c r="C895"/>
  <c r="C896"/>
  <c r="C1058"/>
  <c r="C1238"/>
  <c r="C550"/>
  <c r="C432"/>
  <c r="C1762"/>
  <c r="C964"/>
  <c r="C965"/>
  <c r="C1239"/>
  <c r="C1240"/>
  <c r="C551"/>
  <c r="C433"/>
  <c r="C434"/>
  <c r="C218"/>
  <c r="C692"/>
  <c r="C2065"/>
  <c r="C1970"/>
  <c r="C1908"/>
  <c r="C2152"/>
  <c r="C2153"/>
  <c r="C2239"/>
  <c r="C1526"/>
  <c r="C1464"/>
  <c r="C1465"/>
  <c r="C1503"/>
  <c r="C1466"/>
  <c r="C1467"/>
  <c r="C1527"/>
  <c r="C1468"/>
  <c r="C1469"/>
  <c r="C1470"/>
  <c r="C1528"/>
  <c r="C1504"/>
  <c r="C1505"/>
  <c r="C1471"/>
  <c r="C1506"/>
  <c r="C368"/>
  <c r="C606"/>
  <c r="C799"/>
  <c r="C2195"/>
  <c r="C2121"/>
  <c r="C1641"/>
  <c r="C2134"/>
  <c r="C2094"/>
  <c r="C2122"/>
  <c r="C1642"/>
  <c r="C2447"/>
  <c r="C2370"/>
  <c r="C2272"/>
  <c r="C693"/>
  <c r="C694"/>
  <c r="C695"/>
  <c r="C696"/>
  <c r="C492"/>
  <c r="C1241"/>
  <c r="C2491"/>
  <c r="C966"/>
  <c r="C2448"/>
  <c r="C2392"/>
  <c r="C369"/>
  <c r="C967"/>
  <c r="C1242"/>
  <c r="C310"/>
  <c r="C219"/>
  <c r="C311"/>
  <c r="C312"/>
  <c r="C968"/>
  <c r="C1110"/>
  <c r="C969"/>
  <c r="C2559"/>
  <c r="C1111"/>
  <c r="C57"/>
  <c r="C220"/>
  <c r="C370"/>
  <c r="C221"/>
  <c r="C58"/>
  <c r="C26"/>
  <c r="C371"/>
  <c r="C222"/>
  <c r="C313"/>
  <c r="C122"/>
  <c r="C123"/>
  <c r="C157"/>
  <c r="C86"/>
  <c r="C2196"/>
  <c r="C1643"/>
  <c r="C897"/>
  <c r="C1384"/>
  <c r="C1971"/>
  <c r="C1972"/>
  <c r="C697"/>
  <c r="C1973"/>
  <c r="C1974"/>
  <c r="C1975"/>
  <c r="C1976"/>
  <c r="C1644"/>
  <c r="C735"/>
  <c r="C736"/>
  <c r="C777"/>
  <c r="C737"/>
  <c r="C738"/>
  <c r="C778"/>
  <c r="C779"/>
  <c r="C755"/>
  <c r="C607"/>
  <c r="C698"/>
  <c r="C642"/>
  <c r="C852"/>
  <c r="C643"/>
  <c r="C435"/>
  <c r="C314"/>
  <c r="C552"/>
  <c r="C436"/>
  <c r="C2066"/>
  <c r="C1977"/>
  <c r="C2037"/>
  <c r="C1978"/>
  <c r="C1843"/>
  <c r="C1844"/>
  <c r="C1845"/>
  <c r="C1507"/>
  <c r="C1979"/>
  <c r="C1980"/>
  <c r="C2038"/>
  <c r="C2240"/>
  <c r="C2067"/>
  <c r="C2197"/>
  <c r="C2154"/>
  <c r="C1243"/>
  <c r="C2155"/>
  <c r="C2198"/>
  <c r="C2241"/>
  <c r="C2242"/>
  <c r="C2199"/>
  <c r="C2200"/>
  <c r="C2156"/>
  <c r="C2243"/>
  <c r="C2157"/>
  <c r="C2244"/>
  <c r="C2245"/>
  <c r="C2246"/>
  <c r="C2273"/>
  <c r="C2247"/>
  <c r="C2158"/>
  <c r="C2159"/>
  <c r="C1763"/>
  <c r="C437"/>
  <c r="C1846"/>
  <c r="C1764"/>
  <c r="C1909"/>
  <c r="C2341"/>
  <c r="C1645"/>
  <c r="C1646"/>
  <c r="C1847"/>
  <c r="C1848"/>
  <c r="C1849"/>
  <c r="C1647"/>
  <c r="C1765"/>
  <c r="C2123"/>
  <c r="C1648"/>
  <c r="C2124"/>
  <c r="C1649"/>
  <c r="C1850"/>
  <c r="C1650"/>
  <c r="C1910"/>
  <c r="C1851"/>
  <c r="C1651"/>
  <c r="C1652"/>
  <c r="C1653"/>
  <c r="C1911"/>
  <c r="C1766"/>
  <c r="C1654"/>
  <c r="C1472"/>
  <c r="C1655"/>
  <c r="C970"/>
  <c r="C971"/>
  <c r="C972"/>
  <c r="C372"/>
  <c r="C27"/>
  <c r="C373"/>
  <c r="C374"/>
  <c r="C1656"/>
  <c r="C1657"/>
  <c r="C1566"/>
  <c r="C1658"/>
  <c r="C1567"/>
  <c r="C1568"/>
  <c r="C1767"/>
  <c r="C1852"/>
  <c r="C1853"/>
  <c r="C1981"/>
  <c r="C898"/>
  <c r="C699"/>
  <c r="C375"/>
  <c r="C2342"/>
  <c r="C2343"/>
  <c r="C158"/>
  <c r="C2201"/>
  <c r="C2274"/>
  <c r="C1244"/>
  <c r="C2473"/>
  <c r="C2474"/>
  <c r="C2068"/>
  <c r="C2560"/>
  <c r="C973"/>
  <c r="C974"/>
  <c r="C975"/>
  <c r="C2449"/>
  <c r="C2413"/>
  <c r="C2414"/>
  <c r="C2415"/>
  <c r="C1245"/>
  <c r="C2475"/>
  <c r="C2540"/>
  <c r="C976"/>
  <c r="C977"/>
  <c r="C978"/>
  <c r="C979"/>
  <c r="C2202"/>
  <c r="C853"/>
  <c r="C980"/>
  <c r="C981"/>
  <c r="C2203"/>
  <c r="C2344"/>
  <c r="C1982"/>
  <c r="C1983"/>
  <c r="C1984"/>
  <c r="C2204"/>
  <c r="C1246"/>
  <c r="C1247"/>
  <c r="C223"/>
  <c r="C224"/>
  <c r="C225"/>
  <c r="C1248"/>
  <c r="C2275"/>
  <c r="C1854"/>
  <c r="C2205"/>
  <c r="C2206"/>
  <c r="C2160"/>
  <c r="C315"/>
  <c r="C226"/>
  <c r="C316"/>
  <c r="C317"/>
  <c r="C318"/>
  <c r="C59"/>
  <c r="C319"/>
  <c r="C2345"/>
  <c r="C376"/>
  <c r="C1529"/>
  <c r="C2125"/>
  <c r="C159"/>
  <c r="C1985"/>
  <c r="C60"/>
  <c r="C1249"/>
  <c r="C2507"/>
  <c r="C61"/>
  <c r="C2450"/>
  <c r="C2161"/>
  <c r="C1385"/>
  <c r="C982"/>
  <c r="C700"/>
  <c r="C701"/>
  <c r="C227"/>
  <c r="C320"/>
  <c r="C608"/>
  <c r="C2393"/>
  <c r="C228"/>
  <c r="C1059"/>
  <c r="C1060"/>
  <c r="C1061"/>
  <c r="C983"/>
  <c r="C702"/>
  <c r="C984"/>
  <c r="C1912"/>
  <c r="C1707"/>
  <c r="C1569"/>
  <c r="C2069"/>
  <c r="C985"/>
  <c r="C899"/>
  <c r="C703"/>
  <c r="C321"/>
  <c r="C1250"/>
  <c r="C986"/>
  <c r="C900"/>
  <c r="C2394"/>
  <c r="C901"/>
  <c r="C644"/>
  <c r="C987"/>
  <c r="C645"/>
  <c r="C646"/>
  <c r="C377"/>
  <c r="C229"/>
  <c r="C378"/>
  <c r="C230"/>
  <c r="C647"/>
  <c r="C902"/>
  <c r="C2126"/>
  <c r="C2127"/>
  <c r="C2095"/>
  <c r="C2135"/>
  <c r="C2096"/>
  <c r="C1659"/>
  <c r="C1660"/>
  <c r="C2276"/>
  <c r="C1913"/>
  <c r="C1251"/>
  <c r="C988"/>
  <c r="C1252"/>
  <c r="C493"/>
  <c r="C231"/>
  <c r="C1508"/>
  <c r="C1661"/>
  <c r="C1662"/>
  <c r="C1570"/>
  <c r="C160"/>
  <c r="C124"/>
  <c r="C28"/>
  <c r="C29"/>
  <c r="C553"/>
  <c r="C232"/>
  <c r="C233"/>
  <c r="C125"/>
  <c r="C554"/>
  <c r="C1571"/>
  <c r="C1386"/>
  <c r="C1253"/>
  <c r="C1112"/>
  <c r="C1113"/>
  <c r="C1387"/>
  <c r="C1114"/>
  <c r="C1115"/>
  <c r="C1116"/>
  <c r="C1254"/>
  <c r="C1117"/>
  <c r="C2248"/>
  <c r="C1118"/>
  <c r="C2395"/>
  <c r="C2396"/>
  <c r="C2430"/>
  <c r="C2431"/>
  <c r="C62"/>
  <c r="C1855"/>
  <c r="C1768"/>
  <c r="C438"/>
  <c r="C1856"/>
  <c r="C1255"/>
  <c r="C2207"/>
  <c r="C1914"/>
  <c r="C1769"/>
  <c r="C2097"/>
  <c r="C234"/>
  <c r="C704"/>
  <c r="C2508"/>
  <c r="C1473"/>
  <c r="C87"/>
  <c r="C1986"/>
  <c r="C1915"/>
  <c r="C2070"/>
  <c r="C1987"/>
  <c r="C235"/>
  <c r="C1988"/>
  <c r="C1857"/>
  <c r="C1770"/>
  <c r="C236"/>
  <c r="C379"/>
  <c r="C1663"/>
  <c r="C30"/>
  <c r="C2071"/>
  <c r="C1916"/>
  <c r="C739"/>
  <c r="C380"/>
  <c r="C1664"/>
  <c r="C1388"/>
  <c r="C1708"/>
  <c r="C1572"/>
  <c r="C1389"/>
  <c r="C1709"/>
  <c r="C381"/>
  <c r="C237"/>
  <c r="C238"/>
  <c r="C1390"/>
  <c r="C1391"/>
  <c r="C1119"/>
  <c r="C1392"/>
  <c r="C1256"/>
  <c r="C1858"/>
  <c r="C382"/>
  <c r="C322"/>
  <c r="C2128"/>
  <c r="C1859"/>
  <c r="C2432"/>
  <c r="C2397"/>
  <c r="C2398"/>
  <c r="C555"/>
  <c r="C1917"/>
  <c r="C2072"/>
  <c r="C1771"/>
  <c r="C780"/>
  <c r="C740"/>
  <c r="C1918"/>
  <c r="C2073"/>
  <c r="C1393"/>
  <c r="C1257"/>
  <c r="C239"/>
  <c r="C161"/>
  <c r="C240"/>
  <c r="C1989"/>
  <c r="C2074"/>
  <c r="C1990"/>
  <c r="C989"/>
  <c r="C2249"/>
  <c r="C2075"/>
  <c r="C31"/>
  <c r="C2277"/>
  <c r="C2278"/>
  <c r="C383"/>
  <c r="C241"/>
  <c r="C2346"/>
  <c r="C2250"/>
  <c r="C88"/>
  <c r="C32"/>
  <c r="C33"/>
  <c r="C63"/>
  <c r="C990"/>
  <c r="C1919"/>
  <c r="C1920"/>
  <c r="C1921"/>
  <c r="C2208"/>
  <c r="C2347"/>
  <c r="C1665"/>
  <c r="C1860"/>
  <c r="C1861"/>
  <c r="C1062"/>
  <c r="C1394"/>
  <c r="C2348"/>
  <c r="C2209"/>
  <c r="C494"/>
  <c r="C2039"/>
  <c r="C1991"/>
  <c r="C2040"/>
  <c r="C1862"/>
  <c r="C1992"/>
  <c r="C609"/>
  <c r="C800"/>
  <c r="C1772"/>
  <c r="C1395"/>
  <c r="C384"/>
  <c r="C64"/>
  <c r="C34"/>
  <c r="C65"/>
  <c r="C385"/>
  <c r="C242"/>
  <c r="C89"/>
  <c r="C556"/>
  <c r="C1258"/>
  <c r="C741"/>
  <c r="C1259"/>
  <c r="C1474"/>
  <c r="C781"/>
  <c r="C557"/>
  <c r="C558"/>
  <c r="C705"/>
  <c r="C559"/>
  <c r="C903"/>
  <c r="C706"/>
  <c r="C1120"/>
  <c r="C2492"/>
  <c r="C2451"/>
  <c r="C2349"/>
  <c r="C323"/>
  <c r="C854"/>
  <c r="C801"/>
  <c r="C1993"/>
  <c r="C2210"/>
  <c r="C1509"/>
  <c r="C1510"/>
  <c r="C1573"/>
  <c r="C1574"/>
  <c r="C1575"/>
  <c r="C1576"/>
  <c r="C1511"/>
  <c r="C1512"/>
  <c r="C1475"/>
  <c r="C1513"/>
  <c r="C1514"/>
  <c r="C1666"/>
  <c r="C2211"/>
  <c r="C1667"/>
  <c r="C1710"/>
  <c r="C1476"/>
  <c r="C1994"/>
  <c r="C495"/>
  <c r="C439"/>
  <c r="C560"/>
  <c r="C561"/>
  <c r="C1577"/>
  <c r="C496"/>
  <c r="C1668"/>
  <c r="C440"/>
  <c r="C1396"/>
  <c r="C1260"/>
  <c r="C991"/>
  <c r="C1121"/>
  <c r="C1261"/>
  <c r="C1262"/>
  <c r="C1263"/>
  <c r="C1264"/>
  <c r="C992"/>
  <c r="C1265"/>
  <c r="C1266"/>
  <c r="C562"/>
  <c r="C1397"/>
  <c r="C1267"/>
  <c r="C1122"/>
  <c r="C1123"/>
  <c r="C993"/>
  <c r="C1268"/>
  <c r="C1269"/>
  <c r="C994"/>
  <c r="C1398"/>
  <c r="C1270"/>
  <c r="C1399"/>
  <c r="C1124"/>
  <c r="C1400"/>
  <c r="C1271"/>
  <c r="C1125"/>
  <c r="C1995"/>
  <c r="C2526"/>
  <c r="C2279"/>
  <c r="C1272"/>
  <c r="C243"/>
  <c r="C244"/>
  <c r="C1773"/>
  <c r="C1477"/>
  <c r="C1478"/>
  <c r="C90"/>
  <c r="C995"/>
  <c r="C610"/>
  <c r="C1922"/>
  <c r="C1774"/>
  <c r="C1923"/>
  <c r="C1775"/>
  <c r="C91"/>
  <c r="C35"/>
  <c r="C126"/>
  <c r="C1776"/>
  <c r="C1996"/>
  <c r="C802"/>
  <c r="C996"/>
  <c r="C611"/>
  <c r="C648"/>
  <c r="C1578"/>
  <c r="C707"/>
  <c r="C708"/>
  <c r="C709"/>
  <c r="C1777"/>
  <c r="C782"/>
  <c r="C783"/>
  <c r="C742"/>
  <c r="C1924"/>
  <c r="C1778"/>
  <c r="C1925"/>
  <c r="C710"/>
  <c r="C743"/>
  <c r="C1479"/>
  <c r="C711"/>
  <c r="C712"/>
  <c r="C744"/>
  <c r="C1063"/>
  <c r="C324"/>
  <c r="C386"/>
  <c r="C1669"/>
  <c r="C1670"/>
  <c r="C1671"/>
  <c r="C1579"/>
  <c r="C1580"/>
  <c r="C829"/>
  <c r="C1863"/>
  <c r="C441"/>
  <c r="C2212"/>
  <c r="C2371"/>
  <c r="C2280"/>
  <c r="C2281"/>
  <c r="C2282"/>
  <c r="C387"/>
  <c r="C325"/>
  <c r="C2372"/>
  <c r="C2283"/>
  <c r="C1530"/>
  <c r="C1581"/>
  <c r="C1997"/>
  <c r="C1998"/>
  <c r="C2284"/>
  <c r="C2373"/>
  <c r="C2493"/>
  <c r="C2251"/>
  <c r="C1926"/>
  <c r="C563"/>
  <c r="C564"/>
  <c r="C1927"/>
  <c r="C326"/>
  <c r="C1273"/>
  <c r="C1582"/>
  <c r="C1126"/>
  <c r="C1274"/>
  <c r="C388"/>
  <c r="C36"/>
  <c r="C92"/>
  <c r="C66"/>
  <c r="C245"/>
  <c r="C389"/>
  <c r="C390"/>
  <c r="C246"/>
  <c r="C391"/>
  <c r="C803"/>
  <c r="C2252"/>
  <c r="C2285"/>
  <c r="C855"/>
  <c r="C1531"/>
  <c r="C1711"/>
  <c r="C1928"/>
  <c r="C2076"/>
  <c r="C2374"/>
  <c r="C2253"/>
  <c r="C1064"/>
  <c r="C1401"/>
  <c r="C1583"/>
  <c r="C442"/>
  <c r="C1584"/>
  <c r="C1585"/>
  <c r="C1586"/>
  <c r="C856"/>
  <c r="C1587"/>
  <c r="C1672"/>
  <c r="C1779"/>
  <c r="C1673"/>
  <c r="C1588"/>
  <c r="C327"/>
  <c r="C1864"/>
  <c r="C1515"/>
  <c r="C1402"/>
  <c r="C1275"/>
  <c r="C1276"/>
  <c r="C497"/>
  <c r="C1674"/>
  <c r="C1865"/>
  <c r="C1866"/>
  <c r="C1589"/>
  <c r="C1929"/>
  <c r="C1867"/>
  <c r="C1675"/>
  <c r="C1676"/>
  <c r="C1868"/>
  <c r="C1590"/>
  <c r="C2213"/>
  <c r="C2162"/>
  <c r="C2375"/>
  <c r="C2129"/>
  <c r="C2130"/>
  <c r="C2214"/>
  <c r="C1065"/>
  <c r="C1066"/>
  <c r="C997"/>
  <c r="C1277"/>
  <c r="C1403"/>
  <c r="C713"/>
  <c r="C67"/>
  <c r="C1532"/>
  <c r="C1480"/>
  <c r="C1516"/>
  <c r="C649"/>
  <c r="C247"/>
  <c r="C392"/>
  <c r="C393"/>
  <c r="C1404"/>
  <c r="C1405"/>
  <c r="C1127"/>
  <c r="C1406"/>
  <c r="C394"/>
  <c r="C1869"/>
  <c r="C68"/>
  <c r="C1067"/>
  <c r="C2098"/>
  <c r="C2099"/>
  <c r="C2136"/>
  <c r="C2350"/>
  <c r="C2286"/>
  <c r="C2287"/>
  <c r="C1481"/>
  <c r="C248"/>
  <c r="C2100"/>
  <c r="C2288"/>
  <c r="C395"/>
  <c r="C1278"/>
  <c r="C1407"/>
  <c r="C1780"/>
  <c r="C1591"/>
  <c r="C1279"/>
  <c r="C2041"/>
  <c r="C2042"/>
  <c r="C1280"/>
  <c r="C127"/>
  <c r="C1281"/>
  <c r="C1282"/>
  <c r="C1283"/>
  <c r="C1128"/>
  <c r="C1129"/>
  <c r="C1999"/>
  <c r="C998"/>
  <c r="C999"/>
  <c r="C1000"/>
  <c r="C93"/>
  <c r="C2289"/>
  <c r="C2290"/>
  <c r="C904"/>
  <c r="C2291"/>
  <c r="C1130"/>
  <c r="C2399"/>
  <c r="C804"/>
  <c r="C2163"/>
  <c r="C1408"/>
  <c r="C1781"/>
  <c r="C1284"/>
  <c r="C2164"/>
  <c r="C1131"/>
  <c r="C745"/>
  <c r="C37"/>
  <c r="C38"/>
  <c r="C2292"/>
  <c r="C2293"/>
  <c r="C2294"/>
  <c r="C2295"/>
  <c r="C2296"/>
  <c r="C128"/>
  <c r="C129"/>
  <c r="C2165"/>
  <c r="C2166"/>
  <c r="C2297"/>
  <c r="C2298"/>
  <c r="C2509"/>
  <c r="C2510"/>
  <c r="C2299"/>
  <c r="C2300"/>
  <c r="C1132"/>
  <c r="C1133"/>
  <c r="C2452"/>
  <c r="C2000"/>
  <c r="C2545"/>
  <c r="C2546"/>
  <c r="C905"/>
  <c r="C906"/>
  <c r="C2400"/>
  <c r="C2416"/>
  <c r="C612"/>
  <c r="C613"/>
  <c r="C443"/>
  <c r="C2001"/>
  <c r="C2401"/>
  <c r="C1134"/>
  <c r="C2453"/>
  <c r="C1135"/>
  <c r="C907"/>
  <c r="C908"/>
  <c r="C2301"/>
  <c r="C1482"/>
  <c r="C746"/>
  <c r="C747"/>
  <c r="C805"/>
  <c r="C2302"/>
  <c r="C2303"/>
  <c r="C2304"/>
  <c r="C2511"/>
  <c r="C2305"/>
  <c r="C909"/>
  <c r="C910"/>
  <c r="C1136"/>
  <c r="C1137"/>
  <c r="C1138"/>
  <c r="C1409"/>
  <c r="C1001"/>
  <c r="C2351"/>
  <c r="C2352"/>
  <c r="C1139"/>
  <c r="C1410"/>
  <c r="C39"/>
  <c r="C40"/>
  <c r="C2215"/>
  <c r="C1677"/>
  <c r="C1678"/>
  <c r="C1679"/>
  <c r="C396"/>
  <c r="C1680"/>
  <c r="C1592"/>
  <c r="C1681"/>
  <c r="C1533"/>
  <c r="C1483"/>
  <c r="C1682"/>
  <c r="C1930"/>
  <c r="C1782"/>
  <c r="C1783"/>
  <c r="C1931"/>
  <c r="C2216"/>
  <c r="C2167"/>
  <c r="C1683"/>
  <c r="C2077"/>
  <c r="C2433"/>
  <c r="C714"/>
  <c r="C1285"/>
  <c r="C1286"/>
  <c r="C1784"/>
  <c r="C1785"/>
  <c r="C1932"/>
  <c r="C1684"/>
  <c r="C1685"/>
  <c r="C69"/>
  <c r="C1686"/>
  <c r="C1287"/>
  <c r="C1786"/>
  <c r="C249"/>
  <c r="C328"/>
  <c r="C397"/>
  <c r="C250"/>
  <c r="C2002"/>
  <c r="C2078"/>
  <c r="C2003"/>
  <c r="C2043"/>
  <c r="C2004"/>
  <c r="C2079"/>
  <c r="C2005"/>
  <c r="C329"/>
  <c r="C398"/>
  <c r="C330"/>
  <c r="C251"/>
  <c r="C1288"/>
  <c r="C857"/>
  <c r="C806"/>
  <c r="C807"/>
  <c r="C858"/>
  <c r="C808"/>
  <c r="C809"/>
  <c r="C859"/>
  <c r="C810"/>
  <c r="C811"/>
  <c r="C860"/>
  <c r="C812"/>
  <c r="C861"/>
  <c r="C813"/>
  <c r="C862"/>
  <c r="C863"/>
  <c r="C830"/>
  <c r="C650"/>
  <c r="C831"/>
  <c r="C864"/>
  <c r="C865"/>
  <c r="C814"/>
  <c r="C866"/>
  <c r="C815"/>
  <c r="C41"/>
  <c r="C1140"/>
  <c r="C1141"/>
  <c r="C1289"/>
  <c r="C1002"/>
  <c r="C94"/>
  <c r="C1290"/>
  <c r="C1003"/>
  <c r="C1291"/>
  <c r="C399"/>
  <c r="C1411"/>
  <c r="C2454"/>
  <c r="C2006"/>
  <c r="C2080"/>
  <c r="C2044"/>
  <c r="C1787"/>
  <c r="C1142"/>
  <c r="C1004"/>
  <c r="C1412"/>
  <c r="C1292"/>
  <c r="C1593"/>
  <c r="C1712"/>
  <c r="C1594"/>
  <c r="C1933"/>
  <c r="C2353"/>
  <c r="C2455"/>
  <c r="C2494"/>
  <c r="C1870"/>
  <c r="C1484"/>
  <c r="C70"/>
  <c r="C911"/>
  <c r="C1687"/>
  <c r="C1293"/>
  <c r="C748"/>
  <c r="C784"/>
  <c r="C2081"/>
  <c r="C1068"/>
  <c r="C1005"/>
  <c r="C1006"/>
  <c r="C2082"/>
  <c r="C2306"/>
  <c r="C1007"/>
  <c r="C1143"/>
  <c r="C2376"/>
  <c r="C444"/>
  <c r="C252"/>
  <c r="C445"/>
  <c r="C565"/>
  <c r="C2217"/>
  <c r="C2218"/>
  <c r="C1294"/>
  <c r="C1413"/>
  <c r="C1295"/>
  <c r="C1296"/>
  <c r="C1414"/>
  <c r="C1415"/>
  <c r="C1144"/>
  <c r="C1145"/>
  <c r="C1146"/>
  <c r="C1416"/>
  <c r="C1417"/>
  <c r="C1418"/>
  <c r="C1297"/>
  <c r="C1298"/>
  <c r="C1419"/>
  <c r="C1299"/>
  <c r="C1420"/>
  <c r="C1300"/>
  <c r="C1008"/>
  <c r="C1301"/>
  <c r="C1069"/>
  <c r="C1302"/>
  <c r="C1303"/>
  <c r="C1009"/>
  <c r="C1421"/>
  <c r="C1147"/>
  <c r="C1304"/>
  <c r="C1422"/>
  <c r="C1423"/>
  <c r="C1148"/>
  <c r="C1305"/>
  <c r="C1306"/>
  <c r="C1149"/>
  <c r="C1307"/>
  <c r="C1308"/>
  <c r="C1150"/>
  <c r="C1424"/>
  <c r="C1309"/>
  <c r="C1425"/>
  <c r="C1310"/>
  <c r="C1311"/>
  <c r="C1312"/>
  <c r="C2495"/>
  <c r="C2456"/>
  <c r="C2476"/>
  <c r="C1010"/>
  <c r="C1313"/>
  <c r="C1314"/>
  <c r="C1151"/>
  <c r="C400"/>
  <c r="C95"/>
  <c r="C71"/>
  <c r="C651"/>
  <c r="C614"/>
  <c r="C1426"/>
  <c r="C1688"/>
  <c r="C1595"/>
  <c r="C401"/>
  <c r="C331"/>
  <c r="C2354"/>
  <c r="C1315"/>
  <c r="C1316"/>
  <c r="C2007"/>
  <c r="C2083"/>
  <c r="C446"/>
  <c r="C96"/>
  <c r="C1596"/>
  <c r="C1485"/>
  <c r="C1486"/>
  <c r="C1487"/>
  <c r="C1788"/>
  <c r="C1789"/>
  <c r="C1871"/>
  <c r="C2512"/>
  <c r="C2168"/>
  <c r="C2169"/>
  <c r="C2170"/>
  <c r="C1872"/>
  <c r="C1790"/>
  <c r="C1070"/>
  <c r="C912"/>
  <c r="C913"/>
  <c r="C1534"/>
  <c r="C1488"/>
  <c r="C1489"/>
  <c r="C1535"/>
  <c r="C2219"/>
  <c r="C253"/>
  <c r="C1689"/>
  <c r="C1690"/>
  <c r="C2008"/>
  <c r="C2307"/>
  <c r="C498"/>
  <c r="C254"/>
  <c r="C42"/>
  <c r="C97"/>
  <c r="C447"/>
  <c r="C715"/>
  <c r="C716"/>
  <c r="C1934"/>
  <c r="C756"/>
  <c r="C1873"/>
  <c r="C1791"/>
  <c r="C1792"/>
  <c r="C1793"/>
  <c r="C1874"/>
  <c r="C785"/>
  <c r="C1794"/>
  <c r="C786"/>
  <c r="C1875"/>
  <c r="C787"/>
  <c r="C1935"/>
  <c r="C1936"/>
  <c r="C1795"/>
  <c r="C1796"/>
  <c r="C1876"/>
  <c r="C788"/>
  <c r="C1877"/>
  <c r="C1878"/>
  <c r="C789"/>
  <c r="C1879"/>
  <c r="C1937"/>
  <c r="C1797"/>
  <c r="C2457"/>
  <c r="C1597"/>
  <c r="C1880"/>
  <c r="C615"/>
  <c r="C1317"/>
  <c r="C1318"/>
  <c r="C1319"/>
  <c r="C1152"/>
  <c r="C914"/>
  <c r="C1153"/>
  <c r="C1154"/>
  <c r="C2009"/>
  <c r="C1011"/>
  <c r="C1536"/>
  <c r="C757"/>
  <c r="C566"/>
  <c r="C1798"/>
  <c r="C1799"/>
  <c r="C1800"/>
  <c r="C1801"/>
  <c r="C1802"/>
  <c r="C1803"/>
  <c r="C1804"/>
  <c r="C255"/>
  <c r="C256"/>
  <c r="C257"/>
  <c r="C832"/>
  <c r="C2355"/>
  <c r="C1598"/>
  <c r="C2010"/>
  <c r="C1599"/>
  <c r="C1805"/>
  <c r="C717"/>
  <c r="C718"/>
  <c r="C567"/>
  <c r="C448"/>
  <c r="C98"/>
  <c r="C568"/>
  <c r="C449"/>
  <c r="C499"/>
  <c r="C450"/>
  <c r="C2171"/>
  <c r="C258"/>
  <c r="C259"/>
  <c r="C260"/>
  <c r="C1071"/>
  <c r="C915"/>
  <c r="C916"/>
  <c r="C917"/>
  <c r="C1155"/>
  <c r="C2377"/>
  <c r="C2308"/>
  <c r="C1320"/>
  <c r="C719"/>
  <c r="C616"/>
  <c r="C617"/>
  <c r="C720"/>
  <c r="C261"/>
  <c r="C402"/>
  <c r="C721"/>
  <c r="C790"/>
  <c r="C451"/>
  <c r="C569"/>
  <c r="C816"/>
  <c r="C817"/>
  <c r="C867"/>
  <c r="C500"/>
  <c r="C501"/>
  <c r="C502"/>
  <c r="C570"/>
  <c r="C452"/>
  <c r="C1321"/>
  <c r="C722"/>
  <c r="C2527"/>
  <c r="C1322"/>
  <c r="C2137"/>
  <c r="C2220"/>
  <c r="C571"/>
  <c r="C1691"/>
  <c r="C2011"/>
  <c r="C99"/>
  <c r="C100"/>
  <c r="C2254"/>
  <c r="C1012"/>
  <c r="C1013"/>
  <c r="C1014"/>
  <c r="C1015"/>
  <c r="C1016"/>
  <c r="C1017"/>
  <c r="C2458"/>
  <c r="C2309"/>
  <c r="C2310"/>
  <c r="C1018"/>
  <c r="C1323"/>
  <c r="C1019"/>
  <c r="C1938"/>
  <c r="C2084"/>
  <c r="C1324"/>
  <c r="C2378"/>
  <c r="C262"/>
  <c r="C2172"/>
  <c r="C1325"/>
  <c r="C868"/>
  <c r="C818"/>
  <c r="C723"/>
  <c r="C1537"/>
  <c r="C1538"/>
  <c r="C1939"/>
  <c r="C2085"/>
  <c r="C618"/>
  <c r="C2477"/>
  <c r="C1940"/>
  <c r="C2012"/>
  <c r="C453"/>
  <c r="C503"/>
  <c r="C572"/>
  <c r="C573"/>
  <c r="C454"/>
  <c r="C504"/>
  <c r="C2045"/>
  <c r="C2013"/>
  <c r="C72"/>
  <c r="C263"/>
  <c r="C1692"/>
  <c r="C1806"/>
  <c r="C1600"/>
  <c r="C2014"/>
  <c r="C2046"/>
  <c r="C2047"/>
  <c r="C73"/>
  <c r="C101"/>
  <c r="C332"/>
  <c r="C130"/>
  <c r="C2086"/>
  <c r="C2015"/>
  <c r="C1326"/>
  <c r="C2496"/>
  <c r="C869"/>
  <c r="C2497"/>
  <c r="C1517"/>
  <c r="C1693"/>
  <c r="C1601"/>
  <c r="C1490"/>
  <c r="C1539"/>
  <c r="C758"/>
  <c r="C1602"/>
  <c r="C505"/>
  <c r="C506"/>
  <c r="C1807"/>
  <c r="C1941"/>
  <c r="C1942"/>
  <c r="C1808"/>
  <c r="C1603"/>
  <c r="C2498"/>
  <c r="C1540"/>
  <c r="C507"/>
  <c r="C1156"/>
  <c r="C403"/>
  <c r="C264"/>
  <c r="C265"/>
  <c r="C1157"/>
  <c r="C918"/>
  <c r="C2434"/>
  <c r="C1491"/>
  <c r="C1492"/>
  <c r="C2048"/>
  <c r="C2049"/>
  <c r="C404"/>
  <c r="C2541"/>
  <c r="C2513"/>
  <c r="C2542"/>
  <c r="C2528"/>
  <c r="C2514"/>
  <c r="C2529"/>
  <c r="C2515"/>
  <c r="C2516"/>
  <c r="C455"/>
  <c r="C819"/>
  <c r="C1694"/>
  <c r="C1604"/>
  <c r="C1605"/>
  <c r="C2016"/>
  <c r="C574"/>
  <c r="C575"/>
  <c r="C1606"/>
  <c r="C1327"/>
  <c r="C2221"/>
  <c r="C576"/>
  <c r="C1020"/>
  <c r="C1072"/>
  <c r="C1427"/>
  <c r="C1428"/>
  <c r="C1328"/>
  <c r="C2530"/>
  <c r="C2255"/>
  <c r="C2173"/>
  <c r="C2256"/>
  <c r="C2222"/>
  <c r="C2223"/>
  <c r="C2174"/>
  <c r="C2257"/>
  <c r="C2017"/>
  <c r="C2224"/>
  <c r="C2258"/>
  <c r="C2175"/>
  <c r="C2018"/>
  <c r="C2019"/>
  <c r="C2050"/>
  <c r="C652"/>
  <c r="C619"/>
  <c r="C1329"/>
  <c r="C266"/>
  <c r="C405"/>
  <c r="C508"/>
  <c r="C509"/>
  <c r="C1943"/>
  <c r="C74"/>
  <c r="C1021"/>
  <c r="C1330"/>
  <c r="C1022"/>
  <c r="C1023"/>
  <c r="C1024"/>
  <c r="C1025"/>
  <c r="C1026"/>
  <c r="C43"/>
  <c r="C44"/>
  <c r="C102"/>
  <c r="C267"/>
  <c r="C268"/>
  <c r="C269"/>
  <c r="C406"/>
  <c r="C75"/>
  <c r="C2356"/>
  <c r="C510"/>
  <c r="C2020"/>
  <c r="C2087"/>
  <c r="C1429"/>
  <c r="C2357"/>
  <c r="C1331"/>
  <c r="C1332"/>
  <c r="C407"/>
  <c r="C131"/>
  <c r="C162"/>
  <c r="C163"/>
  <c r="C653"/>
  <c r="C1695"/>
  <c r="C577"/>
  <c r="C578"/>
  <c r="C456"/>
  <c r="C511"/>
  <c r="C620"/>
  <c r="C1333"/>
  <c r="C1334"/>
  <c r="C1158"/>
  <c r="C1027"/>
  <c r="C724"/>
  <c r="C1335"/>
  <c r="C2499"/>
  <c r="C2459"/>
  <c r="C2435"/>
  <c r="C2402"/>
  <c r="C2311"/>
  <c r="C1028"/>
  <c r="C1336"/>
  <c r="C654"/>
  <c r="C655"/>
  <c r="C1337"/>
  <c r="C1430"/>
  <c r="C1431"/>
  <c r="C1159"/>
  <c r="C1432"/>
  <c r="C1160"/>
  <c r="C1433"/>
  <c r="C1338"/>
  <c r="C1339"/>
  <c r="C1161"/>
  <c r="C1162"/>
  <c r="C1434"/>
  <c r="C2088"/>
  <c r="C1435"/>
  <c r="C1436"/>
  <c r="C1340"/>
  <c r="C1341"/>
  <c r="C1437"/>
  <c r="C1438"/>
  <c r="C1439"/>
  <c r="C919"/>
  <c r="C1029"/>
  <c r="C1030"/>
  <c r="C1342"/>
  <c r="C1440"/>
  <c r="C1031"/>
  <c r="C270"/>
  <c r="C2561"/>
  <c r="C2552"/>
  <c r="C2553"/>
  <c r="C2312"/>
  <c r="C1881"/>
  <c r="C1163"/>
  <c r="C2131"/>
  <c r="C1441"/>
  <c r="C1164"/>
  <c r="C144"/>
  <c r="C164"/>
  <c r="C132"/>
  <c r="C133"/>
  <c r="C2403"/>
  <c r="C1343"/>
  <c r="C920"/>
  <c r="C1032"/>
  <c r="C1033"/>
  <c r="C2379"/>
  <c r="C1696"/>
  <c r="C45"/>
  <c r="C103"/>
  <c r="C2460"/>
  <c r="C1344"/>
  <c r="C2436"/>
  <c r="C2543"/>
  <c r="C1073"/>
  <c r="C1442"/>
  <c r="C1165"/>
  <c r="C921"/>
  <c r="C1034"/>
  <c r="C1035"/>
  <c r="C579"/>
  <c r="C134"/>
  <c r="C457"/>
  <c r="C271"/>
  <c r="C76"/>
  <c r="C77"/>
  <c r="C2021"/>
  <c r="C165"/>
  <c r="C78"/>
  <c r="C272"/>
  <c r="C333"/>
  <c r="C273"/>
  <c r="C274"/>
  <c r="C275"/>
  <c r="C580"/>
  <c r="C1443"/>
  <c r="C922"/>
  <c r="C1166"/>
  <c r="C1444"/>
  <c r="C2313"/>
  <c r="C2380"/>
  <c r="C2176"/>
  <c r="C2177"/>
  <c r="C2225"/>
  <c r="C2178"/>
  <c r="C2259"/>
  <c r="C2358"/>
  <c r="C2260"/>
  <c r="C2179"/>
  <c r="C2180"/>
  <c r="C1036"/>
  <c r="C1345"/>
  <c r="C1445"/>
  <c r="C1074"/>
  <c r="C1037"/>
  <c r="C1038"/>
  <c r="C1446"/>
  <c r="C1447"/>
  <c r="C1448"/>
  <c r="C135"/>
  <c r="C46"/>
  <c r="C581"/>
  <c r="C458"/>
  <c r="C408"/>
  <c r="C334"/>
  <c r="C1449"/>
  <c r="C1075"/>
  <c r="D2051"/>
  <c r="D1944"/>
  <c r="D136"/>
  <c r="D582"/>
  <c r="D1713"/>
  <c r="D512"/>
  <c r="D276"/>
  <c r="D277"/>
  <c r="D409"/>
  <c r="D870"/>
  <c r="D145"/>
  <c r="D1167"/>
  <c r="D923"/>
  <c r="D1945"/>
  <c r="D1168"/>
  <c r="D146"/>
  <c r="D656"/>
  <c r="D657"/>
  <c r="D658"/>
  <c r="D659"/>
  <c r="D660"/>
  <c r="D759"/>
  <c r="D661"/>
  <c r="D1169"/>
  <c r="D1882"/>
  <c r="D924"/>
  <c r="D1714"/>
  <c r="D1076"/>
  <c r="D1946"/>
  <c r="D725"/>
  <c r="D760"/>
  <c r="D761"/>
  <c r="D762"/>
  <c r="D833"/>
  <c r="D763"/>
  <c r="D513"/>
  <c r="D2314"/>
  <c r="D726"/>
  <c r="D1883"/>
  <c r="D410"/>
  <c r="D1809"/>
  <c r="D1607"/>
  <c r="D2226"/>
  <c r="D2022"/>
  <c r="D1170"/>
  <c r="D1346"/>
  <c r="D335"/>
  <c r="D166"/>
  <c r="D336"/>
  <c r="D167"/>
  <c r="D459"/>
  <c r="D137"/>
  <c r="D104"/>
  <c r="D168"/>
  <c r="D2517"/>
  <c r="D1493"/>
  <c r="D278"/>
  <c r="D1541"/>
  <c r="D2261"/>
  <c r="D2101"/>
  <c r="D1608"/>
  <c r="D1347"/>
  <c r="D1884"/>
  <c r="D2052"/>
  <c r="D514"/>
  <c r="D2262"/>
  <c r="D169"/>
  <c r="D170"/>
  <c r="D764"/>
  <c r="D749"/>
  <c r="D460"/>
  <c r="D1697"/>
  <c r="D1947"/>
  <c r="D1518"/>
  <c r="D1450"/>
  <c r="D3"/>
  <c r="D337"/>
  <c r="D925"/>
  <c r="D926"/>
  <c r="D1715"/>
  <c r="D1810"/>
  <c r="D871"/>
  <c r="D1716"/>
  <c r="D1077"/>
  <c r="D1348"/>
  <c r="D2181"/>
  <c r="D2102"/>
  <c r="D515"/>
  <c r="D411"/>
  <c r="D412"/>
  <c r="D461"/>
  <c r="D516"/>
  <c r="D413"/>
  <c r="D517"/>
  <c r="D414"/>
  <c r="D518"/>
  <c r="D415"/>
  <c r="D338"/>
  <c r="D138"/>
  <c r="D834"/>
  <c r="D1811"/>
  <c r="D1812"/>
  <c r="D1813"/>
  <c r="D1814"/>
  <c r="D416"/>
  <c r="D1609"/>
  <c r="D1171"/>
  <c r="D2182"/>
  <c r="D835"/>
  <c r="D791"/>
  <c r="D792"/>
  <c r="D836"/>
  <c r="D765"/>
  <c r="D837"/>
  <c r="D838"/>
  <c r="D1698"/>
  <c r="D279"/>
  <c r="D1610"/>
  <c r="D583"/>
  <c r="D1039"/>
  <c r="D1349"/>
  <c r="D1078"/>
  <c r="D1079"/>
  <c r="D2478"/>
  <c r="D2479"/>
  <c r="D339"/>
  <c r="D519"/>
  <c r="D4"/>
  <c r="D79"/>
  <c r="D2359"/>
  <c r="D171"/>
  <c r="D340"/>
  <c r="D80"/>
  <c r="D341"/>
  <c r="D342"/>
  <c r="D1717"/>
  <c r="D1542"/>
  <c r="D462"/>
  <c r="D1815"/>
  <c r="D47"/>
  <c r="D5"/>
  <c r="D1948"/>
  <c r="D2480"/>
  <c r="D727"/>
  <c r="D1350"/>
  <c r="D1949"/>
  <c r="D1950"/>
  <c r="D2023"/>
  <c r="D1951"/>
  <c r="D1952"/>
  <c r="D2053"/>
  <c r="D1953"/>
  <c r="D2054"/>
  <c r="D1718"/>
  <c r="D1816"/>
  <c r="D1817"/>
  <c r="D1719"/>
  <c r="D1720"/>
  <c r="D1818"/>
  <c r="D1721"/>
  <c r="D2518"/>
  <c r="D2519"/>
  <c r="D2531"/>
  <c r="D2500"/>
  <c r="D2520"/>
  <c r="D1172"/>
  <c r="D48"/>
  <c r="D6"/>
  <c r="D2103"/>
  <c r="D2315"/>
  <c r="D2316"/>
  <c r="D2317"/>
  <c r="D1519"/>
  <c r="D927"/>
  <c r="D417"/>
  <c r="D280"/>
  <c r="D463"/>
  <c r="D584"/>
  <c r="D662"/>
  <c r="D2461"/>
  <c r="D1080"/>
  <c r="D1081"/>
  <c r="D1351"/>
  <c r="D281"/>
  <c r="D282"/>
  <c r="D1040"/>
  <c r="D1173"/>
  <c r="D585"/>
  <c r="D586"/>
  <c r="D621"/>
  <c r="D587"/>
  <c r="D2532"/>
  <c r="D928"/>
  <c r="D1543"/>
  <c r="D1885"/>
  <c r="D1819"/>
  <c r="D1544"/>
  <c r="D1820"/>
  <c r="D1886"/>
  <c r="D1545"/>
  <c r="D1887"/>
  <c r="D1546"/>
  <c r="D1722"/>
  <c r="D7"/>
  <c r="D49"/>
  <c r="D2138"/>
  <c r="D81"/>
  <c r="D520"/>
  <c r="D464"/>
  <c r="D418"/>
  <c r="D465"/>
  <c r="D466"/>
  <c r="D521"/>
  <c r="D467"/>
  <c r="D522"/>
  <c r="D419"/>
  <c r="D523"/>
  <c r="D147"/>
  <c r="D2263"/>
  <c r="D2089"/>
  <c r="D2132"/>
  <c r="D283"/>
  <c r="D2183"/>
  <c r="D172"/>
  <c r="D173"/>
  <c r="D139"/>
  <c r="D105"/>
  <c r="D106"/>
  <c r="D107"/>
  <c r="D420"/>
  <c r="D524"/>
  <c r="D468"/>
  <c r="D525"/>
  <c r="D526"/>
  <c r="D527"/>
  <c r="D528"/>
  <c r="D529"/>
  <c r="D174"/>
  <c r="D175"/>
  <c r="D2318"/>
  <c r="D2319"/>
  <c r="D2104"/>
  <c r="D284"/>
  <c r="D1451"/>
  <c r="D1452"/>
  <c r="D2105"/>
  <c r="D2106"/>
  <c r="D2320"/>
  <c r="D2321"/>
  <c r="D2107"/>
  <c r="D2108"/>
  <c r="D530"/>
  <c r="D343"/>
  <c r="D82"/>
  <c r="D8"/>
  <c r="D9"/>
  <c r="D50"/>
  <c r="D344"/>
  <c r="D176"/>
  <c r="D285"/>
  <c r="D2139"/>
  <c r="D469"/>
  <c r="D531"/>
  <c r="D470"/>
  <c r="D421"/>
  <c r="D532"/>
  <c r="D2227"/>
  <c r="D1611"/>
  <c r="D1612"/>
  <c r="D2228"/>
  <c r="D2184"/>
  <c r="D2140"/>
  <c r="D2141"/>
  <c r="D2185"/>
  <c r="D2229"/>
  <c r="D2230"/>
  <c r="D2142"/>
  <c r="D345"/>
  <c r="D177"/>
  <c r="D1082"/>
  <c r="D1352"/>
  <c r="D2133"/>
  <c r="D2090"/>
  <c r="D2109"/>
  <c r="D286"/>
  <c r="D1494"/>
  <c r="D178"/>
  <c r="D346"/>
  <c r="D179"/>
  <c r="D533"/>
  <c r="D422"/>
  <c r="D471"/>
  <c r="D108"/>
  <c r="D534"/>
  <c r="D472"/>
  <c r="D2360"/>
  <c r="D1888"/>
  <c r="D423"/>
  <c r="D473"/>
  <c r="D535"/>
  <c r="D140"/>
  <c r="D2361"/>
  <c r="D2024"/>
  <c r="D287"/>
  <c r="D474"/>
  <c r="D109"/>
  <c r="D141"/>
  <c r="D148"/>
  <c r="D149"/>
  <c r="D2231"/>
  <c r="D2091"/>
  <c r="D2186"/>
  <c r="D663"/>
  <c r="D1353"/>
  <c r="D110"/>
  <c r="D1547"/>
  <c r="D1821"/>
  <c r="D1822"/>
  <c r="D622"/>
  <c r="D1823"/>
  <c r="D1613"/>
  <c r="D1548"/>
  <c r="D766"/>
  <c r="D288"/>
  <c r="D2481"/>
  <c r="D2462"/>
  <c r="D2437"/>
  <c r="D664"/>
  <c r="D1174"/>
  <c r="D1354"/>
  <c r="D929"/>
  <c r="D1175"/>
  <c r="D1041"/>
  <c r="D1176"/>
  <c r="D1177"/>
  <c r="D930"/>
  <c r="D1355"/>
  <c r="D1178"/>
  <c r="D2417"/>
  <c r="D665"/>
  <c r="D1549"/>
  <c r="D1723"/>
  <c r="D1550"/>
  <c r="D1453"/>
  <c r="D1454"/>
  <c r="D2438"/>
  <c r="D2482"/>
  <c r="D2463"/>
  <c r="D347"/>
  <c r="D10"/>
  <c r="D1824"/>
  <c r="D2418"/>
  <c r="D2419"/>
  <c r="D2420"/>
  <c r="D2404"/>
  <c r="D2421"/>
  <c r="D2405"/>
  <c r="D2422"/>
  <c r="D2381"/>
  <c r="D2406"/>
  <c r="D2382"/>
  <c r="D2407"/>
  <c r="D2383"/>
  <c r="D2423"/>
  <c r="D424"/>
  <c r="D1614"/>
  <c r="D1551"/>
  <c r="D931"/>
  <c r="D728"/>
  <c r="D2232"/>
  <c r="D2143"/>
  <c r="D1495"/>
  <c r="D588"/>
  <c r="D839"/>
  <c r="D1455"/>
  <c r="D1496"/>
  <c r="D589"/>
  <c r="D1456"/>
  <c r="D2233"/>
  <c r="D2055"/>
  <c r="D1615"/>
  <c r="D840"/>
  <c r="D289"/>
  <c r="D180"/>
  <c r="D181"/>
  <c r="D348"/>
  <c r="D1179"/>
  <c r="D1616"/>
  <c r="D475"/>
  <c r="D476"/>
  <c r="D477"/>
  <c r="D51"/>
  <c r="D52"/>
  <c r="D478"/>
  <c r="D2554"/>
  <c r="D2544"/>
  <c r="D2322"/>
  <c r="D2323"/>
  <c r="D142"/>
  <c r="D2408"/>
  <c r="D2187"/>
  <c r="D2188"/>
  <c r="D623"/>
  <c r="D624"/>
  <c r="D479"/>
  <c r="D480"/>
  <c r="D1180"/>
  <c r="D1181"/>
  <c r="D750"/>
  <c r="D751"/>
  <c r="D2324"/>
  <c r="D2325"/>
  <c r="D932"/>
  <c r="D933"/>
  <c r="D2547"/>
  <c r="D2548"/>
  <c r="D2025"/>
  <c r="D2026"/>
  <c r="D290"/>
  <c r="D820"/>
  <c r="D2464"/>
  <c r="D2465"/>
  <c r="D2521"/>
  <c r="D2522"/>
  <c r="D2409"/>
  <c r="D2466"/>
  <c r="D2483"/>
  <c r="D2439"/>
  <c r="D2484"/>
  <c r="D1617"/>
  <c r="D291"/>
  <c r="D292"/>
  <c r="D293"/>
  <c r="D536"/>
  <c r="D1042"/>
  <c r="D1043"/>
  <c r="D934"/>
  <c r="D2440"/>
  <c r="D2467"/>
  <c r="D1182"/>
  <c r="D872"/>
  <c r="D935"/>
  <c r="D936"/>
  <c r="D425"/>
  <c r="D481"/>
  <c r="D1889"/>
  <c r="D537"/>
  <c r="D937"/>
  <c r="D2523"/>
  <c r="D2533"/>
  <c r="D2524"/>
  <c r="D2534"/>
  <c r="D1890"/>
  <c r="D349"/>
  <c r="D182"/>
  <c r="D183"/>
  <c r="D184"/>
  <c r="D1724"/>
  <c r="D1891"/>
  <c r="D938"/>
  <c r="D1083"/>
  <c r="D1183"/>
  <c r="D294"/>
  <c r="D185"/>
  <c r="D111"/>
  <c r="D1184"/>
  <c r="D2501"/>
  <c r="D1725"/>
  <c r="D1726"/>
  <c r="D11"/>
  <c r="D12"/>
  <c r="D13"/>
  <c r="D2110"/>
  <c r="D666"/>
  <c r="D667"/>
  <c r="D2144"/>
  <c r="D2362"/>
  <c r="D2502"/>
  <c r="D2384"/>
  <c r="D1185"/>
  <c r="D1186"/>
  <c r="D2145"/>
  <c r="D873"/>
  <c r="D2468"/>
  <c r="D2441"/>
  <c r="D2469"/>
  <c r="D2442"/>
  <c r="D2056"/>
  <c r="D2027"/>
  <c r="D590"/>
  <c r="D591"/>
  <c r="D668"/>
  <c r="D625"/>
  <c r="D1356"/>
  <c r="D1497"/>
  <c r="D1357"/>
  <c r="D1084"/>
  <c r="D626"/>
  <c r="D627"/>
  <c r="D628"/>
  <c r="D669"/>
  <c r="D670"/>
  <c r="D1552"/>
  <c r="D538"/>
  <c r="D939"/>
  <c r="D629"/>
  <c r="D630"/>
  <c r="D631"/>
  <c r="D632"/>
  <c r="D633"/>
  <c r="D634"/>
  <c r="D671"/>
  <c r="D672"/>
  <c r="D592"/>
  <c r="D673"/>
  <c r="D821"/>
  <c r="D841"/>
  <c r="D674"/>
  <c r="D675"/>
  <c r="D593"/>
  <c r="D676"/>
  <c r="D594"/>
  <c r="D595"/>
  <c r="D1727"/>
  <c r="D539"/>
  <c r="D677"/>
  <c r="D767"/>
  <c r="D793"/>
  <c r="D596"/>
  <c r="D678"/>
  <c r="D597"/>
  <c r="D482"/>
  <c r="D1187"/>
  <c r="D598"/>
  <c r="D679"/>
  <c r="D680"/>
  <c r="D768"/>
  <c r="D540"/>
  <c r="D635"/>
  <c r="D752"/>
  <c r="D769"/>
  <c r="D874"/>
  <c r="D2424"/>
  <c r="D2385"/>
  <c r="D1553"/>
  <c r="D2363"/>
  <c r="D2364"/>
  <c r="D1358"/>
  <c r="D1188"/>
  <c r="D2485"/>
  <c r="D1189"/>
  <c r="D1190"/>
  <c r="D2486"/>
  <c r="D295"/>
  <c r="D2326"/>
  <c r="D2365"/>
  <c r="D2327"/>
  <c r="D2146"/>
  <c r="D1520"/>
  <c r="D1618"/>
  <c r="D1699"/>
  <c r="D426"/>
  <c r="D483"/>
  <c r="D427"/>
  <c r="D296"/>
  <c r="D350"/>
  <c r="D186"/>
  <c r="D297"/>
  <c r="D1085"/>
  <c r="D1359"/>
  <c r="D1086"/>
  <c r="D1087"/>
  <c r="D1191"/>
  <c r="D1360"/>
  <c r="D484"/>
  <c r="D351"/>
  <c r="D1954"/>
  <c r="D2057"/>
  <c r="D2328"/>
  <c r="D2329"/>
  <c r="D940"/>
  <c r="D941"/>
  <c r="D875"/>
  <c r="D876"/>
  <c r="D1192"/>
  <c r="D1521"/>
  <c r="D2330"/>
  <c r="D794"/>
  <c r="D1619"/>
  <c r="D2189"/>
  <c r="D83"/>
  <c r="D1700"/>
  <c r="D1701"/>
  <c r="D1620"/>
  <c r="D1702"/>
  <c r="D1621"/>
  <c r="D1554"/>
  <c r="D1703"/>
  <c r="D1555"/>
  <c r="D1556"/>
  <c r="D1622"/>
  <c r="D53"/>
  <c r="D2092"/>
  <c r="D14"/>
  <c r="D15"/>
  <c r="D16"/>
  <c r="D54"/>
  <c r="D55"/>
  <c r="D17"/>
  <c r="D18"/>
  <c r="D84"/>
  <c r="D19"/>
  <c r="D1892"/>
  <c r="D2190"/>
  <c r="D2331"/>
  <c r="D2332"/>
  <c r="D2111"/>
  <c r="D2112"/>
  <c r="D599"/>
  <c r="D681"/>
  <c r="D636"/>
  <c r="D1728"/>
  <c r="D1729"/>
  <c r="D2028"/>
  <c r="D2029"/>
  <c r="D2058"/>
  <c r="D2030"/>
  <c r="D877"/>
  <c r="D1088"/>
  <c r="D1089"/>
  <c r="D1090"/>
  <c r="D1893"/>
  <c r="D541"/>
  <c r="D150"/>
  <c r="D112"/>
  <c r="D2113"/>
  <c r="D1730"/>
  <c r="D878"/>
  <c r="D485"/>
  <c r="D1955"/>
  <c r="D2503"/>
  <c r="D2555"/>
  <c r="D2525"/>
  <c r="D1894"/>
  <c r="D1731"/>
  <c r="D2114"/>
  <c r="D2333"/>
  <c r="D2115"/>
  <c r="D2116"/>
  <c r="D2334"/>
  <c r="D942"/>
  <c r="D1732"/>
  <c r="D1895"/>
  <c r="D1733"/>
  <c r="D2264"/>
  <c r="D1623"/>
  <c r="D2234"/>
  <c r="D1193"/>
  <c r="D770"/>
  <c r="D187"/>
  <c r="D352"/>
  <c r="D353"/>
  <c r="D298"/>
  <c r="D2147"/>
  <c r="D2191"/>
  <c r="D1194"/>
  <c r="D1091"/>
  <c r="D1825"/>
  <c r="D2335"/>
  <c r="D943"/>
  <c r="D299"/>
  <c r="D300"/>
  <c r="D301"/>
  <c r="D1734"/>
  <c r="D1735"/>
  <c r="D56"/>
  <c r="D1624"/>
  <c r="D682"/>
  <c r="D486"/>
  <c r="D683"/>
  <c r="D684"/>
  <c r="D1625"/>
  <c r="D771"/>
  <c r="D2117"/>
  <c r="D1195"/>
  <c r="D1557"/>
  <c r="D1558"/>
  <c r="D600"/>
  <c r="D2265"/>
  <c r="D2266"/>
  <c r="D2267"/>
  <c r="D1196"/>
  <c r="D2031"/>
  <c r="D879"/>
  <c r="D2386"/>
  <c r="D2387"/>
  <c r="D2425"/>
  <c r="D2487"/>
  <c r="D2426"/>
  <c r="D2388"/>
  <c r="D1361"/>
  <c r="D842"/>
  <c r="D822"/>
  <c r="D795"/>
  <c r="D843"/>
  <c r="D2148"/>
  <c r="D1197"/>
  <c r="D1198"/>
  <c r="D1362"/>
  <c r="D2488"/>
  <c r="D1044"/>
  <c r="D880"/>
  <c r="D1896"/>
  <c r="D1363"/>
  <c r="D113"/>
  <c r="D114"/>
  <c r="D151"/>
  <c r="D115"/>
  <c r="D1199"/>
  <c r="D1364"/>
  <c r="D944"/>
  <c r="D188"/>
  <c r="D1365"/>
  <c r="D1200"/>
  <c r="D1092"/>
  <c r="D1045"/>
  <c r="D1201"/>
  <c r="D354"/>
  <c r="D189"/>
  <c r="D542"/>
  <c r="D428"/>
  <c r="D487"/>
  <c r="D355"/>
  <c r="D356"/>
  <c r="D1559"/>
  <c r="D1560"/>
  <c r="D20"/>
  <c r="D1202"/>
  <c r="D2443"/>
  <c r="D1736"/>
  <c r="D1093"/>
  <c r="D1366"/>
  <c r="D21"/>
  <c r="D22"/>
  <c r="D190"/>
  <c r="D1626"/>
  <c r="D1627"/>
  <c r="D1046"/>
  <c r="D302"/>
  <c r="D1628"/>
  <c r="D1561"/>
  <c r="D303"/>
  <c r="D23"/>
  <c r="D357"/>
  <c r="D1047"/>
  <c r="D1048"/>
  <c r="D2549"/>
  <c r="D2550"/>
  <c r="D116"/>
  <c r="D117"/>
  <c r="D152"/>
  <c r="D2235"/>
  <c r="D358"/>
  <c r="D191"/>
  <c r="D153"/>
  <c r="D1203"/>
  <c r="D1457"/>
  <c r="D192"/>
  <c r="D1049"/>
  <c r="D1204"/>
  <c r="D193"/>
  <c r="D2268"/>
  <c r="D2149"/>
  <c r="D359"/>
  <c r="D844"/>
  <c r="D845"/>
  <c r="D2236"/>
  <c r="D1956"/>
  <c r="D1957"/>
  <c r="D1958"/>
  <c r="D1959"/>
  <c r="D2059"/>
  <c r="D2060"/>
  <c r="D1960"/>
  <c r="D2032"/>
  <c r="D2444"/>
  <c r="D2551"/>
  <c r="D1961"/>
  <c r="D2237"/>
  <c r="D881"/>
  <c r="D882"/>
  <c r="D1050"/>
  <c r="D1094"/>
  <c r="D883"/>
  <c r="D1962"/>
  <c r="D1963"/>
  <c r="D2033"/>
  <c r="D945"/>
  <c r="D1095"/>
  <c r="D2556"/>
  <c r="D772"/>
  <c r="D729"/>
  <c r="D730"/>
  <c r="D773"/>
  <c r="D731"/>
  <c r="D1205"/>
  <c r="D946"/>
  <c r="D2061"/>
  <c r="D1367"/>
  <c r="D1368"/>
  <c r="D947"/>
  <c r="D1206"/>
  <c r="D1207"/>
  <c r="D154"/>
  <c r="D637"/>
  <c r="D685"/>
  <c r="D686"/>
  <c r="D601"/>
  <c r="D194"/>
  <c r="D360"/>
  <c r="D602"/>
  <c r="D603"/>
  <c r="D687"/>
  <c r="D846"/>
  <c r="D823"/>
  <c r="D638"/>
  <c r="D688"/>
  <c r="D1458"/>
  <c r="D543"/>
  <c r="D689"/>
  <c r="D639"/>
  <c r="D2062"/>
  <c r="D1964"/>
  <c r="D2269"/>
  <c r="D690"/>
  <c r="D774"/>
  <c r="D2445"/>
  <c r="D2034"/>
  <c r="D2063"/>
  <c r="D2470"/>
  <c r="D2389"/>
  <c r="D2410"/>
  <c r="D824"/>
  <c r="D1965"/>
  <c r="D732"/>
  <c r="D847"/>
  <c r="D796"/>
  <c r="D825"/>
  <c r="D848"/>
  <c r="D2118"/>
  <c r="D1737"/>
  <c r="D1897"/>
  <c r="D1826"/>
  <c r="D1738"/>
  <c r="D1739"/>
  <c r="D1740"/>
  <c r="D1741"/>
  <c r="D2489"/>
  <c r="D1369"/>
  <c r="D2119"/>
  <c r="D2557"/>
  <c r="D143"/>
  <c r="D1742"/>
  <c r="D1208"/>
  <c r="D2366"/>
  <c r="D884"/>
  <c r="D885"/>
  <c r="D1051"/>
  <c r="D2490"/>
  <c r="D1370"/>
  <c r="D1371"/>
  <c r="D2427"/>
  <c r="D1209"/>
  <c r="D2035"/>
  <c r="D1372"/>
  <c r="D1210"/>
  <c r="D1096"/>
  <c r="D1211"/>
  <c r="D1373"/>
  <c r="D1212"/>
  <c r="D1213"/>
  <c r="D1374"/>
  <c r="D1375"/>
  <c r="D1376"/>
  <c r="D948"/>
  <c r="D604"/>
  <c r="D195"/>
  <c r="D949"/>
  <c r="D304"/>
  <c r="D196"/>
  <c r="D197"/>
  <c r="D198"/>
  <c r="D361"/>
  <c r="D1629"/>
  <c r="D362"/>
  <c r="D199"/>
  <c r="D200"/>
  <c r="D733"/>
  <c r="D775"/>
  <c r="D640"/>
  <c r="D1214"/>
  <c r="D201"/>
  <c r="D2367"/>
  <c r="D2336"/>
  <c r="D776"/>
  <c r="D1827"/>
  <c r="D429"/>
  <c r="D1898"/>
  <c r="D2337"/>
  <c r="D488"/>
  <c r="D1498"/>
  <c r="D1522"/>
  <c r="D1828"/>
  <c r="D1829"/>
  <c r="D2120"/>
  <c r="D544"/>
  <c r="D305"/>
  <c r="D545"/>
  <c r="D306"/>
  <c r="D1562"/>
  <c r="D1704"/>
  <c r="D1630"/>
  <c r="D1705"/>
  <c r="D1830"/>
  <c r="D950"/>
  <c r="D363"/>
  <c r="D1631"/>
  <c r="D951"/>
  <c r="D952"/>
  <c r="D155"/>
  <c r="D826"/>
  <c r="D307"/>
  <c r="D1743"/>
  <c r="D953"/>
  <c r="D1215"/>
  <c r="D1216"/>
  <c r="D954"/>
  <c r="D1217"/>
  <c r="D1218"/>
  <c r="D886"/>
  <c r="D1563"/>
  <c r="D364"/>
  <c r="D202"/>
  <c r="D203"/>
  <c r="D204"/>
  <c r="D2150"/>
  <c r="D1632"/>
  <c r="D1499"/>
  <c r="D205"/>
  <c r="D2368"/>
  <c r="D2270"/>
  <c r="D2504"/>
  <c r="D2535"/>
  <c r="D1744"/>
  <c r="D2536"/>
  <c r="D206"/>
  <c r="D365"/>
  <c r="D207"/>
  <c r="D2093"/>
  <c r="D734"/>
  <c r="D753"/>
  <c r="D1523"/>
  <c r="D208"/>
  <c r="D1745"/>
  <c r="D1052"/>
  <c r="D955"/>
  <c r="D956"/>
  <c r="D2411"/>
  <c r="D2338"/>
  <c r="D2339"/>
  <c r="D2192"/>
  <c r="D1219"/>
  <c r="D1220"/>
  <c r="D957"/>
  <c r="D1053"/>
  <c r="D1633"/>
  <c r="D209"/>
  <c r="D546"/>
  <c r="D1634"/>
  <c r="D2193"/>
  <c r="D366"/>
  <c r="D210"/>
  <c r="D367"/>
  <c r="D308"/>
  <c r="D1221"/>
  <c r="D430"/>
  <c r="D489"/>
  <c r="D1635"/>
  <c r="D797"/>
  <c r="D849"/>
  <c r="D827"/>
  <c r="D2271"/>
  <c r="D798"/>
  <c r="D211"/>
  <c r="D431"/>
  <c r="D1564"/>
  <c r="D1831"/>
  <c r="D2369"/>
  <c r="D24"/>
  <c r="D2428"/>
  <c r="D2390"/>
  <c r="D2429"/>
  <c r="D2391"/>
  <c r="D2412"/>
  <c r="D958"/>
  <c r="D959"/>
  <c r="D212"/>
  <c r="D213"/>
  <c r="D1500"/>
  <c r="D1459"/>
  <c r="D1501"/>
  <c r="D1524"/>
  <c r="D1502"/>
  <c r="D490"/>
  <c r="D491"/>
  <c r="D1899"/>
  <c r="D1636"/>
  <c r="D1832"/>
  <c r="D1833"/>
  <c r="D1706"/>
  <c r="D1637"/>
  <c r="D1222"/>
  <c r="D1377"/>
  <c r="D1097"/>
  <c r="D1378"/>
  <c r="D1223"/>
  <c r="D960"/>
  <c r="D1224"/>
  <c r="D1746"/>
  <c r="D2537"/>
  <c r="D1966"/>
  <c r="D1967"/>
  <c r="D214"/>
  <c r="D1225"/>
  <c r="D25"/>
  <c r="D1054"/>
  <c r="D1460"/>
  <c r="D215"/>
  <c r="D1525"/>
  <c r="D1461"/>
  <c r="D1462"/>
  <c r="D887"/>
  <c r="D888"/>
  <c r="D1055"/>
  <c r="D1379"/>
  <c r="D889"/>
  <c r="D2538"/>
  <c r="D1968"/>
  <c r="D2064"/>
  <c r="D2036"/>
  <c r="D2505"/>
  <c r="D2506"/>
  <c r="D1969"/>
  <c r="D1226"/>
  <c r="D828"/>
  <c r="D2238"/>
  <c r="D2151"/>
  <c r="D1227"/>
  <c r="D1565"/>
  <c r="D1228"/>
  <c r="D118"/>
  <c r="D547"/>
  <c r="D548"/>
  <c r="D1229"/>
  <c r="D549"/>
  <c r="D216"/>
  <c r="D2340"/>
  <c r="D85"/>
  <c r="D1747"/>
  <c r="D1748"/>
  <c r="D1749"/>
  <c r="D1750"/>
  <c r="D1751"/>
  <c r="D1900"/>
  <c r="D1834"/>
  <c r="D1835"/>
  <c r="D1901"/>
  <c r="D1902"/>
  <c r="D1903"/>
  <c r="D1752"/>
  <c r="D1836"/>
  <c r="D1753"/>
  <c r="D1754"/>
  <c r="D1904"/>
  <c r="D1837"/>
  <c r="D1755"/>
  <c r="D691"/>
  <c r="D1098"/>
  <c r="D754"/>
  <c r="D1230"/>
  <c r="D961"/>
  <c r="D1231"/>
  <c r="D2194"/>
  <c r="D890"/>
  <c r="D1232"/>
  <c r="D309"/>
  <c r="D1838"/>
  <c r="D1905"/>
  <c r="D1839"/>
  <c r="D1906"/>
  <c r="D1840"/>
  <c r="D1756"/>
  <c r="D1841"/>
  <c r="D1757"/>
  <c r="D1758"/>
  <c r="D1759"/>
  <c r="D1907"/>
  <c r="D1760"/>
  <c r="D1761"/>
  <c r="D1842"/>
  <c r="D1233"/>
  <c r="D962"/>
  <c r="D850"/>
  <c r="D1463"/>
  <c r="D1638"/>
  <c r="D1234"/>
  <c r="D1235"/>
  <c r="D1236"/>
  <c r="D1237"/>
  <c r="D1639"/>
  <c r="D119"/>
  <c r="D156"/>
  <c r="D120"/>
  <c r="D121"/>
  <c r="D2471"/>
  <c r="D2446"/>
  <c r="D2472"/>
  <c r="D851"/>
  <c r="D605"/>
  <c r="D641"/>
  <c r="D2539"/>
  <c r="D2558"/>
  <c r="D1640"/>
  <c r="D217"/>
  <c r="D963"/>
  <c r="D1099"/>
  <c r="D1100"/>
  <c r="D1101"/>
  <c r="D1380"/>
  <c r="D891"/>
  <c r="D892"/>
  <c r="D1102"/>
  <c r="D1056"/>
  <c r="D1381"/>
  <c r="D1057"/>
  <c r="D1103"/>
  <c r="D1104"/>
  <c r="D1105"/>
  <c r="D1106"/>
  <c r="D1382"/>
  <c r="D1107"/>
  <c r="D1383"/>
  <c r="D1108"/>
  <c r="D893"/>
  <c r="D894"/>
  <c r="D1109"/>
  <c r="D895"/>
  <c r="D896"/>
  <c r="D1058"/>
  <c r="D1238"/>
  <c r="D550"/>
  <c r="D432"/>
  <c r="D1762"/>
  <c r="D964"/>
  <c r="D965"/>
  <c r="D1239"/>
  <c r="D1240"/>
  <c r="D551"/>
  <c r="D433"/>
  <c r="D434"/>
  <c r="D218"/>
  <c r="D692"/>
  <c r="D2065"/>
  <c r="D1970"/>
  <c r="D1908"/>
  <c r="D2152"/>
  <c r="D2153"/>
  <c r="D2239"/>
  <c r="D1526"/>
  <c r="D1464"/>
  <c r="D1465"/>
  <c r="D1503"/>
  <c r="D1466"/>
  <c r="D1467"/>
  <c r="D1527"/>
  <c r="D1468"/>
  <c r="D1469"/>
  <c r="D1470"/>
  <c r="D1528"/>
  <c r="D1504"/>
  <c r="D1505"/>
  <c r="D1471"/>
  <c r="D1506"/>
  <c r="D368"/>
  <c r="D606"/>
  <c r="D799"/>
  <c r="D2195"/>
  <c r="D2121"/>
  <c r="D1641"/>
  <c r="D2134"/>
  <c r="D2094"/>
  <c r="D2122"/>
  <c r="D1642"/>
  <c r="D2447"/>
  <c r="D2370"/>
  <c r="D2272"/>
  <c r="D693"/>
  <c r="D694"/>
  <c r="D695"/>
  <c r="D696"/>
  <c r="D492"/>
  <c r="D1241"/>
  <c r="D2491"/>
  <c r="D966"/>
  <c r="D2448"/>
  <c r="D2392"/>
  <c r="D369"/>
  <c r="D967"/>
  <c r="D1242"/>
  <c r="D310"/>
  <c r="D219"/>
  <c r="D311"/>
  <c r="D312"/>
  <c r="D968"/>
  <c r="D1110"/>
  <c r="D969"/>
  <c r="D2559"/>
  <c r="D1111"/>
  <c r="D57"/>
  <c r="D220"/>
  <c r="D370"/>
  <c r="D221"/>
  <c r="D58"/>
  <c r="D26"/>
  <c r="D371"/>
  <c r="D222"/>
  <c r="D313"/>
  <c r="D122"/>
  <c r="D123"/>
  <c r="D157"/>
  <c r="D86"/>
  <c r="D2196"/>
  <c r="D1643"/>
  <c r="D897"/>
  <c r="D1384"/>
  <c r="D1971"/>
  <c r="D1972"/>
  <c r="D697"/>
  <c r="D1973"/>
  <c r="D1974"/>
  <c r="D1975"/>
  <c r="D1976"/>
  <c r="D1644"/>
  <c r="D735"/>
  <c r="D736"/>
  <c r="D777"/>
  <c r="D737"/>
  <c r="D738"/>
  <c r="D778"/>
  <c r="D779"/>
  <c r="D755"/>
  <c r="D607"/>
  <c r="D698"/>
  <c r="D642"/>
  <c r="D852"/>
  <c r="D643"/>
  <c r="D435"/>
  <c r="D314"/>
  <c r="D552"/>
  <c r="D436"/>
  <c r="D2066"/>
  <c r="D1977"/>
  <c r="D2037"/>
  <c r="D1978"/>
  <c r="D1843"/>
  <c r="D1844"/>
  <c r="D1845"/>
  <c r="D1507"/>
  <c r="D1979"/>
  <c r="D1980"/>
  <c r="D2038"/>
  <c r="D2240"/>
  <c r="D2067"/>
  <c r="D2197"/>
  <c r="D2154"/>
  <c r="D1243"/>
  <c r="D2155"/>
  <c r="D2198"/>
  <c r="D2241"/>
  <c r="D2242"/>
  <c r="D2199"/>
  <c r="D2200"/>
  <c r="D2156"/>
  <c r="D2243"/>
  <c r="D2157"/>
  <c r="D2244"/>
  <c r="D2245"/>
  <c r="D2246"/>
  <c r="D2273"/>
  <c r="D2247"/>
  <c r="D2158"/>
  <c r="D2159"/>
  <c r="D1763"/>
  <c r="D437"/>
  <c r="D1846"/>
  <c r="D1764"/>
  <c r="D1909"/>
  <c r="D2341"/>
  <c r="D1645"/>
  <c r="D1646"/>
  <c r="D1847"/>
  <c r="D1848"/>
  <c r="D1849"/>
  <c r="D1647"/>
  <c r="D1765"/>
  <c r="D2123"/>
  <c r="D1648"/>
  <c r="D2124"/>
  <c r="D1649"/>
  <c r="D1850"/>
  <c r="D1650"/>
  <c r="D1910"/>
  <c r="D1851"/>
  <c r="D1651"/>
  <c r="D1652"/>
  <c r="D1653"/>
  <c r="D1911"/>
  <c r="D1766"/>
  <c r="D1654"/>
  <c r="D1472"/>
  <c r="D1655"/>
  <c r="D970"/>
  <c r="D971"/>
  <c r="D972"/>
  <c r="D372"/>
  <c r="D27"/>
  <c r="D373"/>
  <c r="D374"/>
  <c r="D1656"/>
  <c r="D1657"/>
  <c r="D1566"/>
  <c r="D1658"/>
  <c r="D1567"/>
  <c r="D1568"/>
  <c r="D1767"/>
  <c r="D1852"/>
  <c r="D1853"/>
  <c r="D1981"/>
  <c r="D898"/>
  <c r="D699"/>
  <c r="D375"/>
  <c r="D2342"/>
  <c r="D2343"/>
  <c r="D158"/>
  <c r="D2201"/>
  <c r="D2274"/>
  <c r="D1244"/>
  <c r="D2473"/>
  <c r="D2474"/>
  <c r="D2068"/>
  <c r="D2560"/>
  <c r="D973"/>
  <c r="D974"/>
  <c r="D975"/>
  <c r="D2449"/>
  <c r="D2413"/>
  <c r="D2414"/>
  <c r="D2415"/>
  <c r="D1245"/>
  <c r="D2475"/>
  <c r="D2540"/>
  <c r="D976"/>
  <c r="D977"/>
  <c r="D978"/>
  <c r="D979"/>
  <c r="D2202"/>
  <c r="D853"/>
  <c r="D980"/>
  <c r="D981"/>
  <c r="D2203"/>
  <c r="D2344"/>
  <c r="D1982"/>
  <c r="D1983"/>
  <c r="D1984"/>
  <c r="D2204"/>
  <c r="D1246"/>
  <c r="D1247"/>
  <c r="D223"/>
  <c r="D224"/>
  <c r="D225"/>
  <c r="D1248"/>
  <c r="D2275"/>
  <c r="D1854"/>
  <c r="D2205"/>
  <c r="D2206"/>
  <c r="D2160"/>
  <c r="D315"/>
  <c r="D226"/>
  <c r="D316"/>
  <c r="D317"/>
  <c r="D318"/>
  <c r="D59"/>
  <c r="D319"/>
  <c r="D2345"/>
  <c r="D376"/>
  <c r="D1529"/>
  <c r="D2125"/>
  <c r="D159"/>
  <c r="D1985"/>
  <c r="D60"/>
  <c r="D1249"/>
  <c r="D2507"/>
  <c r="D61"/>
  <c r="D2450"/>
  <c r="D2161"/>
  <c r="D1385"/>
  <c r="D982"/>
  <c r="D700"/>
  <c r="D701"/>
  <c r="D227"/>
  <c r="D320"/>
  <c r="D608"/>
  <c r="D2393"/>
  <c r="D228"/>
  <c r="D1059"/>
  <c r="D1060"/>
  <c r="D1061"/>
  <c r="D983"/>
  <c r="D702"/>
  <c r="D984"/>
  <c r="D1912"/>
  <c r="D1707"/>
  <c r="D1569"/>
  <c r="D2069"/>
  <c r="D985"/>
  <c r="D899"/>
  <c r="D703"/>
  <c r="D321"/>
  <c r="D1250"/>
  <c r="D986"/>
  <c r="D900"/>
  <c r="D2394"/>
  <c r="D901"/>
  <c r="D644"/>
  <c r="D987"/>
  <c r="D645"/>
  <c r="D646"/>
  <c r="D377"/>
  <c r="D229"/>
  <c r="D378"/>
  <c r="D230"/>
  <c r="D647"/>
  <c r="D902"/>
  <c r="D2126"/>
  <c r="D2127"/>
  <c r="D2095"/>
  <c r="D2135"/>
  <c r="D2096"/>
  <c r="D1659"/>
  <c r="D1660"/>
  <c r="D2276"/>
  <c r="D1913"/>
  <c r="D1251"/>
  <c r="D988"/>
  <c r="D1252"/>
  <c r="D493"/>
  <c r="D231"/>
  <c r="D1508"/>
  <c r="D1661"/>
  <c r="D1662"/>
  <c r="D1570"/>
  <c r="D160"/>
  <c r="D124"/>
  <c r="D28"/>
  <c r="D29"/>
  <c r="D553"/>
  <c r="D232"/>
  <c r="D233"/>
  <c r="D125"/>
  <c r="D554"/>
  <c r="D1571"/>
  <c r="D1386"/>
  <c r="D1253"/>
  <c r="D1112"/>
  <c r="D1113"/>
  <c r="D1387"/>
  <c r="D1114"/>
  <c r="D1115"/>
  <c r="D1116"/>
  <c r="D1254"/>
  <c r="D1117"/>
  <c r="D2248"/>
  <c r="D1118"/>
  <c r="D2395"/>
  <c r="D2396"/>
  <c r="D2430"/>
  <c r="D2431"/>
  <c r="D62"/>
  <c r="D1855"/>
  <c r="D1768"/>
  <c r="D438"/>
  <c r="D1856"/>
  <c r="D1255"/>
  <c r="D2207"/>
  <c r="D1914"/>
  <c r="D1769"/>
  <c r="D2097"/>
  <c r="D234"/>
  <c r="D704"/>
  <c r="D2508"/>
  <c r="D1473"/>
  <c r="D87"/>
  <c r="D1986"/>
  <c r="D1915"/>
  <c r="D2070"/>
  <c r="D1987"/>
  <c r="D235"/>
  <c r="D1988"/>
  <c r="D1857"/>
  <c r="D1770"/>
  <c r="D236"/>
  <c r="D379"/>
  <c r="D1663"/>
  <c r="D30"/>
  <c r="D2071"/>
  <c r="D1916"/>
  <c r="D739"/>
  <c r="D380"/>
  <c r="D1664"/>
  <c r="D1388"/>
  <c r="D1708"/>
  <c r="D1572"/>
  <c r="D1389"/>
  <c r="D1709"/>
  <c r="D381"/>
  <c r="D237"/>
  <c r="D238"/>
  <c r="D1390"/>
  <c r="D1391"/>
  <c r="D1119"/>
  <c r="D1392"/>
  <c r="D1256"/>
  <c r="D1858"/>
  <c r="D382"/>
  <c r="D322"/>
  <c r="D2128"/>
  <c r="D1859"/>
  <c r="D2432"/>
  <c r="D2397"/>
  <c r="D2398"/>
  <c r="D555"/>
  <c r="D1917"/>
  <c r="D2072"/>
  <c r="D1771"/>
  <c r="D780"/>
  <c r="D740"/>
  <c r="D1918"/>
  <c r="D2073"/>
  <c r="D1393"/>
  <c r="D1257"/>
  <c r="D239"/>
  <c r="D161"/>
  <c r="D240"/>
  <c r="D1989"/>
  <c r="D2074"/>
  <c r="D1990"/>
  <c r="D989"/>
  <c r="D2249"/>
  <c r="D2075"/>
  <c r="D31"/>
  <c r="D2277"/>
  <c r="D2278"/>
  <c r="D383"/>
  <c r="D241"/>
  <c r="D2346"/>
  <c r="D2250"/>
  <c r="D88"/>
  <c r="D32"/>
  <c r="D33"/>
  <c r="D63"/>
  <c r="D990"/>
  <c r="D1919"/>
  <c r="D1920"/>
  <c r="D1921"/>
  <c r="D2208"/>
  <c r="D2347"/>
  <c r="D1665"/>
  <c r="D1860"/>
  <c r="D1861"/>
  <c r="D1062"/>
  <c r="D1394"/>
  <c r="D2348"/>
  <c r="D2209"/>
  <c r="D494"/>
  <c r="D2039"/>
  <c r="D1991"/>
  <c r="D2040"/>
  <c r="D1862"/>
  <c r="D1992"/>
  <c r="D609"/>
  <c r="D800"/>
  <c r="D1772"/>
  <c r="D1395"/>
  <c r="D384"/>
  <c r="D64"/>
  <c r="D34"/>
  <c r="D65"/>
  <c r="D385"/>
  <c r="D242"/>
  <c r="D89"/>
  <c r="D556"/>
  <c r="D1258"/>
  <c r="D741"/>
  <c r="D1259"/>
  <c r="D1474"/>
  <c r="D781"/>
  <c r="D557"/>
  <c r="D558"/>
  <c r="D705"/>
  <c r="D559"/>
  <c r="D903"/>
  <c r="D706"/>
  <c r="D1120"/>
  <c r="D2492"/>
  <c r="D2451"/>
  <c r="D2349"/>
  <c r="D323"/>
  <c r="D854"/>
  <c r="D801"/>
  <c r="D1993"/>
  <c r="D2210"/>
  <c r="D1509"/>
  <c r="D1510"/>
  <c r="D1573"/>
  <c r="D1574"/>
  <c r="D1575"/>
  <c r="D1576"/>
  <c r="D1511"/>
  <c r="D1512"/>
  <c r="D1475"/>
  <c r="D1513"/>
  <c r="D1514"/>
  <c r="D1666"/>
  <c r="D2211"/>
  <c r="D1667"/>
  <c r="D1710"/>
  <c r="D1476"/>
  <c r="D1994"/>
  <c r="D495"/>
  <c r="D439"/>
  <c r="D560"/>
  <c r="D561"/>
  <c r="D1577"/>
  <c r="D496"/>
  <c r="D1668"/>
  <c r="D440"/>
  <c r="D1396"/>
  <c r="D1260"/>
  <c r="D991"/>
  <c r="D1121"/>
  <c r="D1261"/>
  <c r="D1262"/>
  <c r="D1263"/>
  <c r="D1264"/>
  <c r="D992"/>
  <c r="D1265"/>
  <c r="D1266"/>
  <c r="D562"/>
  <c r="D1397"/>
  <c r="D1267"/>
  <c r="D1122"/>
  <c r="D1123"/>
  <c r="D993"/>
  <c r="D1268"/>
  <c r="D1269"/>
  <c r="D994"/>
  <c r="D1398"/>
  <c r="D1270"/>
  <c r="D1399"/>
  <c r="D1124"/>
  <c r="D1400"/>
  <c r="D1271"/>
  <c r="D1125"/>
  <c r="D1995"/>
  <c r="D2526"/>
  <c r="D2279"/>
  <c r="D1272"/>
  <c r="D243"/>
  <c r="D244"/>
  <c r="D1773"/>
  <c r="D1477"/>
  <c r="D1478"/>
  <c r="D90"/>
  <c r="D995"/>
  <c r="D610"/>
  <c r="D1922"/>
  <c r="D1774"/>
  <c r="D1923"/>
  <c r="D1775"/>
  <c r="D91"/>
  <c r="D35"/>
  <c r="D126"/>
  <c r="D1776"/>
  <c r="D1996"/>
  <c r="D802"/>
  <c r="D996"/>
  <c r="D611"/>
  <c r="D648"/>
  <c r="D1578"/>
  <c r="D707"/>
  <c r="D708"/>
  <c r="D709"/>
  <c r="D1777"/>
  <c r="D782"/>
  <c r="D783"/>
  <c r="D742"/>
  <c r="D1924"/>
  <c r="D1778"/>
  <c r="D1925"/>
  <c r="D710"/>
  <c r="D743"/>
  <c r="D1479"/>
  <c r="D711"/>
  <c r="D712"/>
  <c r="D744"/>
  <c r="D1063"/>
  <c r="D324"/>
  <c r="D386"/>
  <c r="D1669"/>
  <c r="D1670"/>
  <c r="D1671"/>
  <c r="D1579"/>
  <c r="D1580"/>
  <c r="D829"/>
  <c r="D1863"/>
  <c r="D441"/>
  <c r="D2212"/>
  <c r="D2371"/>
  <c r="D2280"/>
  <c r="D2281"/>
  <c r="D2282"/>
  <c r="D387"/>
  <c r="D325"/>
  <c r="D2372"/>
  <c r="D2283"/>
  <c r="D1530"/>
  <c r="D1581"/>
  <c r="D1997"/>
  <c r="D1998"/>
  <c r="D2284"/>
  <c r="D2373"/>
  <c r="D2493"/>
  <c r="D2251"/>
  <c r="D1926"/>
  <c r="D563"/>
  <c r="D564"/>
  <c r="D1927"/>
  <c r="D326"/>
  <c r="D1273"/>
  <c r="D1582"/>
  <c r="D1126"/>
  <c r="D1274"/>
  <c r="D388"/>
  <c r="D36"/>
  <c r="D92"/>
  <c r="D66"/>
  <c r="D245"/>
  <c r="D389"/>
  <c r="D390"/>
  <c r="D246"/>
  <c r="D391"/>
  <c r="D803"/>
  <c r="D2252"/>
  <c r="D2285"/>
  <c r="D855"/>
  <c r="D1531"/>
  <c r="D1711"/>
  <c r="D1928"/>
  <c r="D2076"/>
  <c r="D2374"/>
  <c r="D2253"/>
  <c r="D1064"/>
  <c r="D1401"/>
  <c r="D1583"/>
  <c r="D442"/>
  <c r="D1584"/>
  <c r="D1585"/>
  <c r="D1586"/>
  <c r="D856"/>
  <c r="D1587"/>
  <c r="D1672"/>
  <c r="D1779"/>
  <c r="D1673"/>
  <c r="D1588"/>
  <c r="D327"/>
  <c r="D1864"/>
  <c r="D1515"/>
  <c r="D1402"/>
  <c r="D1275"/>
  <c r="D1276"/>
  <c r="D497"/>
  <c r="D1674"/>
  <c r="D1865"/>
  <c r="D1866"/>
  <c r="D1589"/>
  <c r="D1929"/>
  <c r="D1867"/>
  <c r="D1675"/>
  <c r="D1676"/>
  <c r="D1868"/>
  <c r="D1590"/>
  <c r="D2213"/>
  <c r="D2162"/>
  <c r="D2375"/>
  <c r="D2129"/>
  <c r="D2130"/>
  <c r="D2214"/>
  <c r="D1065"/>
  <c r="D1066"/>
  <c r="D997"/>
  <c r="D1277"/>
  <c r="D1403"/>
  <c r="D713"/>
  <c r="D67"/>
  <c r="D1532"/>
  <c r="D1480"/>
  <c r="D1516"/>
  <c r="D649"/>
  <c r="D247"/>
  <c r="D392"/>
  <c r="D393"/>
  <c r="D1404"/>
  <c r="D1405"/>
  <c r="D1127"/>
  <c r="D1406"/>
  <c r="D394"/>
  <c r="D1869"/>
  <c r="D68"/>
  <c r="D1067"/>
  <c r="D2098"/>
  <c r="D2099"/>
  <c r="D2136"/>
  <c r="D2350"/>
  <c r="D2286"/>
  <c r="D2287"/>
  <c r="D1481"/>
  <c r="D248"/>
  <c r="D2100"/>
  <c r="D2288"/>
  <c r="D395"/>
  <c r="D1278"/>
  <c r="D1407"/>
  <c r="D1780"/>
  <c r="D1591"/>
  <c r="D1279"/>
  <c r="D2041"/>
  <c r="D2042"/>
  <c r="D1280"/>
  <c r="D127"/>
  <c r="D1281"/>
  <c r="D1282"/>
  <c r="D1283"/>
  <c r="D1128"/>
  <c r="D1129"/>
  <c r="D1999"/>
  <c r="D998"/>
  <c r="D999"/>
  <c r="D1000"/>
  <c r="D93"/>
  <c r="D2289"/>
  <c r="D2290"/>
  <c r="D904"/>
  <c r="D2291"/>
  <c r="D1130"/>
  <c r="D2399"/>
  <c r="D804"/>
  <c r="D2163"/>
  <c r="D1408"/>
  <c r="D1781"/>
  <c r="D1284"/>
  <c r="D2164"/>
  <c r="D1131"/>
  <c r="D745"/>
  <c r="D37"/>
  <c r="D38"/>
  <c r="D2292"/>
  <c r="D2293"/>
  <c r="D2294"/>
  <c r="D2295"/>
  <c r="D2296"/>
  <c r="D128"/>
  <c r="D129"/>
  <c r="D2165"/>
  <c r="D2166"/>
  <c r="D2297"/>
  <c r="D2298"/>
  <c r="D2509"/>
  <c r="D2510"/>
  <c r="D2299"/>
  <c r="D2300"/>
  <c r="D1132"/>
  <c r="D1133"/>
  <c r="D2452"/>
  <c r="D2000"/>
  <c r="D2545"/>
  <c r="D2546"/>
  <c r="D905"/>
  <c r="D906"/>
  <c r="D2400"/>
  <c r="D2416"/>
  <c r="D612"/>
  <c r="D613"/>
  <c r="D443"/>
  <c r="D2001"/>
  <c r="D2401"/>
  <c r="D1134"/>
  <c r="D2453"/>
  <c r="D1135"/>
  <c r="D907"/>
  <c r="D908"/>
  <c r="D2301"/>
  <c r="D1482"/>
  <c r="D746"/>
  <c r="D747"/>
  <c r="D805"/>
  <c r="D2302"/>
  <c r="D2303"/>
  <c r="D2304"/>
  <c r="D2511"/>
  <c r="D2305"/>
  <c r="D909"/>
  <c r="D910"/>
  <c r="D1136"/>
  <c r="D1137"/>
  <c r="D1138"/>
  <c r="D1409"/>
  <c r="D1001"/>
  <c r="D2351"/>
  <c r="D2352"/>
  <c r="D1139"/>
  <c r="D1410"/>
  <c r="D39"/>
  <c r="D40"/>
  <c r="D2215"/>
  <c r="D1677"/>
  <c r="D1678"/>
  <c r="D1679"/>
  <c r="D396"/>
  <c r="D1680"/>
  <c r="D1592"/>
  <c r="D1681"/>
  <c r="D1533"/>
  <c r="D1483"/>
  <c r="D1682"/>
  <c r="D1930"/>
  <c r="D1782"/>
  <c r="D1783"/>
  <c r="D1931"/>
  <c r="D2216"/>
  <c r="D2167"/>
  <c r="D1683"/>
  <c r="D2077"/>
  <c r="D2433"/>
  <c r="D714"/>
  <c r="D1285"/>
  <c r="D1286"/>
  <c r="D1784"/>
  <c r="D1785"/>
  <c r="D1932"/>
  <c r="D1684"/>
  <c r="D1685"/>
  <c r="D69"/>
  <c r="D1686"/>
  <c r="D1287"/>
  <c r="D1786"/>
  <c r="D249"/>
  <c r="D328"/>
  <c r="D397"/>
  <c r="D250"/>
  <c r="D2002"/>
  <c r="D2078"/>
  <c r="D2003"/>
  <c r="D2043"/>
  <c r="D2004"/>
  <c r="D2079"/>
  <c r="D2005"/>
  <c r="D329"/>
  <c r="D398"/>
  <c r="D330"/>
  <c r="D251"/>
  <c r="D1288"/>
  <c r="D857"/>
  <c r="D806"/>
  <c r="D807"/>
  <c r="D858"/>
  <c r="D808"/>
  <c r="D809"/>
  <c r="D859"/>
  <c r="D810"/>
  <c r="D811"/>
  <c r="D860"/>
  <c r="D812"/>
  <c r="D861"/>
  <c r="D813"/>
  <c r="D862"/>
  <c r="D863"/>
  <c r="D830"/>
  <c r="D650"/>
  <c r="D831"/>
  <c r="D864"/>
  <c r="D865"/>
  <c r="D814"/>
  <c r="D866"/>
  <c r="D815"/>
  <c r="D41"/>
  <c r="D1140"/>
  <c r="D1141"/>
  <c r="D1289"/>
  <c r="D1002"/>
  <c r="D94"/>
  <c r="D1290"/>
  <c r="D1003"/>
  <c r="D1291"/>
  <c r="D399"/>
  <c r="D1411"/>
  <c r="D2454"/>
  <c r="D2006"/>
  <c r="D2080"/>
  <c r="D2044"/>
  <c r="D1787"/>
  <c r="D1142"/>
  <c r="D1004"/>
  <c r="D1412"/>
  <c r="D1292"/>
  <c r="D1593"/>
  <c r="D1712"/>
  <c r="D1594"/>
  <c r="D1933"/>
  <c r="D2353"/>
  <c r="D2455"/>
  <c r="D2494"/>
  <c r="D1870"/>
  <c r="D1484"/>
  <c r="D70"/>
  <c r="D911"/>
  <c r="D1687"/>
  <c r="D1293"/>
  <c r="D748"/>
  <c r="D784"/>
  <c r="D2081"/>
  <c r="D1068"/>
  <c r="D1005"/>
  <c r="D1006"/>
  <c r="D2082"/>
  <c r="D2306"/>
  <c r="D1007"/>
  <c r="D1143"/>
  <c r="D2376"/>
  <c r="D444"/>
  <c r="D252"/>
  <c r="D445"/>
  <c r="D565"/>
  <c r="D2217"/>
  <c r="D2218"/>
  <c r="D1294"/>
  <c r="D1413"/>
  <c r="D1295"/>
  <c r="D1296"/>
  <c r="D1414"/>
  <c r="D1415"/>
  <c r="D1144"/>
  <c r="D1145"/>
  <c r="D1146"/>
  <c r="D1416"/>
  <c r="D1417"/>
  <c r="D1418"/>
  <c r="D1297"/>
  <c r="D1298"/>
  <c r="D1419"/>
  <c r="D1299"/>
  <c r="D1420"/>
  <c r="D1300"/>
  <c r="D1008"/>
  <c r="D1301"/>
  <c r="D1069"/>
  <c r="D1302"/>
  <c r="D1303"/>
  <c r="D1009"/>
  <c r="D1421"/>
  <c r="D1147"/>
  <c r="D1304"/>
  <c r="D1422"/>
  <c r="D1423"/>
  <c r="D1148"/>
  <c r="D1305"/>
  <c r="D1306"/>
  <c r="D1149"/>
  <c r="D1307"/>
  <c r="D1308"/>
  <c r="D1150"/>
  <c r="D1424"/>
  <c r="D1309"/>
  <c r="D1425"/>
  <c r="D1310"/>
  <c r="D1311"/>
  <c r="D1312"/>
  <c r="D2495"/>
  <c r="D2456"/>
  <c r="D2476"/>
  <c r="D1010"/>
  <c r="D1313"/>
  <c r="D1314"/>
  <c r="D1151"/>
  <c r="D400"/>
  <c r="D95"/>
  <c r="D71"/>
  <c r="D651"/>
  <c r="D614"/>
  <c r="D1426"/>
  <c r="D1688"/>
  <c r="D1595"/>
  <c r="D401"/>
  <c r="D331"/>
  <c r="D2354"/>
  <c r="D1315"/>
  <c r="D1316"/>
  <c r="D2007"/>
  <c r="D2083"/>
  <c r="D446"/>
  <c r="D96"/>
  <c r="D1596"/>
  <c r="D1485"/>
  <c r="D1486"/>
  <c r="D1487"/>
  <c r="D1788"/>
  <c r="D1789"/>
  <c r="D1871"/>
  <c r="D2512"/>
  <c r="D2168"/>
  <c r="D2169"/>
  <c r="D2170"/>
  <c r="D1872"/>
  <c r="D1790"/>
  <c r="D1070"/>
  <c r="D912"/>
  <c r="D913"/>
  <c r="D1534"/>
  <c r="D1488"/>
  <c r="D1489"/>
  <c r="D1535"/>
  <c r="D2219"/>
  <c r="D253"/>
  <c r="D1689"/>
  <c r="D1690"/>
  <c r="D2008"/>
  <c r="D2307"/>
  <c r="D498"/>
  <c r="D254"/>
  <c r="D42"/>
  <c r="D97"/>
  <c r="D447"/>
  <c r="D715"/>
  <c r="D716"/>
  <c r="D1934"/>
  <c r="D756"/>
  <c r="D1873"/>
  <c r="D1791"/>
  <c r="D1792"/>
  <c r="D1793"/>
  <c r="D1874"/>
  <c r="D785"/>
  <c r="D1794"/>
  <c r="D786"/>
  <c r="D1875"/>
  <c r="D787"/>
  <c r="D1935"/>
  <c r="D1936"/>
  <c r="D1795"/>
  <c r="D1796"/>
  <c r="D1876"/>
  <c r="D788"/>
  <c r="D1877"/>
  <c r="D1878"/>
  <c r="D789"/>
  <c r="D1879"/>
  <c r="D1937"/>
  <c r="D1797"/>
  <c r="D2457"/>
  <c r="D1597"/>
  <c r="D1880"/>
  <c r="D615"/>
  <c r="D1317"/>
  <c r="D1318"/>
  <c r="D1319"/>
  <c r="D1152"/>
  <c r="D914"/>
  <c r="D1153"/>
  <c r="D1154"/>
  <c r="D2009"/>
  <c r="D1011"/>
  <c r="D1536"/>
  <c r="D757"/>
  <c r="D566"/>
  <c r="D1798"/>
  <c r="D1799"/>
  <c r="D1800"/>
  <c r="D1801"/>
  <c r="D1802"/>
  <c r="D1803"/>
  <c r="D1804"/>
  <c r="D255"/>
  <c r="D256"/>
  <c r="D257"/>
  <c r="D832"/>
  <c r="D2355"/>
  <c r="D1598"/>
  <c r="D2010"/>
  <c r="D1599"/>
  <c r="D1805"/>
  <c r="D717"/>
  <c r="D718"/>
  <c r="D567"/>
  <c r="D448"/>
  <c r="D98"/>
  <c r="D568"/>
  <c r="D449"/>
  <c r="D499"/>
  <c r="D450"/>
  <c r="D2171"/>
  <c r="D258"/>
  <c r="D259"/>
  <c r="D260"/>
  <c r="D1071"/>
  <c r="D915"/>
  <c r="D916"/>
  <c r="D917"/>
  <c r="D1155"/>
  <c r="D2377"/>
  <c r="D2308"/>
  <c r="D1320"/>
  <c r="D719"/>
  <c r="D616"/>
  <c r="D617"/>
  <c r="D720"/>
  <c r="D261"/>
  <c r="D402"/>
  <c r="D721"/>
  <c r="D790"/>
  <c r="D451"/>
  <c r="D569"/>
  <c r="D816"/>
  <c r="D817"/>
  <c r="D867"/>
  <c r="D500"/>
  <c r="D501"/>
  <c r="D502"/>
  <c r="D570"/>
  <c r="D452"/>
  <c r="D1321"/>
  <c r="D722"/>
  <c r="D2527"/>
  <c r="D1322"/>
  <c r="D2137"/>
  <c r="D2220"/>
  <c r="D571"/>
  <c r="D1691"/>
  <c r="D2011"/>
  <c r="D99"/>
  <c r="D100"/>
  <c r="D2254"/>
  <c r="D1012"/>
  <c r="D1013"/>
  <c r="D1014"/>
  <c r="D1015"/>
  <c r="D1016"/>
  <c r="D1017"/>
  <c r="D2458"/>
  <c r="D2309"/>
  <c r="D2310"/>
  <c r="D1018"/>
  <c r="D1323"/>
  <c r="D1019"/>
  <c r="D1938"/>
  <c r="D2084"/>
  <c r="D1324"/>
  <c r="D2378"/>
  <c r="D262"/>
  <c r="D2172"/>
  <c r="D1325"/>
  <c r="D868"/>
  <c r="D818"/>
  <c r="D723"/>
  <c r="D1537"/>
  <c r="D1538"/>
  <c r="D1939"/>
  <c r="D2085"/>
  <c r="D618"/>
  <c r="D2477"/>
  <c r="D1940"/>
  <c r="D2012"/>
  <c r="D453"/>
  <c r="D503"/>
  <c r="D572"/>
  <c r="D573"/>
  <c r="D454"/>
  <c r="D504"/>
  <c r="D2045"/>
  <c r="D2013"/>
  <c r="D72"/>
  <c r="D263"/>
  <c r="D1692"/>
  <c r="D1806"/>
  <c r="D1600"/>
  <c r="D2014"/>
  <c r="D2046"/>
  <c r="D2047"/>
  <c r="D73"/>
  <c r="D101"/>
  <c r="D332"/>
  <c r="D130"/>
  <c r="D2086"/>
  <c r="D2015"/>
  <c r="D1326"/>
  <c r="D2496"/>
  <c r="D869"/>
  <c r="D2497"/>
  <c r="D1517"/>
  <c r="D1693"/>
  <c r="D1601"/>
  <c r="D1490"/>
  <c r="D1539"/>
  <c r="D758"/>
  <c r="D1602"/>
  <c r="D505"/>
  <c r="D506"/>
  <c r="D1807"/>
  <c r="D1941"/>
  <c r="D1942"/>
  <c r="D1808"/>
  <c r="D1603"/>
  <c r="D2498"/>
  <c r="D1540"/>
  <c r="D507"/>
  <c r="D1156"/>
  <c r="D403"/>
  <c r="D264"/>
  <c r="D265"/>
  <c r="D1157"/>
  <c r="D918"/>
  <c r="D2434"/>
  <c r="D1491"/>
  <c r="D1492"/>
  <c r="D2048"/>
  <c r="D2049"/>
  <c r="D404"/>
  <c r="D2541"/>
  <c r="D2513"/>
  <c r="D2542"/>
  <c r="D2528"/>
  <c r="D2514"/>
  <c r="D2529"/>
  <c r="D2515"/>
  <c r="D2516"/>
  <c r="D455"/>
  <c r="D819"/>
  <c r="D1694"/>
  <c r="D1604"/>
  <c r="D1605"/>
  <c r="D2016"/>
  <c r="D574"/>
  <c r="D575"/>
  <c r="D1606"/>
  <c r="D1327"/>
  <c r="D2221"/>
  <c r="D576"/>
  <c r="D1020"/>
  <c r="D1072"/>
  <c r="D1427"/>
  <c r="D1428"/>
  <c r="D1328"/>
  <c r="D2530"/>
  <c r="D2255"/>
  <c r="D2173"/>
  <c r="D2256"/>
  <c r="D2222"/>
  <c r="D2223"/>
  <c r="D2174"/>
  <c r="D2257"/>
  <c r="D2017"/>
  <c r="D2224"/>
  <c r="D2258"/>
  <c r="D2175"/>
  <c r="D2018"/>
  <c r="D2019"/>
  <c r="D2050"/>
  <c r="D652"/>
  <c r="D619"/>
  <c r="D1329"/>
  <c r="D266"/>
  <c r="D405"/>
  <c r="D508"/>
  <c r="D509"/>
  <c r="D1943"/>
  <c r="D74"/>
  <c r="D1021"/>
  <c r="D1330"/>
  <c r="D1022"/>
  <c r="D1023"/>
  <c r="D1024"/>
  <c r="D1025"/>
  <c r="D1026"/>
  <c r="D43"/>
  <c r="D44"/>
  <c r="D102"/>
  <c r="D267"/>
  <c r="D268"/>
  <c r="D269"/>
  <c r="D406"/>
  <c r="D75"/>
  <c r="D2356"/>
  <c r="D510"/>
  <c r="D2020"/>
  <c r="D2087"/>
  <c r="D1429"/>
  <c r="D2357"/>
  <c r="D1331"/>
  <c r="D1332"/>
  <c r="D407"/>
  <c r="D131"/>
  <c r="D162"/>
  <c r="D163"/>
  <c r="D653"/>
  <c r="D1695"/>
  <c r="D577"/>
  <c r="D578"/>
  <c r="D456"/>
  <c r="D511"/>
  <c r="D620"/>
  <c r="D1333"/>
  <c r="D1334"/>
  <c r="D1158"/>
  <c r="D1027"/>
  <c r="D724"/>
  <c r="D1335"/>
  <c r="D2499"/>
  <c r="D2459"/>
  <c r="D2435"/>
  <c r="D2402"/>
  <c r="D2311"/>
  <c r="D1028"/>
  <c r="D1336"/>
  <c r="D654"/>
  <c r="D655"/>
  <c r="D1337"/>
  <c r="D1430"/>
  <c r="D1431"/>
  <c r="D1159"/>
  <c r="D1432"/>
  <c r="D1160"/>
  <c r="D1433"/>
  <c r="D1338"/>
  <c r="D1339"/>
  <c r="D1161"/>
  <c r="D1162"/>
  <c r="D1434"/>
  <c r="D2088"/>
  <c r="D1435"/>
  <c r="D1436"/>
  <c r="D1340"/>
  <c r="D1341"/>
  <c r="D1437"/>
  <c r="D1438"/>
  <c r="D1439"/>
  <c r="D919"/>
  <c r="D1029"/>
  <c r="D1030"/>
  <c r="D1342"/>
  <c r="D1440"/>
  <c r="D1031"/>
  <c r="D270"/>
  <c r="D2561"/>
  <c r="D2552"/>
  <c r="D2553"/>
  <c r="D2312"/>
  <c r="D1881"/>
  <c r="D1163"/>
  <c r="D2131"/>
  <c r="D1441"/>
  <c r="D1164"/>
  <c r="D144"/>
  <c r="D164"/>
  <c r="D132"/>
  <c r="D133"/>
  <c r="D2403"/>
  <c r="D1343"/>
  <c r="D920"/>
  <c r="D1032"/>
  <c r="D1033"/>
  <c r="D2379"/>
  <c r="D1696"/>
  <c r="D45"/>
  <c r="D103"/>
  <c r="D2460"/>
  <c r="D1344"/>
  <c r="D2436"/>
  <c r="D2543"/>
  <c r="D1073"/>
  <c r="D1442"/>
  <c r="D1165"/>
  <c r="D921"/>
  <c r="D1034"/>
  <c r="D1035"/>
  <c r="D579"/>
  <c r="D134"/>
  <c r="D457"/>
  <c r="D271"/>
  <c r="D76"/>
  <c r="D77"/>
  <c r="D2021"/>
  <c r="D165"/>
  <c r="D78"/>
  <c r="D272"/>
  <c r="D333"/>
  <c r="D273"/>
  <c r="D274"/>
  <c r="D275"/>
  <c r="D580"/>
  <c r="D1443"/>
  <c r="D922"/>
  <c r="D1166"/>
  <c r="D1444"/>
  <c r="D2313"/>
  <c r="D2380"/>
  <c r="D2176"/>
  <c r="D2177"/>
  <c r="D2225"/>
  <c r="D2178"/>
  <c r="D2259"/>
  <c r="D2358"/>
  <c r="D2260"/>
  <c r="D2179"/>
  <c r="D2180"/>
  <c r="D1036"/>
  <c r="D1345"/>
  <c r="D1445"/>
  <c r="D1074"/>
  <c r="D1037"/>
  <c r="D1038"/>
  <c r="D1446"/>
  <c r="D1447"/>
  <c r="D1448"/>
  <c r="D135"/>
  <c r="D46"/>
  <c r="D581"/>
  <c r="D458"/>
  <c r="D408"/>
  <c r="D334"/>
  <c r="D1449"/>
  <c r="D1075"/>
  <c r="I2051"/>
  <c r="I1944"/>
  <c r="I136"/>
  <c r="I582"/>
  <c r="I1713"/>
  <c r="I512"/>
  <c r="I276"/>
  <c r="I277"/>
  <c r="I409"/>
  <c r="I870"/>
  <c r="I145"/>
  <c r="I1167"/>
  <c r="I923"/>
  <c r="I1945"/>
  <c r="I1168"/>
  <c r="I146"/>
  <c r="I656"/>
  <c r="I657"/>
  <c r="I658"/>
  <c r="I659"/>
  <c r="I660"/>
  <c r="I759"/>
  <c r="I661"/>
  <c r="I1169"/>
  <c r="I1882"/>
  <c r="I924"/>
  <c r="I1714"/>
  <c r="I1076"/>
  <c r="I1946"/>
  <c r="I725"/>
  <c r="I760"/>
  <c r="I761"/>
  <c r="I762"/>
  <c r="I833"/>
  <c r="I763"/>
  <c r="I513"/>
  <c r="I2314"/>
  <c r="I726"/>
  <c r="I1883"/>
  <c r="I410"/>
  <c r="I1809"/>
  <c r="I1607"/>
  <c r="I2226"/>
  <c r="I2022"/>
  <c r="I1170"/>
  <c r="I1346"/>
  <c r="I335"/>
  <c r="I166"/>
  <c r="I336"/>
  <c r="I167"/>
  <c r="I459"/>
  <c r="I137"/>
  <c r="I104"/>
  <c r="I168"/>
  <c r="I2517"/>
  <c r="I1493"/>
  <c r="I278"/>
  <c r="I1541"/>
  <c r="I2261"/>
  <c r="I2101"/>
  <c r="I1608"/>
  <c r="I1347"/>
  <c r="I1884"/>
  <c r="I2052"/>
  <c r="I514"/>
  <c r="I2262"/>
  <c r="I169"/>
  <c r="I170"/>
  <c r="I764"/>
  <c r="I749"/>
  <c r="I460"/>
  <c r="I1697"/>
  <c r="I1947"/>
  <c r="I1518"/>
  <c r="I1450"/>
  <c r="I3"/>
  <c r="I337"/>
  <c r="I925"/>
  <c r="I926"/>
  <c r="I1715"/>
  <c r="I1810"/>
  <c r="I871"/>
  <c r="I1716"/>
  <c r="I1077"/>
  <c r="I1348"/>
  <c r="I2181"/>
  <c r="I2102"/>
  <c r="I515"/>
  <c r="I411"/>
  <c r="I412"/>
  <c r="I461"/>
  <c r="I516"/>
  <c r="I413"/>
  <c r="I517"/>
  <c r="I414"/>
  <c r="I518"/>
  <c r="I415"/>
  <c r="I338"/>
  <c r="I138"/>
  <c r="I834"/>
  <c r="I1811"/>
  <c r="I1812"/>
  <c r="I1813"/>
  <c r="I1814"/>
  <c r="I416"/>
  <c r="I1609"/>
  <c r="I1171"/>
  <c r="I2182"/>
  <c r="I835"/>
  <c r="I791"/>
  <c r="I792"/>
  <c r="I836"/>
  <c r="I765"/>
  <c r="I837"/>
  <c r="I838"/>
  <c r="I1698"/>
  <c r="I279"/>
  <c r="I1610"/>
  <c r="I583"/>
  <c r="I1039"/>
  <c r="I1349"/>
  <c r="I1078"/>
  <c r="I1079"/>
  <c r="I2478"/>
  <c r="I2479"/>
  <c r="I339"/>
  <c r="I519"/>
  <c r="I4"/>
  <c r="I79"/>
  <c r="I2359"/>
  <c r="I171"/>
  <c r="I340"/>
  <c r="I80"/>
  <c r="I341"/>
  <c r="I342"/>
  <c r="I1717"/>
  <c r="I1542"/>
  <c r="I462"/>
  <c r="I1815"/>
  <c r="I47"/>
  <c r="I5"/>
  <c r="I1948"/>
  <c r="I2480"/>
  <c r="I727"/>
  <c r="I1350"/>
  <c r="I1949"/>
  <c r="I1950"/>
  <c r="I2023"/>
  <c r="I1951"/>
  <c r="I1952"/>
  <c r="I2053"/>
  <c r="I1953"/>
  <c r="I2054"/>
  <c r="I1718"/>
  <c r="I1816"/>
  <c r="I1817"/>
  <c r="I1719"/>
  <c r="I1720"/>
  <c r="I1818"/>
  <c r="I1721"/>
  <c r="I2518"/>
  <c r="I2519"/>
  <c r="I2531"/>
  <c r="I2500"/>
  <c r="I2520"/>
  <c r="I1172"/>
  <c r="I48"/>
  <c r="I6"/>
  <c r="I2103"/>
  <c r="I2315"/>
  <c r="I2316"/>
  <c r="I2317"/>
  <c r="I1519"/>
  <c r="I927"/>
  <c r="I417"/>
  <c r="I280"/>
  <c r="I463"/>
  <c r="I584"/>
  <c r="I662"/>
  <c r="I2461"/>
  <c r="I1080"/>
  <c r="I1081"/>
  <c r="I1351"/>
  <c r="I281"/>
  <c r="I282"/>
  <c r="I1040"/>
  <c r="I1173"/>
  <c r="I585"/>
  <c r="I586"/>
  <c r="I621"/>
  <c r="I587"/>
  <c r="I2532"/>
  <c r="I928"/>
  <c r="I1543"/>
  <c r="I1885"/>
  <c r="I1819"/>
  <c r="I1544"/>
  <c r="I1820"/>
  <c r="I1886"/>
  <c r="I1545"/>
  <c r="I1887"/>
  <c r="I1546"/>
  <c r="I1722"/>
  <c r="I7"/>
  <c r="I49"/>
  <c r="I2138"/>
  <c r="I81"/>
  <c r="I520"/>
  <c r="I464"/>
  <c r="I418"/>
  <c r="I465"/>
  <c r="I466"/>
  <c r="I521"/>
  <c r="I467"/>
  <c r="I522"/>
  <c r="I419"/>
  <c r="I523"/>
  <c r="I147"/>
  <c r="I2263"/>
  <c r="I2089"/>
  <c r="I2132"/>
  <c r="I283"/>
  <c r="I2183"/>
  <c r="I172"/>
  <c r="I173"/>
  <c r="I139"/>
  <c r="I105"/>
  <c r="I106"/>
  <c r="I107"/>
  <c r="I420"/>
  <c r="I524"/>
  <c r="I468"/>
  <c r="I525"/>
  <c r="I526"/>
  <c r="I527"/>
  <c r="I528"/>
  <c r="I529"/>
  <c r="I174"/>
  <c r="I175"/>
  <c r="I2318"/>
  <c r="I2319"/>
  <c r="I2104"/>
  <c r="I284"/>
  <c r="I1451"/>
  <c r="I1452"/>
  <c r="I2105"/>
  <c r="I2106"/>
  <c r="I2320"/>
  <c r="I2321"/>
  <c r="I2107"/>
  <c r="I2108"/>
  <c r="I530"/>
  <c r="I343"/>
  <c r="I82"/>
  <c r="I8"/>
  <c r="I9"/>
  <c r="I50"/>
  <c r="I344"/>
  <c r="I176"/>
  <c r="I285"/>
  <c r="I2139"/>
  <c r="I469"/>
  <c r="I531"/>
  <c r="I470"/>
  <c r="I421"/>
  <c r="I532"/>
  <c r="I2227"/>
  <c r="I1611"/>
  <c r="I1612"/>
  <c r="I2228"/>
  <c r="I2184"/>
  <c r="I2140"/>
  <c r="I2141"/>
  <c r="I2185"/>
  <c r="I2229"/>
  <c r="I2230"/>
  <c r="I2142"/>
  <c r="I345"/>
  <c r="I177"/>
  <c r="I1082"/>
  <c r="I1352"/>
  <c r="I2133"/>
  <c r="I2090"/>
  <c r="I2109"/>
  <c r="I286"/>
  <c r="I1494"/>
  <c r="I178"/>
  <c r="I346"/>
  <c r="I179"/>
  <c r="I533"/>
  <c r="I422"/>
  <c r="I471"/>
  <c r="I108"/>
  <c r="I534"/>
  <c r="I472"/>
  <c r="I2360"/>
  <c r="I1888"/>
  <c r="I423"/>
  <c r="I473"/>
  <c r="I535"/>
  <c r="I140"/>
  <c r="I2361"/>
  <c r="I2024"/>
  <c r="I287"/>
  <c r="I474"/>
  <c r="I109"/>
  <c r="I141"/>
  <c r="I148"/>
  <c r="I149"/>
  <c r="I2231"/>
  <c r="I2091"/>
  <c r="I2186"/>
  <c r="I663"/>
  <c r="I1353"/>
  <c r="I110"/>
  <c r="I1547"/>
  <c r="I1821"/>
  <c r="I1822"/>
  <c r="I622"/>
  <c r="I1823"/>
  <c r="I1613"/>
  <c r="I1548"/>
  <c r="I766"/>
  <c r="I288"/>
  <c r="I2481"/>
  <c r="I2462"/>
  <c r="I2437"/>
  <c r="I664"/>
  <c r="I1174"/>
  <c r="I1354"/>
  <c r="I929"/>
  <c r="I1175"/>
  <c r="I1041"/>
  <c r="I1176"/>
  <c r="I1177"/>
  <c r="I930"/>
  <c r="I1355"/>
  <c r="I1178"/>
  <c r="I2417"/>
  <c r="I665"/>
  <c r="I1549"/>
  <c r="I1723"/>
  <c r="I1550"/>
  <c r="I1453"/>
  <c r="I1454"/>
  <c r="I2438"/>
  <c r="I2482"/>
  <c r="I2463"/>
  <c r="I347"/>
  <c r="I10"/>
  <c r="I1824"/>
  <c r="I2418"/>
  <c r="I2419"/>
  <c r="I2420"/>
  <c r="I2404"/>
  <c r="I2421"/>
  <c r="I2405"/>
  <c r="I2422"/>
  <c r="I2381"/>
  <c r="I2406"/>
  <c r="I2382"/>
  <c r="I2407"/>
  <c r="I2383"/>
  <c r="I2423"/>
  <c r="I424"/>
  <c r="I1614"/>
  <c r="I1551"/>
  <c r="I931"/>
  <c r="I728"/>
  <c r="I2232"/>
  <c r="I2143"/>
  <c r="I1495"/>
  <c r="I588"/>
  <c r="I839"/>
  <c r="I1455"/>
  <c r="I1496"/>
  <c r="I589"/>
  <c r="I1456"/>
  <c r="I2233"/>
  <c r="I2055"/>
  <c r="I1615"/>
  <c r="I840"/>
  <c r="I289"/>
  <c r="I180"/>
  <c r="I181"/>
  <c r="I348"/>
  <c r="I1179"/>
  <c r="I1616"/>
  <c r="I475"/>
  <c r="I476"/>
  <c r="I477"/>
  <c r="I51"/>
  <c r="I52"/>
  <c r="I478"/>
  <c r="I2554"/>
  <c r="I2544"/>
  <c r="I2322"/>
  <c r="I2323"/>
  <c r="I142"/>
  <c r="I2408"/>
  <c r="I2187"/>
  <c r="I2188"/>
  <c r="I623"/>
  <c r="I624"/>
  <c r="I479"/>
  <c r="I480"/>
  <c r="I1180"/>
  <c r="I1181"/>
  <c r="I750"/>
  <c r="I751"/>
  <c r="I2324"/>
  <c r="I2325"/>
  <c r="I932"/>
  <c r="I933"/>
  <c r="I2547"/>
  <c r="I2548"/>
  <c r="I2025"/>
  <c r="I2026"/>
  <c r="I290"/>
  <c r="I820"/>
  <c r="I2464"/>
  <c r="I2465"/>
  <c r="I2521"/>
  <c r="I2522"/>
  <c r="I2409"/>
  <c r="I2466"/>
  <c r="I2483"/>
  <c r="I2439"/>
  <c r="I2484"/>
  <c r="I1617"/>
  <c r="I291"/>
  <c r="I292"/>
  <c r="I293"/>
  <c r="I536"/>
  <c r="I1042"/>
  <c r="I1043"/>
  <c r="I934"/>
  <c r="I2440"/>
  <c r="I2467"/>
  <c r="I1182"/>
  <c r="I872"/>
  <c r="I935"/>
  <c r="I936"/>
  <c r="I425"/>
  <c r="I481"/>
  <c r="I1889"/>
  <c r="I537"/>
  <c r="I937"/>
  <c r="I2523"/>
  <c r="I2533"/>
  <c r="I2524"/>
  <c r="I2534"/>
  <c r="I1890"/>
  <c r="I349"/>
  <c r="I182"/>
  <c r="I183"/>
  <c r="I184"/>
  <c r="I1724"/>
  <c r="I1891"/>
  <c r="I938"/>
  <c r="I1083"/>
  <c r="I1183"/>
  <c r="I294"/>
  <c r="I185"/>
  <c r="I111"/>
  <c r="I1184"/>
  <c r="I2501"/>
  <c r="I1725"/>
  <c r="I1726"/>
  <c r="I11"/>
  <c r="I12"/>
  <c r="I13"/>
  <c r="I2110"/>
  <c r="I666"/>
  <c r="I667"/>
  <c r="I2144"/>
  <c r="I2362"/>
  <c r="I2502"/>
  <c r="I2384"/>
  <c r="I1185"/>
  <c r="I1186"/>
  <c r="I2145"/>
  <c r="I873"/>
  <c r="I2468"/>
  <c r="I2441"/>
  <c r="I2469"/>
  <c r="I2442"/>
  <c r="I2056"/>
  <c r="I2027"/>
  <c r="I590"/>
  <c r="I591"/>
  <c r="I668"/>
  <c r="I625"/>
  <c r="I1356"/>
  <c r="I1497"/>
  <c r="I1357"/>
  <c r="I1084"/>
  <c r="I626"/>
  <c r="I627"/>
  <c r="I628"/>
  <c r="I669"/>
  <c r="I670"/>
  <c r="I1552"/>
  <c r="I538"/>
  <c r="I939"/>
  <c r="I629"/>
  <c r="I630"/>
  <c r="I631"/>
  <c r="I632"/>
  <c r="I633"/>
  <c r="I634"/>
  <c r="I671"/>
  <c r="I672"/>
  <c r="I592"/>
  <c r="I673"/>
  <c r="I821"/>
  <c r="I841"/>
  <c r="I674"/>
  <c r="I675"/>
  <c r="I593"/>
  <c r="I676"/>
  <c r="I594"/>
  <c r="I595"/>
  <c r="I1727"/>
  <c r="I539"/>
  <c r="I677"/>
  <c r="I767"/>
  <c r="I793"/>
  <c r="I596"/>
  <c r="I678"/>
  <c r="I597"/>
  <c r="I482"/>
  <c r="I1187"/>
  <c r="I598"/>
  <c r="I679"/>
  <c r="I680"/>
  <c r="I768"/>
  <c r="I540"/>
  <c r="I635"/>
  <c r="I752"/>
  <c r="I769"/>
  <c r="I874"/>
  <c r="I2424"/>
  <c r="I2385"/>
  <c r="I1553"/>
  <c r="I2363"/>
  <c r="I2364"/>
  <c r="I1358"/>
  <c r="I1188"/>
  <c r="I2485"/>
  <c r="I1189"/>
  <c r="I1190"/>
  <c r="I2486"/>
  <c r="I295"/>
  <c r="I2326"/>
  <c r="I2365"/>
  <c r="I2327"/>
  <c r="I2146"/>
  <c r="I1520"/>
  <c r="I1618"/>
  <c r="I1699"/>
  <c r="I426"/>
  <c r="I483"/>
  <c r="I427"/>
  <c r="I296"/>
  <c r="I350"/>
  <c r="I186"/>
  <c r="I297"/>
  <c r="I1085"/>
  <c r="I1359"/>
  <c r="I1086"/>
  <c r="I1087"/>
  <c r="I1191"/>
  <c r="I1360"/>
  <c r="I484"/>
  <c r="I351"/>
  <c r="I1954"/>
  <c r="I2057"/>
  <c r="I2328"/>
  <c r="I2329"/>
  <c r="I940"/>
  <c r="I941"/>
  <c r="I875"/>
  <c r="I876"/>
  <c r="I1192"/>
  <c r="I1521"/>
  <c r="I2330"/>
  <c r="I794"/>
  <c r="I1619"/>
  <c r="I2189"/>
  <c r="I83"/>
  <c r="I1700"/>
  <c r="I1701"/>
  <c r="I1620"/>
  <c r="I1702"/>
  <c r="I1621"/>
  <c r="I1554"/>
  <c r="I1703"/>
  <c r="I1555"/>
  <c r="I1556"/>
  <c r="I1622"/>
  <c r="I53"/>
  <c r="I2092"/>
  <c r="I14"/>
  <c r="I15"/>
  <c r="I16"/>
  <c r="I54"/>
  <c r="I55"/>
  <c r="I17"/>
  <c r="I18"/>
  <c r="I84"/>
  <c r="I19"/>
  <c r="I1892"/>
  <c r="I2190"/>
  <c r="I2331"/>
  <c r="I2332"/>
  <c r="I2111"/>
  <c r="I2112"/>
  <c r="I599"/>
  <c r="I681"/>
  <c r="I636"/>
  <c r="I1728"/>
  <c r="I1729"/>
  <c r="I2028"/>
  <c r="I2029"/>
  <c r="I2058"/>
  <c r="I2030"/>
  <c r="I877"/>
  <c r="I1088"/>
  <c r="I1089"/>
  <c r="I1090"/>
  <c r="I1893"/>
  <c r="I541"/>
  <c r="I150"/>
  <c r="I112"/>
  <c r="I2113"/>
  <c r="I1730"/>
  <c r="I878"/>
  <c r="I485"/>
  <c r="I1955"/>
  <c r="I2503"/>
  <c r="I2555"/>
  <c r="I2525"/>
  <c r="I1894"/>
  <c r="I1731"/>
  <c r="I2114"/>
  <c r="I2333"/>
  <c r="I2115"/>
  <c r="I2116"/>
  <c r="I2334"/>
  <c r="I942"/>
  <c r="I1732"/>
  <c r="I1895"/>
  <c r="I1733"/>
  <c r="I2264"/>
  <c r="I1623"/>
  <c r="I2234"/>
  <c r="I1193"/>
  <c r="I770"/>
  <c r="I187"/>
  <c r="I352"/>
  <c r="I353"/>
  <c r="I298"/>
  <c r="I2147"/>
  <c r="I2191"/>
  <c r="I1194"/>
  <c r="I1091"/>
  <c r="I1825"/>
  <c r="I2335"/>
  <c r="I943"/>
  <c r="I299"/>
  <c r="I300"/>
  <c r="I301"/>
  <c r="I1734"/>
  <c r="I1735"/>
  <c r="I56"/>
  <c r="I1624"/>
  <c r="I682"/>
  <c r="I486"/>
  <c r="I683"/>
  <c r="I684"/>
  <c r="I1625"/>
  <c r="I771"/>
  <c r="I2117"/>
  <c r="I1195"/>
  <c r="I1557"/>
  <c r="I1558"/>
  <c r="I600"/>
  <c r="I2265"/>
  <c r="I2266"/>
  <c r="I2267"/>
  <c r="I1196"/>
  <c r="I2031"/>
  <c r="I879"/>
  <c r="I2386"/>
  <c r="I2387"/>
  <c r="I2425"/>
  <c r="I2487"/>
  <c r="I2426"/>
  <c r="I2388"/>
  <c r="I1361"/>
  <c r="I842"/>
  <c r="I822"/>
  <c r="I795"/>
  <c r="I843"/>
  <c r="I2148"/>
  <c r="I1197"/>
  <c r="I1198"/>
  <c r="I1362"/>
  <c r="I2488"/>
  <c r="I1044"/>
  <c r="I880"/>
  <c r="I1896"/>
  <c r="I1363"/>
  <c r="I113"/>
  <c r="I114"/>
  <c r="I151"/>
  <c r="I115"/>
  <c r="I1199"/>
  <c r="I1364"/>
  <c r="I944"/>
  <c r="I188"/>
  <c r="I1365"/>
  <c r="I1200"/>
  <c r="I1092"/>
  <c r="I1045"/>
  <c r="I1201"/>
  <c r="I354"/>
  <c r="I189"/>
  <c r="I542"/>
  <c r="I428"/>
  <c r="I487"/>
  <c r="I355"/>
  <c r="I356"/>
  <c r="I1559"/>
  <c r="I1560"/>
  <c r="I20"/>
  <c r="I1202"/>
  <c r="I2443"/>
  <c r="I1736"/>
  <c r="I1093"/>
  <c r="I1366"/>
  <c r="I21"/>
  <c r="I22"/>
  <c r="I190"/>
  <c r="I1626"/>
  <c r="I1627"/>
  <c r="I1046"/>
  <c r="I302"/>
  <c r="I1628"/>
  <c r="I1561"/>
  <c r="I303"/>
  <c r="I23"/>
  <c r="I357"/>
  <c r="I1047"/>
  <c r="I1048"/>
  <c r="I2549"/>
  <c r="I2550"/>
  <c r="I116"/>
  <c r="I117"/>
  <c r="I152"/>
  <c r="I2235"/>
  <c r="I358"/>
  <c r="I191"/>
  <c r="I153"/>
  <c r="I1203"/>
  <c r="I1457"/>
  <c r="I192"/>
  <c r="I1049"/>
  <c r="I1204"/>
  <c r="I193"/>
  <c r="I2268"/>
  <c r="I2149"/>
  <c r="I359"/>
  <c r="I844"/>
  <c r="I845"/>
  <c r="I2236"/>
  <c r="I1956"/>
  <c r="I1957"/>
  <c r="I1958"/>
  <c r="I1959"/>
  <c r="I2059"/>
  <c r="I2060"/>
  <c r="I1960"/>
  <c r="I2032"/>
  <c r="I2444"/>
  <c r="I2551"/>
  <c r="I1961"/>
  <c r="I2237"/>
  <c r="I881"/>
  <c r="I882"/>
  <c r="I1050"/>
  <c r="I1094"/>
  <c r="I883"/>
  <c r="I1962"/>
  <c r="I1963"/>
  <c r="I2033"/>
  <c r="I945"/>
  <c r="I1095"/>
  <c r="I2556"/>
  <c r="I772"/>
  <c r="I729"/>
  <c r="I730"/>
  <c r="I773"/>
  <c r="I731"/>
  <c r="I1205"/>
  <c r="I946"/>
  <c r="I2061"/>
  <c r="I1367"/>
  <c r="I1368"/>
  <c r="I947"/>
  <c r="I1206"/>
  <c r="I1207"/>
  <c r="I154"/>
  <c r="I637"/>
  <c r="I685"/>
  <c r="I686"/>
  <c r="I601"/>
  <c r="I194"/>
  <c r="I360"/>
  <c r="I602"/>
  <c r="I603"/>
  <c r="I687"/>
  <c r="I846"/>
  <c r="I823"/>
  <c r="I638"/>
  <c r="I688"/>
  <c r="I1458"/>
  <c r="I543"/>
  <c r="I689"/>
  <c r="I639"/>
  <c r="I2062"/>
  <c r="I1964"/>
  <c r="I2269"/>
  <c r="I690"/>
  <c r="I774"/>
  <c r="I2445"/>
  <c r="I2034"/>
  <c r="I2063"/>
  <c r="I2470"/>
  <c r="I2389"/>
  <c r="I2410"/>
  <c r="I824"/>
  <c r="I1965"/>
  <c r="I732"/>
  <c r="I847"/>
  <c r="I796"/>
  <c r="I825"/>
  <c r="I848"/>
  <c r="I2118"/>
  <c r="I1737"/>
  <c r="I1897"/>
  <c r="I1826"/>
  <c r="I1738"/>
  <c r="I1739"/>
  <c r="I1740"/>
  <c r="I1741"/>
  <c r="I2489"/>
  <c r="I1369"/>
  <c r="I2119"/>
  <c r="I2557"/>
  <c r="I143"/>
  <c r="I1742"/>
  <c r="I1208"/>
  <c r="I2366"/>
  <c r="I884"/>
  <c r="I885"/>
  <c r="I1051"/>
  <c r="I2490"/>
  <c r="I1370"/>
  <c r="I1371"/>
  <c r="I2427"/>
  <c r="I1209"/>
  <c r="I2035"/>
  <c r="I1372"/>
  <c r="I1210"/>
  <c r="I1096"/>
  <c r="I1211"/>
  <c r="I1373"/>
  <c r="I1212"/>
  <c r="I1213"/>
  <c r="I1374"/>
  <c r="I1375"/>
  <c r="I1376"/>
  <c r="I948"/>
  <c r="I604"/>
  <c r="I195"/>
  <c r="I949"/>
  <c r="I304"/>
  <c r="I196"/>
  <c r="I197"/>
  <c r="I198"/>
  <c r="I361"/>
  <c r="I1629"/>
  <c r="I362"/>
  <c r="I199"/>
  <c r="I200"/>
  <c r="I733"/>
  <c r="I775"/>
  <c r="I640"/>
  <c r="I1214"/>
  <c r="I201"/>
  <c r="I2367"/>
  <c r="I2336"/>
  <c r="I776"/>
  <c r="I1827"/>
  <c r="I429"/>
  <c r="I1898"/>
  <c r="I2337"/>
  <c r="I488"/>
  <c r="I1498"/>
  <c r="I1522"/>
  <c r="I1828"/>
  <c r="I1829"/>
  <c r="I2120"/>
  <c r="I544"/>
  <c r="I305"/>
  <c r="I545"/>
  <c r="I306"/>
  <c r="I1562"/>
  <c r="I1704"/>
  <c r="I1630"/>
  <c r="I1705"/>
  <c r="I1830"/>
  <c r="I950"/>
  <c r="I363"/>
  <c r="I1631"/>
  <c r="I951"/>
  <c r="I952"/>
  <c r="I155"/>
  <c r="I826"/>
  <c r="I307"/>
  <c r="I1743"/>
  <c r="I953"/>
  <c r="I1215"/>
  <c r="I1216"/>
  <c r="I954"/>
  <c r="I1217"/>
  <c r="I1218"/>
  <c r="I886"/>
  <c r="I1563"/>
  <c r="I364"/>
  <c r="I202"/>
  <c r="I203"/>
  <c r="I204"/>
  <c r="I2150"/>
  <c r="I1632"/>
  <c r="I1499"/>
  <c r="I205"/>
  <c r="I2368"/>
  <c r="I2270"/>
  <c r="I2504"/>
  <c r="I2535"/>
  <c r="I1744"/>
  <c r="I2536"/>
  <c r="I206"/>
  <c r="I365"/>
  <c r="I207"/>
  <c r="I2093"/>
  <c r="I734"/>
  <c r="I753"/>
  <c r="I1523"/>
  <c r="I208"/>
  <c r="I1745"/>
  <c r="I1052"/>
  <c r="I955"/>
  <c r="I956"/>
  <c r="I2411"/>
  <c r="I2338"/>
  <c r="I2339"/>
  <c r="I2192"/>
  <c r="I1219"/>
  <c r="I1220"/>
  <c r="I957"/>
  <c r="I1053"/>
  <c r="I1633"/>
  <c r="I209"/>
  <c r="I546"/>
  <c r="I1634"/>
  <c r="I2193"/>
  <c r="I366"/>
  <c r="I210"/>
  <c r="I367"/>
  <c r="I308"/>
  <c r="I1221"/>
  <c r="I430"/>
  <c r="I489"/>
  <c r="I1635"/>
  <c r="I797"/>
  <c r="I849"/>
  <c r="I827"/>
  <c r="I2271"/>
  <c r="I798"/>
  <c r="I211"/>
  <c r="I431"/>
  <c r="I1564"/>
  <c r="I1831"/>
  <c r="I2369"/>
  <c r="I24"/>
  <c r="I2428"/>
  <c r="I2390"/>
  <c r="I2429"/>
  <c r="I2391"/>
  <c r="I2412"/>
  <c r="I958"/>
  <c r="I959"/>
  <c r="I212"/>
  <c r="I213"/>
  <c r="I1500"/>
  <c r="I1459"/>
  <c r="I1501"/>
  <c r="I1524"/>
  <c r="I1502"/>
  <c r="I490"/>
  <c r="I491"/>
  <c r="I1899"/>
  <c r="I1636"/>
  <c r="I1832"/>
  <c r="I1833"/>
  <c r="I1706"/>
  <c r="I1637"/>
  <c r="I1222"/>
  <c r="I1377"/>
  <c r="I1097"/>
  <c r="I1378"/>
  <c r="I1223"/>
  <c r="I960"/>
  <c r="I1224"/>
  <c r="I1746"/>
  <c r="I2537"/>
  <c r="I1966"/>
  <c r="I1967"/>
  <c r="I214"/>
  <c r="I1225"/>
  <c r="I25"/>
  <c r="I1054"/>
  <c r="I1460"/>
  <c r="I215"/>
  <c r="I1525"/>
  <c r="I1461"/>
  <c r="I1462"/>
  <c r="I887"/>
  <c r="I888"/>
  <c r="I1055"/>
  <c r="I1379"/>
  <c r="I889"/>
  <c r="I2538"/>
  <c r="I1968"/>
  <c r="I2064"/>
  <c r="I2036"/>
  <c r="I2505"/>
  <c r="I2506"/>
  <c r="I1969"/>
  <c r="I1226"/>
  <c r="I828"/>
  <c r="I2238"/>
  <c r="I2151"/>
  <c r="I1227"/>
  <c r="I1565"/>
  <c r="I1228"/>
  <c r="I118"/>
  <c r="I547"/>
  <c r="I548"/>
  <c r="I1229"/>
  <c r="I549"/>
  <c r="I216"/>
  <c r="I2340"/>
  <c r="I85"/>
  <c r="I1747"/>
  <c r="I1748"/>
  <c r="I1749"/>
  <c r="I1750"/>
  <c r="I1751"/>
  <c r="I1900"/>
  <c r="I1834"/>
  <c r="I1835"/>
  <c r="I1901"/>
  <c r="I1902"/>
  <c r="I1903"/>
  <c r="I1752"/>
  <c r="I1836"/>
  <c r="I1753"/>
  <c r="I1754"/>
  <c r="I1904"/>
  <c r="I1837"/>
  <c r="I1755"/>
  <c r="I691"/>
  <c r="I1098"/>
  <c r="I754"/>
  <c r="I1230"/>
  <c r="I961"/>
  <c r="I1231"/>
  <c r="I2194"/>
  <c r="I890"/>
  <c r="I1232"/>
  <c r="I309"/>
  <c r="I1838"/>
  <c r="I1905"/>
  <c r="I1839"/>
  <c r="I1906"/>
  <c r="I1840"/>
  <c r="I1756"/>
  <c r="I1841"/>
  <c r="I1757"/>
  <c r="I1758"/>
  <c r="I1759"/>
  <c r="I1907"/>
  <c r="I1760"/>
  <c r="I1761"/>
  <c r="I1842"/>
  <c r="I1233"/>
  <c r="I962"/>
  <c r="I850"/>
  <c r="I1463"/>
  <c r="I1638"/>
  <c r="I1234"/>
  <c r="I1235"/>
  <c r="I1236"/>
  <c r="I1237"/>
  <c r="I1639"/>
  <c r="I119"/>
  <c r="I156"/>
  <c r="I120"/>
  <c r="I121"/>
  <c r="I2471"/>
  <c r="I2446"/>
  <c r="I2472"/>
  <c r="I851"/>
  <c r="I605"/>
  <c r="I641"/>
  <c r="I2539"/>
  <c r="I2558"/>
  <c r="I1640"/>
  <c r="I217"/>
  <c r="I963"/>
  <c r="I1099"/>
  <c r="I1100"/>
  <c r="I1101"/>
  <c r="I1380"/>
  <c r="I891"/>
  <c r="I892"/>
  <c r="I1102"/>
  <c r="I1056"/>
  <c r="I1381"/>
  <c r="I1057"/>
  <c r="I1103"/>
  <c r="I1104"/>
  <c r="I1105"/>
  <c r="I1106"/>
  <c r="I1382"/>
  <c r="I1107"/>
  <c r="I1383"/>
  <c r="I1108"/>
  <c r="I893"/>
  <c r="I894"/>
  <c r="I1109"/>
  <c r="I895"/>
  <c r="I896"/>
  <c r="I1058"/>
  <c r="I1238"/>
  <c r="I550"/>
  <c r="I432"/>
  <c r="I1762"/>
  <c r="I964"/>
  <c r="I965"/>
  <c r="I1239"/>
  <c r="I1240"/>
  <c r="I551"/>
  <c r="I433"/>
  <c r="I434"/>
  <c r="I218"/>
  <c r="I692"/>
  <c r="I2065"/>
  <c r="I1970"/>
  <c r="I1908"/>
  <c r="I2152"/>
  <c r="I2153"/>
  <c r="I2239"/>
  <c r="I1526"/>
  <c r="I1464"/>
  <c r="I1465"/>
  <c r="I1503"/>
  <c r="I1466"/>
  <c r="I1467"/>
  <c r="I1527"/>
  <c r="I1468"/>
  <c r="I1469"/>
  <c r="I1470"/>
  <c r="I1528"/>
  <c r="I1504"/>
  <c r="I1505"/>
  <c r="I1471"/>
  <c r="I1506"/>
  <c r="I368"/>
  <c r="I606"/>
  <c r="I799"/>
  <c r="I2195"/>
  <c r="I2121"/>
  <c r="I1641"/>
  <c r="I2134"/>
  <c r="I2094"/>
  <c r="I2122"/>
  <c r="I1642"/>
  <c r="I2447"/>
  <c r="I2370"/>
  <c r="I2272"/>
  <c r="I693"/>
  <c r="I694"/>
  <c r="I695"/>
  <c r="I696"/>
  <c r="I492"/>
  <c r="I1241"/>
  <c r="I2491"/>
  <c r="I966"/>
  <c r="I2448"/>
  <c r="I2392"/>
  <c r="I369"/>
  <c r="I967"/>
  <c r="I1242"/>
  <c r="I310"/>
  <c r="I219"/>
  <c r="I311"/>
  <c r="I312"/>
  <c r="I968"/>
  <c r="I1110"/>
  <c r="I969"/>
  <c r="I2559"/>
  <c r="I1111"/>
  <c r="I57"/>
  <c r="I220"/>
  <c r="I370"/>
  <c r="I221"/>
  <c r="I58"/>
  <c r="I26"/>
  <c r="I371"/>
  <c r="I222"/>
  <c r="I313"/>
  <c r="I122"/>
  <c r="I123"/>
  <c r="I157"/>
  <c r="I86"/>
  <c r="I2196"/>
  <c r="I1643"/>
  <c r="I897"/>
  <c r="I1384"/>
  <c r="I1971"/>
  <c r="I1972"/>
  <c r="I697"/>
  <c r="I1973"/>
  <c r="I1974"/>
  <c r="I1975"/>
  <c r="I1976"/>
  <c r="I1644"/>
  <c r="I735"/>
  <c r="I736"/>
  <c r="I777"/>
  <c r="I737"/>
  <c r="I738"/>
  <c r="I778"/>
  <c r="I779"/>
  <c r="I755"/>
  <c r="I607"/>
  <c r="I698"/>
  <c r="I642"/>
  <c r="I852"/>
  <c r="I643"/>
  <c r="I435"/>
  <c r="I314"/>
  <c r="I552"/>
  <c r="I436"/>
  <c r="I2066"/>
  <c r="I1977"/>
  <c r="I2037"/>
  <c r="I1978"/>
  <c r="I1843"/>
  <c r="I1844"/>
  <c r="I1845"/>
  <c r="I1507"/>
  <c r="I1979"/>
  <c r="I1980"/>
  <c r="I2038"/>
  <c r="I2240"/>
  <c r="I2067"/>
  <c r="I2197"/>
  <c r="I2154"/>
  <c r="I1243"/>
  <c r="I2155"/>
  <c r="I2198"/>
  <c r="I2241"/>
  <c r="I2242"/>
  <c r="I2199"/>
  <c r="I2200"/>
  <c r="I2156"/>
  <c r="I2243"/>
  <c r="I2157"/>
  <c r="I2244"/>
  <c r="I2245"/>
  <c r="I2246"/>
  <c r="I2273"/>
  <c r="I2247"/>
  <c r="I2158"/>
  <c r="I2159"/>
  <c r="I1763"/>
  <c r="I437"/>
  <c r="I1846"/>
  <c r="I1764"/>
  <c r="I1909"/>
  <c r="I2341"/>
  <c r="I1645"/>
  <c r="I1646"/>
  <c r="I1847"/>
  <c r="I1848"/>
  <c r="I1849"/>
  <c r="I1647"/>
  <c r="I1765"/>
  <c r="I2123"/>
  <c r="I1648"/>
  <c r="I2124"/>
  <c r="I1649"/>
  <c r="I1850"/>
  <c r="I1650"/>
  <c r="I1910"/>
  <c r="I1851"/>
  <c r="I1651"/>
  <c r="I1652"/>
  <c r="I1653"/>
  <c r="I1911"/>
  <c r="I1766"/>
  <c r="I1654"/>
  <c r="I1472"/>
  <c r="I1655"/>
  <c r="I970"/>
  <c r="I971"/>
  <c r="I972"/>
  <c r="I372"/>
  <c r="I27"/>
  <c r="I373"/>
  <c r="I374"/>
  <c r="I1656"/>
  <c r="I1657"/>
  <c r="I1566"/>
  <c r="I1658"/>
  <c r="I1567"/>
  <c r="I1568"/>
  <c r="I1767"/>
  <c r="I1852"/>
  <c r="I1853"/>
  <c r="I1981"/>
  <c r="I898"/>
  <c r="I699"/>
  <c r="I375"/>
  <c r="I2342"/>
  <c r="I2343"/>
  <c r="I158"/>
  <c r="I2201"/>
  <c r="I2274"/>
  <c r="I1244"/>
  <c r="I2473"/>
  <c r="I2474"/>
  <c r="I2068"/>
  <c r="I2560"/>
  <c r="I973"/>
  <c r="I974"/>
  <c r="I975"/>
  <c r="I2449"/>
  <c r="I2413"/>
  <c r="I2414"/>
  <c r="I2415"/>
  <c r="I1245"/>
  <c r="I2475"/>
  <c r="I2540"/>
  <c r="I976"/>
  <c r="I977"/>
  <c r="I978"/>
  <c r="I979"/>
  <c r="I2202"/>
  <c r="I853"/>
  <c r="I980"/>
  <c r="I981"/>
  <c r="I2203"/>
  <c r="I2344"/>
  <c r="I1982"/>
  <c r="I1983"/>
  <c r="I1984"/>
  <c r="I2204"/>
  <c r="I1246"/>
  <c r="I1247"/>
  <c r="I223"/>
  <c r="I224"/>
  <c r="I225"/>
  <c r="I1248"/>
  <c r="I2275"/>
  <c r="I1854"/>
  <c r="I2205"/>
  <c r="I2206"/>
  <c r="I2160"/>
  <c r="I315"/>
  <c r="I226"/>
  <c r="I316"/>
  <c r="I317"/>
  <c r="I318"/>
  <c r="I59"/>
  <c r="I319"/>
  <c r="I2345"/>
  <c r="I376"/>
  <c r="I1529"/>
  <c r="I2125"/>
  <c r="I159"/>
  <c r="I1985"/>
  <c r="I60"/>
  <c r="I1249"/>
  <c r="I2507"/>
  <c r="I61"/>
  <c r="I2450"/>
  <c r="I2161"/>
  <c r="I1385"/>
  <c r="I982"/>
  <c r="I700"/>
  <c r="I701"/>
  <c r="I227"/>
  <c r="I320"/>
  <c r="I608"/>
  <c r="I2393"/>
  <c r="I228"/>
  <c r="I1059"/>
  <c r="I1060"/>
  <c r="I1061"/>
  <c r="I983"/>
  <c r="I702"/>
  <c r="I984"/>
  <c r="I1912"/>
  <c r="I1707"/>
  <c r="I1569"/>
  <c r="I2069"/>
  <c r="I985"/>
  <c r="I899"/>
  <c r="I703"/>
  <c r="I321"/>
  <c r="I1250"/>
  <c r="I986"/>
  <c r="I900"/>
  <c r="I2394"/>
  <c r="I901"/>
  <c r="I644"/>
  <c r="I987"/>
  <c r="I645"/>
  <c r="I646"/>
  <c r="I377"/>
  <c r="I229"/>
  <c r="I378"/>
  <c r="I230"/>
  <c r="I647"/>
  <c r="I902"/>
  <c r="I2126"/>
  <c r="I2127"/>
  <c r="I2095"/>
  <c r="I2135"/>
  <c r="I2096"/>
  <c r="I1659"/>
  <c r="I1660"/>
  <c r="I2276"/>
  <c r="I1913"/>
  <c r="I1251"/>
  <c r="I988"/>
  <c r="I1252"/>
  <c r="I493"/>
  <c r="I231"/>
  <c r="I1508"/>
  <c r="I1661"/>
  <c r="I1662"/>
  <c r="I1570"/>
  <c r="I160"/>
  <c r="I124"/>
  <c r="I28"/>
  <c r="I29"/>
  <c r="I553"/>
  <c r="I232"/>
  <c r="I233"/>
  <c r="I125"/>
  <c r="I554"/>
  <c r="I1571"/>
  <c r="I1386"/>
  <c r="I1253"/>
  <c r="I1112"/>
  <c r="I1113"/>
  <c r="I1387"/>
  <c r="I1114"/>
  <c r="I1115"/>
  <c r="I1116"/>
  <c r="I1254"/>
  <c r="I1117"/>
  <c r="I2248"/>
  <c r="I1118"/>
  <c r="I2395"/>
  <c r="I2396"/>
  <c r="I2430"/>
  <c r="I2431"/>
  <c r="I62"/>
  <c r="I1855"/>
  <c r="I1768"/>
  <c r="I438"/>
  <c r="I1856"/>
  <c r="I1255"/>
  <c r="I2207"/>
  <c r="I1914"/>
  <c r="I1769"/>
  <c r="I2097"/>
  <c r="I234"/>
  <c r="I704"/>
  <c r="I2508"/>
  <c r="I1473"/>
  <c r="I87"/>
  <c r="I1986"/>
  <c r="I1915"/>
  <c r="I2070"/>
  <c r="I1987"/>
  <c r="I235"/>
  <c r="I1988"/>
  <c r="I1857"/>
  <c r="I1770"/>
  <c r="I236"/>
  <c r="I379"/>
  <c r="I1663"/>
  <c r="I30"/>
  <c r="I2071"/>
  <c r="I1916"/>
  <c r="I739"/>
  <c r="I380"/>
  <c r="I1664"/>
  <c r="I1388"/>
  <c r="I1708"/>
  <c r="I1572"/>
  <c r="I1389"/>
  <c r="I1709"/>
  <c r="I381"/>
  <c r="I237"/>
  <c r="I238"/>
  <c r="I1390"/>
  <c r="I1391"/>
  <c r="I1119"/>
  <c r="I1392"/>
  <c r="I1256"/>
  <c r="I1858"/>
  <c r="I382"/>
  <c r="I322"/>
  <c r="I2128"/>
  <c r="I1859"/>
  <c r="I2432"/>
  <c r="I2397"/>
  <c r="I2398"/>
  <c r="I555"/>
  <c r="I1917"/>
  <c r="I2072"/>
  <c r="I1771"/>
  <c r="I780"/>
  <c r="I740"/>
  <c r="I1918"/>
  <c r="I2073"/>
  <c r="I1393"/>
  <c r="I1257"/>
  <c r="I239"/>
  <c r="I161"/>
  <c r="I240"/>
  <c r="I1989"/>
  <c r="I2074"/>
  <c r="I1990"/>
  <c r="I989"/>
  <c r="I2249"/>
  <c r="I2075"/>
  <c r="I31"/>
  <c r="I2277"/>
  <c r="I2278"/>
  <c r="I383"/>
  <c r="I241"/>
  <c r="I2346"/>
  <c r="I2250"/>
  <c r="I88"/>
  <c r="I32"/>
  <c r="I33"/>
  <c r="I63"/>
  <c r="I990"/>
  <c r="I1919"/>
  <c r="I1920"/>
  <c r="I1921"/>
  <c r="I2208"/>
  <c r="I2347"/>
  <c r="I1665"/>
  <c r="I1860"/>
  <c r="I1861"/>
  <c r="I1062"/>
  <c r="I1394"/>
  <c r="I2348"/>
  <c r="I2209"/>
  <c r="I494"/>
  <c r="I2039"/>
  <c r="I1991"/>
  <c r="I2040"/>
  <c r="I1862"/>
  <c r="I1992"/>
  <c r="I609"/>
  <c r="I800"/>
  <c r="I1772"/>
  <c r="I1395"/>
  <c r="I384"/>
  <c r="I64"/>
  <c r="I34"/>
  <c r="I65"/>
  <c r="I385"/>
  <c r="I242"/>
  <c r="I89"/>
  <c r="I556"/>
  <c r="I1258"/>
  <c r="I741"/>
  <c r="I1259"/>
  <c r="I1474"/>
  <c r="I781"/>
  <c r="I557"/>
  <c r="I558"/>
  <c r="I705"/>
  <c r="I559"/>
  <c r="I903"/>
  <c r="I706"/>
  <c r="I1120"/>
  <c r="I2492"/>
  <c r="I2451"/>
  <c r="I2349"/>
  <c r="I323"/>
  <c r="I854"/>
  <c r="I801"/>
  <c r="I1993"/>
  <c r="I2210"/>
  <c r="I1509"/>
  <c r="I1510"/>
  <c r="I1573"/>
  <c r="I1574"/>
  <c r="I1575"/>
  <c r="I1576"/>
  <c r="I1511"/>
  <c r="I1512"/>
  <c r="I1475"/>
  <c r="I1513"/>
  <c r="I1514"/>
  <c r="I1666"/>
  <c r="I2211"/>
  <c r="I1667"/>
  <c r="I1710"/>
  <c r="I1476"/>
  <c r="I1994"/>
  <c r="I495"/>
  <c r="I439"/>
  <c r="I560"/>
  <c r="I561"/>
  <c r="I1577"/>
  <c r="I496"/>
  <c r="I1668"/>
  <c r="I440"/>
  <c r="I1396"/>
  <c r="I1260"/>
  <c r="I991"/>
  <c r="I1121"/>
  <c r="I1261"/>
  <c r="I1262"/>
  <c r="I1263"/>
  <c r="I1264"/>
  <c r="I992"/>
  <c r="I1265"/>
  <c r="I1266"/>
  <c r="I562"/>
  <c r="I1397"/>
  <c r="I1267"/>
  <c r="I1122"/>
  <c r="I1123"/>
  <c r="I993"/>
  <c r="I1268"/>
  <c r="I1269"/>
  <c r="I994"/>
  <c r="I1398"/>
  <c r="I1270"/>
  <c r="I1399"/>
  <c r="I1124"/>
  <c r="I1400"/>
  <c r="I1271"/>
  <c r="I1125"/>
  <c r="I1995"/>
  <c r="I2526"/>
  <c r="I2279"/>
  <c r="I1272"/>
  <c r="I243"/>
  <c r="I244"/>
  <c r="I1773"/>
  <c r="I1477"/>
  <c r="I1478"/>
  <c r="I90"/>
  <c r="I995"/>
  <c r="I610"/>
  <c r="I1922"/>
  <c r="I1774"/>
  <c r="I1923"/>
  <c r="I1775"/>
  <c r="I91"/>
  <c r="I35"/>
  <c r="I126"/>
  <c r="I1776"/>
  <c r="I1996"/>
  <c r="I802"/>
  <c r="I996"/>
  <c r="I611"/>
  <c r="I648"/>
  <c r="I1578"/>
  <c r="I707"/>
  <c r="I708"/>
  <c r="I709"/>
  <c r="I1777"/>
  <c r="I782"/>
  <c r="I783"/>
  <c r="I742"/>
  <c r="I1924"/>
  <c r="I1778"/>
  <c r="I1925"/>
  <c r="I710"/>
  <c r="I743"/>
  <c r="I1479"/>
  <c r="I711"/>
  <c r="I712"/>
  <c r="I744"/>
  <c r="I1063"/>
  <c r="I324"/>
  <c r="I386"/>
  <c r="I1669"/>
  <c r="I1670"/>
  <c r="I1671"/>
  <c r="I1579"/>
  <c r="I1580"/>
  <c r="I829"/>
  <c r="I1863"/>
  <c r="I441"/>
  <c r="I2212"/>
  <c r="I2371"/>
  <c r="I2280"/>
  <c r="I2281"/>
  <c r="I2282"/>
  <c r="I387"/>
  <c r="I325"/>
  <c r="I2372"/>
  <c r="I2283"/>
  <c r="I1530"/>
  <c r="I1581"/>
  <c r="I1997"/>
  <c r="I1998"/>
  <c r="I2284"/>
  <c r="I2373"/>
  <c r="I2493"/>
  <c r="I2251"/>
  <c r="I1926"/>
  <c r="I563"/>
  <c r="I564"/>
  <c r="I1927"/>
  <c r="I326"/>
  <c r="I1273"/>
  <c r="I1582"/>
  <c r="I1126"/>
  <c r="I1274"/>
  <c r="I388"/>
  <c r="I36"/>
  <c r="I92"/>
  <c r="I66"/>
  <c r="I245"/>
  <c r="I389"/>
  <c r="I390"/>
  <c r="I246"/>
  <c r="I391"/>
  <c r="I803"/>
  <c r="I2252"/>
  <c r="I2285"/>
  <c r="I855"/>
  <c r="I1531"/>
  <c r="I1711"/>
  <c r="I1928"/>
  <c r="I2076"/>
  <c r="I2374"/>
  <c r="I2253"/>
  <c r="I1064"/>
  <c r="I1401"/>
  <c r="I1583"/>
  <c r="I442"/>
  <c r="I1584"/>
  <c r="I1585"/>
  <c r="I1586"/>
  <c r="I856"/>
  <c r="I1587"/>
  <c r="I1672"/>
  <c r="I1779"/>
  <c r="I1673"/>
  <c r="I1588"/>
  <c r="I327"/>
  <c r="I1864"/>
  <c r="I1515"/>
  <c r="I1402"/>
  <c r="I1275"/>
  <c r="I1276"/>
  <c r="I497"/>
  <c r="I1674"/>
  <c r="I1865"/>
  <c r="I1866"/>
  <c r="I1589"/>
  <c r="I1929"/>
  <c r="I1867"/>
  <c r="I1675"/>
  <c r="I1676"/>
  <c r="I1868"/>
  <c r="I1590"/>
  <c r="I2213"/>
  <c r="I2162"/>
  <c r="I2375"/>
  <c r="I2129"/>
  <c r="I2130"/>
  <c r="I2214"/>
  <c r="I1065"/>
  <c r="I1066"/>
  <c r="I997"/>
  <c r="I1277"/>
  <c r="I1403"/>
  <c r="I713"/>
  <c r="I67"/>
  <c r="I1532"/>
  <c r="I1480"/>
  <c r="I1516"/>
  <c r="I649"/>
  <c r="I247"/>
  <c r="I392"/>
  <c r="I393"/>
  <c r="I1404"/>
  <c r="I1405"/>
  <c r="I1127"/>
  <c r="I1406"/>
  <c r="I394"/>
  <c r="I1869"/>
  <c r="I68"/>
  <c r="I1067"/>
  <c r="I2098"/>
  <c r="I2099"/>
  <c r="I2136"/>
  <c r="I2350"/>
  <c r="I2286"/>
  <c r="I2287"/>
  <c r="I1481"/>
  <c r="I248"/>
  <c r="I2100"/>
  <c r="I2288"/>
  <c r="I395"/>
  <c r="I1278"/>
  <c r="I1407"/>
  <c r="I1780"/>
  <c r="I1591"/>
  <c r="I1279"/>
  <c r="I2041"/>
  <c r="I2042"/>
  <c r="I1280"/>
  <c r="I127"/>
  <c r="I1281"/>
  <c r="I1282"/>
  <c r="I1283"/>
  <c r="I1128"/>
  <c r="I1129"/>
  <c r="I1999"/>
  <c r="I998"/>
  <c r="I999"/>
  <c r="I1000"/>
  <c r="I93"/>
  <c r="I2289"/>
  <c r="I2290"/>
  <c r="I904"/>
  <c r="I2291"/>
  <c r="I1130"/>
  <c r="I2399"/>
  <c r="I804"/>
  <c r="I2163"/>
  <c r="I1408"/>
  <c r="I1781"/>
  <c r="I1284"/>
  <c r="I2164"/>
  <c r="I1131"/>
  <c r="I745"/>
  <c r="I37"/>
  <c r="I38"/>
  <c r="I2292"/>
  <c r="I2293"/>
  <c r="I2294"/>
  <c r="I2295"/>
  <c r="I2296"/>
  <c r="I128"/>
  <c r="I129"/>
  <c r="I2165"/>
  <c r="I2166"/>
  <c r="I2297"/>
  <c r="I2298"/>
  <c r="I2509"/>
  <c r="I2510"/>
  <c r="I2299"/>
  <c r="I2300"/>
  <c r="I1132"/>
  <c r="I1133"/>
  <c r="I2452"/>
  <c r="I2000"/>
  <c r="I2545"/>
  <c r="I2546"/>
  <c r="I905"/>
  <c r="I906"/>
  <c r="I2400"/>
  <c r="I2416"/>
  <c r="I612"/>
  <c r="I613"/>
  <c r="I443"/>
  <c r="I2001"/>
  <c r="I2401"/>
  <c r="I1134"/>
  <c r="I2453"/>
  <c r="I1135"/>
  <c r="I907"/>
  <c r="I908"/>
  <c r="I2301"/>
  <c r="I1482"/>
  <c r="I746"/>
  <c r="I747"/>
  <c r="I805"/>
  <c r="I2302"/>
  <c r="I2303"/>
  <c r="I2304"/>
  <c r="I2511"/>
  <c r="I2305"/>
  <c r="I909"/>
  <c r="I910"/>
  <c r="I1136"/>
  <c r="I1137"/>
  <c r="I1138"/>
  <c r="I1409"/>
  <c r="I1001"/>
  <c r="I2351"/>
  <c r="I2352"/>
  <c r="I1139"/>
  <c r="I1410"/>
  <c r="I39"/>
  <c r="I40"/>
  <c r="I2215"/>
  <c r="I1677"/>
  <c r="I1678"/>
  <c r="I1679"/>
  <c r="I396"/>
  <c r="I1680"/>
  <c r="I1592"/>
  <c r="I1681"/>
  <c r="I1533"/>
  <c r="I1483"/>
  <c r="I1682"/>
  <c r="I1930"/>
  <c r="I1782"/>
  <c r="I1783"/>
  <c r="I1931"/>
  <c r="I2216"/>
  <c r="I2167"/>
  <c r="I1683"/>
  <c r="I2077"/>
  <c r="I2433"/>
  <c r="I714"/>
  <c r="I1285"/>
  <c r="I1286"/>
  <c r="I1784"/>
  <c r="I1785"/>
  <c r="I1932"/>
  <c r="I1684"/>
  <c r="I1685"/>
  <c r="I69"/>
  <c r="I1686"/>
  <c r="I1287"/>
  <c r="I1786"/>
  <c r="I249"/>
  <c r="I328"/>
  <c r="I397"/>
  <c r="I250"/>
  <c r="I2002"/>
  <c r="I2078"/>
  <c r="I2003"/>
  <c r="I2043"/>
  <c r="I2004"/>
  <c r="I2079"/>
  <c r="I2005"/>
  <c r="I329"/>
  <c r="I398"/>
  <c r="I330"/>
  <c r="I251"/>
  <c r="I1288"/>
  <c r="I857"/>
  <c r="I806"/>
  <c r="I807"/>
  <c r="I858"/>
  <c r="I808"/>
  <c r="I809"/>
  <c r="I859"/>
  <c r="I810"/>
  <c r="I811"/>
  <c r="I860"/>
  <c r="I812"/>
  <c r="I861"/>
  <c r="I813"/>
  <c r="I862"/>
  <c r="I863"/>
  <c r="I830"/>
  <c r="I650"/>
  <c r="I831"/>
  <c r="I864"/>
  <c r="I865"/>
  <c r="I814"/>
  <c r="I866"/>
  <c r="I815"/>
  <c r="I41"/>
  <c r="I1140"/>
  <c r="I1141"/>
  <c r="I1289"/>
  <c r="I1002"/>
  <c r="I94"/>
  <c r="I1290"/>
  <c r="I1003"/>
  <c r="I1291"/>
  <c r="I399"/>
  <c r="I1411"/>
  <c r="I2454"/>
  <c r="I2006"/>
  <c r="I2080"/>
  <c r="I2044"/>
  <c r="I1787"/>
  <c r="I1142"/>
  <c r="I1004"/>
  <c r="I1412"/>
  <c r="I1292"/>
  <c r="I1593"/>
  <c r="I1712"/>
  <c r="I1594"/>
  <c r="I1933"/>
  <c r="I2353"/>
  <c r="I2455"/>
  <c r="I2494"/>
  <c r="I1870"/>
  <c r="I1484"/>
  <c r="I70"/>
  <c r="I911"/>
  <c r="I1687"/>
  <c r="I1293"/>
  <c r="I748"/>
  <c r="I784"/>
  <c r="I2081"/>
  <c r="I1068"/>
  <c r="I1005"/>
  <c r="I1006"/>
  <c r="I2082"/>
  <c r="I2306"/>
  <c r="I1007"/>
  <c r="I1143"/>
  <c r="I2376"/>
  <c r="I444"/>
  <c r="I252"/>
  <c r="I445"/>
  <c r="I565"/>
  <c r="I2217"/>
  <c r="I2218"/>
  <c r="I1294"/>
  <c r="I1413"/>
  <c r="I1295"/>
  <c r="I1296"/>
  <c r="I1414"/>
  <c r="I1415"/>
  <c r="I1144"/>
  <c r="I1145"/>
  <c r="I1146"/>
  <c r="I1416"/>
  <c r="I1417"/>
  <c r="I1418"/>
  <c r="I1297"/>
  <c r="I1298"/>
  <c r="I1419"/>
  <c r="I1299"/>
  <c r="I1420"/>
  <c r="I1300"/>
  <c r="I1008"/>
  <c r="I1301"/>
  <c r="I1069"/>
  <c r="I1302"/>
  <c r="I1303"/>
  <c r="I1009"/>
  <c r="I1421"/>
  <c r="I1147"/>
  <c r="I1304"/>
  <c r="I1422"/>
  <c r="I1423"/>
  <c r="I1148"/>
  <c r="I1305"/>
  <c r="I1306"/>
  <c r="I1149"/>
  <c r="I1307"/>
  <c r="I1308"/>
  <c r="I1150"/>
  <c r="I1424"/>
  <c r="I1309"/>
  <c r="I1425"/>
  <c r="I1310"/>
  <c r="I1311"/>
  <c r="I1312"/>
  <c r="I2495"/>
  <c r="I2456"/>
  <c r="I2476"/>
  <c r="I1010"/>
  <c r="I1313"/>
  <c r="I1314"/>
  <c r="I1151"/>
  <c r="I400"/>
  <c r="I95"/>
  <c r="I71"/>
  <c r="I651"/>
  <c r="I614"/>
  <c r="I1426"/>
  <c r="I1688"/>
  <c r="I1595"/>
  <c r="I401"/>
  <c r="I331"/>
  <c r="I2354"/>
  <c r="I1315"/>
  <c r="I1316"/>
  <c r="I2007"/>
  <c r="I2083"/>
  <c r="I446"/>
  <c r="I96"/>
  <c r="I1596"/>
  <c r="I1485"/>
  <c r="I1486"/>
  <c r="I1487"/>
  <c r="I1788"/>
  <c r="I1789"/>
  <c r="I1871"/>
  <c r="I2512"/>
  <c r="I2168"/>
  <c r="I2169"/>
  <c r="I2170"/>
  <c r="I1872"/>
  <c r="I1790"/>
  <c r="I1070"/>
  <c r="I912"/>
  <c r="I913"/>
  <c r="I1534"/>
  <c r="I1488"/>
  <c r="I1489"/>
  <c r="I1535"/>
  <c r="I2219"/>
  <c r="I253"/>
  <c r="I1689"/>
  <c r="I1690"/>
  <c r="I2008"/>
  <c r="I2307"/>
  <c r="I498"/>
  <c r="I254"/>
  <c r="I42"/>
  <c r="I97"/>
  <c r="I447"/>
  <c r="I715"/>
  <c r="I716"/>
  <c r="I1934"/>
  <c r="I756"/>
  <c r="I1873"/>
  <c r="I1791"/>
  <c r="I1792"/>
  <c r="I1793"/>
  <c r="I1874"/>
  <c r="I785"/>
  <c r="I1794"/>
  <c r="I786"/>
  <c r="I1875"/>
  <c r="I787"/>
  <c r="I1935"/>
  <c r="I1936"/>
  <c r="I1795"/>
  <c r="I1796"/>
  <c r="I1876"/>
  <c r="I788"/>
  <c r="I1877"/>
  <c r="I1878"/>
  <c r="I789"/>
  <c r="I1879"/>
  <c r="I1937"/>
  <c r="I1797"/>
  <c r="I2457"/>
  <c r="I1597"/>
  <c r="I1880"/>
  <c r="I615"/>
  <c r="I1317"/>
  <c r="I1318"/>
  <c r="I1319"/>
  <c r="I1152"/>
  <c r="I914"/>
  <c r="I1153"/>
  <c r="I1154"/>
  <c r="I2009"/>
  <c r="I1011"/>
  <c r="I1536"/>
  <c r="I757"/>
  <c r="I566"/>
  <c r="I1798"/>
  <c r="I1799"/>
  <c r="I1800"/>
  <c r="I1801"/>
  <c r="I1802"/>
  <c r="I1803"/>
  <c r="I1804"/>
  <c r="I255"/>
  <c r="I256"/>
  <c r="I257"/>
  <c r="I832"/>
  <c r="I2355"/>
  <c r="I1598"/>
  <c r="I2010"/>
  <c r="I1599"/>
  <c r="I1805"/>
  <c r="I717"/>
  <c r="I718"/>
  <c r="I567"/>
  <c r="I448"/>
  <c r="I98"/>
  <c r="I568"/>
  <c r="I449"/>
  <c r="I499"/>
  <c r="I450"/>
  <c r="I2171"/>
  <c r="I258"/>
  <c r="I259"/>
  <c r="I260"/>
  <c r="I1071"/>
  <c r="I915"/>
  <c r="I916"/>
  <c r="I917"/>
  <c r="I1155"/>
  <c r="I2377"/>
  <c r="I2308"/>
  <c r="I1320"/>
  <c r="I719"/>
  <c r="I616"/>
  <c r="I617"/>
  <c r="I720"/>
  <c r="I261"/>
  <c r="I402"/>
  <c r="I721"/>
  <c r="I790"/>
  <c r="I451"/>
  <c r="I569"/>
  <c r="I816"/>
  <c r="I817"/>
  <c r="I867"/>
  <c r="I500"/>
  <c r="I501"/>
  <c r="I502"/>
  <c r="I570"/>
  <c r="I452"/>
  <c r="I1321"/>
  <c r="I722"/>
  <c r="I2527"/>
  <c r="I1322"/>
  <c r="I2137"/>
  <c r="I2220"/>
  <c r="I571"/>
  <c r="I1691"/>
  <c r="I2011"/>
  <c r="I99"/>
  <c r="I100"/>
  <c r="I2254"/>
  <c r="I1012"/>
  <c r="I1013"/>
  <c r="I1014"/>
  <c r="I1015"/>
  <c r="I1016"/>
  <c r="I1017"/>
  <c r="I2458"/>
  <c r="I2309"/>
  <c r="I2310"/>
  <c r="I1018"/>
  <c r="I1323"/>
  <c r="I1019"/>
  <c r="I1938"/>
  <c r="I2084"/>
  <c r="I1324"/>
  <c r="I2378"/>
  <c r="I262"/>
  <c r="I2172"/>
  <c r="I1325"/>
  <c r="I868"/>
  <c r="I818"/>
  <c r="I723"/>
  <c r="I1537"/>
  <c r="I1538"/>
  <c r="I1939"/>
  <c r="I2085"/>
  <c r="I618"/>
  <c r="I2477"/>
  <c r="I1940"/>
  <c r="I2012"/>
  <c r="I453"/>
  <c r="I503"/>
  <c r="I572"/>
  <c r="I573"/>
  <c r="I454"/>
  <c r="I504"/>
  <c r="I2045"/>
  <c r="I2013"/>
  <c r="I72"/>
  <c r="I263"/>
  <c r="I1692"/>
  <c r="I1806"/>
  <c r="I1600"/>
  <c r="I2014"/>
  <c r="I2046"/>
  <c r="I2047"/>
  <c r="I73"/>
  <c r="I101"/>
  <c r="I332"/>
  <c r="I130"/>
  <c r="I2086"/>
  <c r="I2015"/>
  <c r="I1326"/>
  <c r="I2496"/>
  <c r="I869"/>
  <c r="I2497"/>
  <c r="I1517"/>
  <c r="I1693"/>
  <c r="I1601"/>
  <c r="I1490"/>
  <c r="I1539"/>
  <c r="I758"/>
  <c r="I1602"/>
  <c r="I505"/>
  <c r="I506"/>
  <c r="I1807"/>
  <c r="I1941"/>
  <c r="I1942"/>
  <c r="I1808"/>
  <c r="I1603"/>
  <c r="I2498"/>
  <c r="I1540"/>
  <c r="I507"/>
  <c r="I1156"/>
  <c r="I403"/>
  <c r="I264"/>
  <c r="I265"/>
  <c r="I1157"/>
  <c r="I918"/>
  <c r="I2434"/>
  <c r="I1491"/>
  <c r="I1492"/>
  <c r="I2048"/>
  <c r="I2049"/>
  <c r="I404"/>
  <c r="I2541"/>
  <c r="I2513"/>
  <c r="I2542"/>
  <c r="I2528"/>
  <c r="I2514"/>
  <c r="I2529"/>
  <c r="I2515"/>
  <c r="I2516"/>
  <c r="I455"/>
  <c r="I819"/>
  <c r="I1694"/>
  <c r="I1604"/>
  <c r="I1605"/>
  <c r="I2016"/>
  <c r="I574"/>
  <c r="I575"/>
  <c r="I1606"/>
  <c r="I1327"/>
  <c r="I2221"/>
  <c r="I576"/>
  <c r="I1020"/>
  <c r="I1072"/>
  <c r="I1427"/>
  <c r="I1428"/>
  <c r="I1328"/>
  <c r="I2530"/>
  <c r="I2255"/>
  <c r="I2173"/>
  <c r="I2256"/>
  <c r="I2222"/>
  <c r="I2223"/>
  <c r="I2174"/>
  <c r="I2257"/>
  <c r="I2017"/>
  <c r="I2224"/>
  <c r="I2258"/>
  <c r="I2175"/>
  <c r="I2018"/>
  <c r="I2019"/>
  <c r="I2050"/>
  <c r="I652"/>
  <c r="I619"/>
  <c r="I1329"/>
  <c r="I266"/>
  <c r="I405"/>
  <c r="I508"/>
  <c r="I509"/>
  <c r="I1943"/>
  <c r="I74"/>
  <c r="I1021"/>
  <c r="I1330"/>
  <c r="I1022"/>
  <c r="I1023"/>
  <c r="I1024"/>
  <c r="I1025"/>
  <c r="I1026"/>
  <c r="I43"/>
  <c r="I44"/>
  <c r="I102"/>
  <c r="I267"/>
  <c r="I268"/>
  <c r="I269"/>
  <c r="I406"/>
  <c r="I75"/>
  <c r="I2356"/>
  <c r="I510"/>
  <c r="I2020"/>
  <c r="I2087"/>
  <c r="I1429"/>
  <c r="I2357"/>
  <c r="I1331"/>
  <c r="I1332"/>
  <c r="I407"/>
  <c r="I131"/>
  <c r="I162"/>
  <c r="I163"/>
  <c r="I653"/>
  <c r="I1695"/>
  <c r="I577"/>
  <c r="I578"/>
  <c r="I456"/>
  <c r="I511"/>
  <c r="I620"/>
  <c r="I1333"/>
  <c r="I1334"/>
  <c r="I1158"/>
  <c r="I1027"/>
  <c r="I724"/>
  <c r="I1335"/>
  <c r="I2499"/>
  <c r="I2459"/>
  <c r="I2435"/>
  <c r="I2402"/>
  <c r="I2311"/>
  <c r="I1028"/>
  <c r="I1336"/>
  <c r="I654"/>
  <c r="I655"/>
  <c r="I1337"/>
  <c r="I1430"/>
  <c r="I1431"/>
  <c r="I1159"/>
  <c r="I1432"/>
  <c r="I1160"/>
  <c r="I1433"/>
  <c r="I1338"/>
  <c r="I1339"/>
  <c r="I1161"/>
  <c r="I1162"/>
  <c r="I1434"/>
  <c r="I2088"/>
  <c r="I1435"/>
  <c r="I1436"/>
  <c r="I1340"/>
  <c r="I1341"/>
  <c r="I1437"/>
  <c r="I1438"/>
  <c r="I1439"/>
  <c r="I919"/>
  <c r="I1029"/>
  <c r="I1030"/>
  <c r="I1342"/>
  <c r="I1440"/>
  <c r="I1031"/>
  <c r="I270"/>
  <c r="I2561"/>
  <c r="I2552"/>
  <c r="I2553"/>
  <c r="I2312"/>
  <c r="I1881"/>
  <c r="I1163"/>
  <c r="I2131"/>
  <c r="I1441"/>
  <c r="I1164"/>
  <c r="I144"/>
  <c r="I164"/>
  <c r="I132"/>
  <c r="I133"/>
  <c r="I2403"/>
  <c r="I1343"/>
  <c r="I920"/>
  <c r="I1032"/>
  <c r="I1033"/>
  <c r="I2379"/>
  <c r="I1696"/>
  <c r="I45"/>
  <c r="I103"/>
  <c r="I2460"/>
  <c r="I1344"/>
  <c r="I2436"/>
  <c r="I2543"/>
  <c r="I1073"/>
  <c r="I1442"/>
  <c r="I1165"/>
  <c r="I921"/>
  <c r="I1034"/>
  <c r="I1035"/>
  <c r="I579"/>
  <c r="I134"/>
  <c r="I457"/>
  <c r="I271"/>
  <c r="I76"/>
  <c r="I77"/>
  <c r="I2021"/>
  <c r="I165"/>
  <c r="I78"/>
  <c r="I272"/>
  <c r="I333"/>
  <c r="I273"/>
  <c r="I274"/>
  <c r="I275"/>
  <c r="I580"/>
  <c r="I1443"/>
  <c r="I922"/>
  <c r="I1166"/>
  <c r="I1444"/>
  <c r="I2313"/>
  <c r="I2380"/>
  <c r="I2176"/>
  <c r="I2177"/>
  <c r="I2225"/>
  <c r="I2178"/>
  <c r="I2259"/>
  <c r="I2358"/>
  <c r="I2260"/>
  <c r="I2179"/>
  <c r="I2180"/>
  <c r="I1036"/>
  <c r="I1345"/>
  <c r="I1445"/>
  <c r="I1074"/>
  <c r="I1037"/>
  <c r="I1038"/>
  <c r="I1446"/>
  <c r="I1447"/>
  <c r="I1448"/>
  <c r="I135"/>
  <c r="I46"/>
  <c r="I581"/>
  <c r="I458"/>
  <c r="I408"/>
  <c r="I334"/>
  <c r="I1449"/>
  <c r="I1075"/>
</calcChain>
</file>

<file path=xl/sharedStrings.xml><?xml version="1.0" encoding="utf-8"?>
<sst xmlns="http://schemas.openxmlformats.org/spreadsheetml/2006/main" count="7970" uniqueCount="3291">
  <si>
    <t>K1_P1_T1</t>
  </si>
  <si>
    <t>Kryptis</t>
  </si>
  <si>
    <t>Prioritetas</t>
  </si>
  <si>
    <t>Paslaugos tipas</t>
  </si>
  <si>
    <t>Paslauga</t>
  </si>
  <si>
    <t>Kontaktai</t>
  </si>
  <si>
    <t>K1_P1_T2</t>
  </si>
  <si>
    <t>K1_P1_T3</t>
  </si>
  <si>
    <t>K1_P2_T1</t>
  </si>
  <si>
    <t>K1_P2_T2</t>
  </si>
  <si>
    <t>K1_P2_T3</t>
  </si>
  <si>
    <t>Viešoji įstaiga Socialinių mokslų kolegija</t>
  </si>
  <si>
    <t>K1_P3_T1</t>
  </si>
  <si>
    <t>K1_P3_T2</t>
  </si>
  <si>
    <t>K1_P3_T3</t>
  </si>
  <si>
    <t>K1_P4_T1</t>
  </si>
  <si>
    <t>K1_P4_T2</t>
  </si>
  <si>
    <t>K1_P4_T3</t>
  </si>
  <si>
    <t>K2_P1_T1</t>
  </si>
  <si>
    <t>K2_P1_T2</t>
  </si>
  <si>
    <t>K2_P1_T3</t>
  </si>
  <si>
    <t>K2_P2_T1</t>
  </si>
  <si>
    <t>K2_P2_T2</t>
  </si>
  <si>
    <t>K2_P2_T3</t>
  </si>
  <si>
    <t>K2_P3_T1</t>
  </si>
  <si>
    <t>K2_P3_T2</t>
  </si>
  <si>
    <t>K2_P3_T3</t>
  </si>
  <si>
    <t>K3_P1_T1</t>
  </si>
  <si>
    <t>K3_P1_T2</t>
  </si>
  <si>
    <t>K3_P1_T3</t>
  </si>
  <si>
    <t>K3_P2_T1</t>
  </si>
  <si>
    <t>K3_P2_T2</t>
  </si>
  <si>
    <t>K3_P2_T3</t>
  </si>
  <si>
    <t>K3_P3_T1</t>
  </si>
  <si>
    <t>K3_P3_T2</t>
  </si>
  <si>
    <t>K3_P3_T3</t>
  </si>
  <si>
    <t>K4_P1_T1</t>
  </si>
  <si>
    <t>K4_P1_T2</t>
  </si>
  <si>
    <t>K4_P1_T3</t>
  </si>
  <si>
    <t>K4_P2_T1</t>
  </si>
  <si>
    <t>K4_P2_T2</t>
  </si>
  <si>
    <t>K4_P2_T3</t>
  </si>
  <si>
    <t>K4_P3_T1</t>
  </si>
  <si>
    <t>K4_P3_T2</t>
  </si>
  <si>
    <t>K4_P3_T3</t>
  </si>
  <si>
    <t>K4_P4_T1</t>
  </si>
  <si>
    <t>K4_P4_T2</t>
  </si>
  <si>
    <t>K4_P4_T3</t>
  </si>
  <si>
    <t>K5_P1_T1</t>
  </si>
  <si>
    <t>K5_P1_T2</t>
  </si>
  <si>
    <t>K5_P1_T3</t>
  </si>
  <si>
    <t>K5_P2_T1</t>
  </si>
  <si>
    <t>K5_P2_T2</t>
  </si>
  <si>
    <t>K5_P2_T3</t>
  </si>
  <si>
    <t>K5_P3_T1</t>
  </si>
  <si>
    <t>K5_P3_T2</t>
  </si>
  <si>
    <t>K5_P3_T3</t>
  </si>
  <si>
    <t>K5_P4_T1</t>
  </si>
  <si>
    <t>K5_P4_T2</t>
  </si>
  <si>
    <t>K5_P4_T3</t>
  </si>
  <si>
    <t>K6_P1_T1</t>
  </si>
  <si>
    <t>K6_P1_T2</t>
  </si>
  <si>
    <t>K6_P1_T3</t>
  </si>
  <si>
    <t>K6_P2_T1</t>
  </si>
  <si>
    <t>K6_P2_T2</t>
  </si>
  <si>
    <t>K6_P2_T3</t>
  </si>
  <si>
    <t>Paslaugos kodas</t>
  </si>
  <si>
    <t>ID</t>
  </si>
  <si>
    <t>Institucijos pavadinimas</t>
  </si>
  <si>
    <t>Techninė galimybių studija</t>
  </si>
  <si>
    <t>ENERGETIKA IR TVARI APLINKA</t>
  </si>
  <si>
    <t>SVEIKATOS TECHNOLOGIJOS IR BIOTECHNOLOGIJOS</t>
  </si>
  <si>
    <t>AGROINOVACIJOS IR MAISTO TECHNOLOGIJOS</t>
  </si>
  <si>
    <t>NAUJI GAMYBOS PROCESAI, MEDŽIAGOS IR TECHNOLOGIJOS</t>
  </si>
  <si>
    <t>TRANSPORTAS, LOGISTIKA IR INFORMACINIŲ RYŠIŲ TECHNOLOGIJOS</t>
  </si>
  <si>
    <t>ĮTRAUKI IR KŪRYBINGA VISUOMENĖ</t>
  </si>
  <si>
    <t>Išmaniosios energijos generatorių, tinklų ir vartotojų energetinio efektyvumo, diagnostikos, stebėsenos, apskaitos ir valdymo sistemos</t>
  </si>
  <si>
    <t>Energijos ir kuro gamyba naudojant biomasę ar atliekas, atliekų apdorojimas, saugojimas ir šalinimas</t>
  </si>
  <si>
    <t>Išmaniųjų mažaenergių pastatų kūrimo ir naudojimo technologija – skaitmeninė statyba</t>
  </si>
  <si>
    <t>Saulės energijos įrenginiai bei jų panaudojimo elektros, šilumos ir vėsos gamybai technologijos</t>
  </si>
  <si>
    <t>Molekulinės technologijos medicinai ir biofarmacijai</t>
  </si>
  <si>
    <t>Pažangios taikomosios technologijos asmens bei visuomenės sveikatai</t>
  </si>
  <si>
    <t>Pažangi medicinos inžinerija ankstyvai diagnostikai ir gydymui</t>
  </si>
  <si>
    <t>Saugesnis maistas</t>
  </si>
  <si>
    <t>Funkcionalusis maistas</t>
  </si>
  <si>
    <t>Inovatyvus biožaliavų kūrimas, tobulinimas ir perdirbimas (biorafinavimas)</t>
  </si>
  <si>
    <t>Fotoninės ir lazerinės technologijos</t>
  </si>
  <si>
    <t>Funkcinės medžiagos ir dangos</t>
  </si>
  <si>
    <t>Konstrukcinės ir kompozitinės medžiagos</t>
  </si>
  <si>
    <t>Lanksčios produktų kūrimo ir gamybos technologinės sistemos</t>
  </si>
  <si>
    <t>Sumanios transporto sistemos ir IRT</t>
  </si>
  <si>
    <t>Tarptautinių transporto koridorių valdymo ir transporto rūšių integracijos technologijos/modeliai</t>
  </si>
  <si>
    <t>Pažangus elektroninis turinys, technologijos jam kurti ir informacinė sąveika</t>
  </si>
  <si>
    <t>IRT infrastruktūros, debesų kompiuterijos sprendimai ir paslaugos</t>
  </si>
  <si>
    <t>Modernios ugdymosi technologijos ir procesai, skatinantys kūrybiškos ir produktyvios asmenybės tapsmą</t>
  </si>
  <si>
    <t>Proveržio inovacijų kūrimo ir diegimo technologijos ir procesai</t>
  </si>
  <si>
    <t>Institucijos ID</t>
  </si>
  <si>
    <t>Kauno miškų ir aplinkos inžinerijos kolegija</t>
  </si>
  <si>
    <t>Vilniaus dailės akademija</t>
  </si>
  <si>
    <t>VšĮ „Kosmoso mokslo ir technologijų institutas“</t>
  </si>
  <si>
    <t>UAB „Visionary Analytics“</t>
  </si>
  <si>
    <t>VšĮ „Ateities visuomenės institutas“</t>
  </si>
  <si>
    <t>Nacionalinis vėžio institutas</t>
  </si>
  <si>
    <t>Valstybinis mokslinių tyrimų institutas Inovatyvios medicinos centras</t>
  </si>
  <si>
    <t>Šiaulių valstybinė kolegija</t>
  </si>
  <si>
    <t>Klaipėdos valstybinė kolegija</t>
  </si>
  <si>
    <t>Lietuvos energetikos institutas</t>
  </si>
  <si>
    <t>Lietuvos agrarinių ir miškų mokslų centras</t>
  </si>
  <si>
    <t>Mykolo Romerio universitetas</t>
  </si>
  <si>
    <t>Kauno technikos kolegija</t>
  </si>
  <si>
    <t>Kauno kolegija</t>
  </si>
  <si>
    <t>Šiaulių universitetas</t>
  </si>
  <si>
    <t>Lietuvos sveikatos mokslų universitetas</t>
  </si>
  <si>
    <t>Valstybinis mokslinių tyrimų institutas Fizinių ir technologijos mokslų centras</t>
  </si>
  <si>
    <t>Aleksandro Stulginskio universitetas</t>
  </si>
  <si>
    <t>Baltijos pažangių technologijų institutas</t>
  </si>
  <si>
    <t>Gamtos tyrimų centas</t>
  </si>
  <si>
    <t>VšĮ Kauno technologijos universitetas</t>
  </si>
  <si>
    <t>Klaipėdos universitetas</t>
  </si>
  <si>
    <t>Lietuvos edukologijos universitetas</t>
  </si>
  <si>
    <t>VšĮ Lietuvos verslo kolegija</t>
  </si>
  <si>
    <t>Lietuvos sporto universitetas</t>
  </si>
  <si>
    <t>Panevėžio kolegija</t>
  </si>
  <si>
    <t>Vilniaus technologijų ir dizaino kolegija</t>
  </si>
  <si>
    <t>Vilniaus kolegija</t>
  </si>
  <si>
    <t>VšĮ Vilniaus universiteto Tarptautinio verslo mokykla</t>
  </si>
  <si>
    <t>Vytauto Didžiojo universitetas</t>
  </si>
  <si>
    <t>Vilniaus universitetas</t>
  </si>
  <si>
    <t>Vilniaus Gedimino technikos universitetas</t>
  </si>
  <si>
    <t>Eksperimentinė plėtra</t>
  </si>
  <si>
    <t>Moksliniai tyrimai</t>
  </si>
  <si>
    <t xml:space="preserve">Energijos gavybos įrenginių išmanios diagnostikos sistemos sukūrimo ir taikymo galimybių tyrimas. Detali informacija apie tiekiamas paslaugas ir naudojamą įrangą: www.apc.ku.lt   </t>
  </si>
  <si>
    <t xml:space="preserve">A.Tadžijevas
tel. +370 655 38841
el. p. arturas.tadzijevas@ku.lt
</t>
  </si>
  <si>
    <t>Energetiškai efektyvių energijos keitiklių palyginamoji analizė ir įdiegimo perspektyvos (atliekamas holistinis esamos situacijos įvertinimas energetinio efektyvumo požiūriu ir pateikiamos rekomendacijos)</t>
  </si>
  <si>
    <t xml:space="preserve">E. Guseinovienė
tel. 8 46 39 86 86
el. p. eleonora.guseinoviene@ku.lt; 
guseinoviene@gmail.com   
</t>
  </si>
  <si>
    <t>Energetiškai efektyvių energijos keitiklių ir jūrinių transporto sistemų kūrimas ir tyrimai (kuriami inovatyvūs energijos keitiklių sprendimo būdai ir atliekami jų tyrimai)</t>
  </si>
  <si>
    <t>Energetiškai efektyvių sistemų valdymo priemonių kūrimas ir tyrimai (kuriamos ir tiriamos inovatyvios valdymo priemonės ir jų pritaikymo galimybė)</t>
  </si>
  <si>
    <t xml:space="preserve">Energijos gavybos įrenginių parametrų stebėsenos ir diagnostinių tyrimų sistemos sukūrimas. Detali informacija apie tiekiamas paslaugas ir naudojamą įrangą: www.apc.ku.lt </t>
  </si>
  <si>
    <t xml:space="preserve">A.Tadžijevas
tel. +370 655 38841
el. p. arturas.tadzijevas@ku.lt 
</t>
  </si>
  <si>
    <t>Energetiškai efektyvių energijos keitiklių ir jūrinių transporto sistemų prototipų vertinimo metodikos kūrimas, eksperimentiniai tyrimai ir rezultatų analizė</t>
  </si>
  <si>
    <t xml:space="preserve">Energijos gavybos ir  technologinių įrenginių išmanios diagnostinių tyrimų sistemos diegimo įmonėje eksperimentiniai tyrimai. Detali informacija apie tiekiamas paslaugas ir naudojamą įrangą: www.apc.ku.lt </t>
  </si>
  <si>
    <t>el. p. arturas.tadzijevas@ku.lt</t>
  </si>
  <si>
    <t>Nestandartiniai energijos keitiklių eksperimentiniai tyrimai, metodikos sukūrimas, rekomendacijos</t>
  </si>
  <si>
    <t xml:space="preserve">E. Guseinovienė
tel. 8 46 39 86 86
el. p. eleonora.guseinoviene@ku.lt; 
guseinoviene@gmail.com
</t>
  </si>
  <si>
    <t>E. Guseinovienė
tel. 8 46 39 86 86
el. p. eleonora.guseinoviene@ku.lt; 
guseinoviene@gmail.com</t>
  </si>
  <si>
    <t xml:space="preserve">Alternatyvaus  jūrinio kuro gamybos ir komponavimo tyrimai. Siūlomų mokslinių tyrimų tikslas – įvertinti galimybę panaudoti iš įvairių atliekų gautus produktus, komponuojant jūrinį kurą. Gauti rezultatai bus mokslinių tyrimų ataskaita, kurioje bus įvertinta įvairių alternatyvių priedų degalams panaudojimo perspektyva Lietuvoje.  Įvertinti atliekų kiekiai, jų prieinamumas, technologinis ir ekonominis gyvybingumas.
</t>
  </si>
  <si>
    <t xml:space="preserve">A. Žukauskaitė
tel. 8 46 39 86 97
el. p. audrone.zukauskaite@ku.lt </t>
  </si>
  <si>
    <t>Dumblių konversijos produktų tyrimai. Tikslas - įvertinti dumblių panaudojimo galimybes, biokuro ir kitų produktų gamybai. Taip pat bus įvertinti techniniai, aplinkosauginiai ir  komerciniai dumblių panaudojimo aspektai. Dumbliai nauja perspektyvi biokuro gamybos žaliava, nes dumblių biomasė gali būti naudojama daugeliui tikslų ir beveik nesudaro atliekų. Baltijos bioresursų panaudojimas perspektyvi komercinė veikla,  kuri kol kas neplėtojama, arba ribotai plėtojama</t>
  </si>
  <si>
    <t>Atliekų panaudojimo veikliojo dumblo tankinimui technologinių principų sukūrimas. Tikslas – ištirti galimybę panaudoti agrokalkes kaip koaguliantą buitinių ir pramoninių nuotekų dumblo tankinimo procesui. Pasiūlyti technologinius nuotekų dumblo ir agrokalkių tvarkymo principus, pagrįstus laboratorinių tyrimų duomenimis, kurie gali būti naudojami įmonėse. Būtų išsprendžiamos dvi problemos – kalkių gamyba galėtų tapti beatlieke, o nuotekų valyklos sumažintų sąnaudų kainą dumblo apdorojimui.</t>
  </si>
  <si>
    <t>Mažaenergių pastatų su ventiliuojamuoju fasadu, fasado elementų energetinio efektyvumo didinimo galimybių studija,  pagrįsta skaitiniu modeliavimu, taikant naujas medžiagų ir konstrukcinių elementų koncepcijas.  Detali informacija apie tiekiamas paslaugas ir naudojamą įrangą: www.apc.ku.lt</t>
  </si>
  <si>
    <t>A.Tadžijevas
tel. +370 655 38841
el. p. arturas.tadzijevas@ku.lt</t>
  </si>
  <si>
    <t>Mažaenergių pastatų su ventiliuojamu fasadu, energetiškai efektyvių fasado tvirtinimo elementų prototipų kūrimas. Detali informacija apie tiekiamas paslaugas ir naudojamą įrangą: www.apc.ku.lt</t>
  </si>
  <si>
    <t>Šilumos ir vėsos gamybos įrenginių, panaudojant saulės energiją, kūrimo galimybės. Detali informacija apie tiekiamas paslaugas ir naudojamą įrangą: www.apc.ku.lt</t>
  </si>
  <si>
    <t>Techninių energetiškai efektyvių sistemų ir jų valdymo priemonių kūrimas ir tyrimai (atliekamas kompleksinis esamos situacijos įvertinimas energetinio efektyvumo požiūriu ir siūlomas sprendimas)</t>
  </si>
  <si>
    <t>Šilumos ir vėsos gamybos įrenginių naudojančių saulės energiją kūrimas. Detali informacija apie tiekiamas paslaugas ir naudojamą įrangą: www.apc.ku.lt</t>
  </si>
  <si>
    <t>A.Tadžijevas
tel. +370 65 538841
el. p. arturas.tadzijevas@ku.lt</t>
  </si>
  <si>
    <t>Techninių energetiškai efektyvių sistemų ir jų valdymo priemonių prototipų vertinimo metodikos sukūrimas ir rekomendacijos</t>
  </si>
  <si>
    <t>Šilumos ir vėsos gamybos įrenginių naudojančių saulės energiją demonstravimas ir eksperimentiniai tyrimai. Detali informacija apie tiekiamas paslaugas ir naudojamą įrangą: www.apc.ku.lt</t>
  </si>
  <si>
    <t>Nestandartiniai techninių energetiškai efektyvių sistemų ir jų valdymo priemonių prototipų eksperimentiniai tyrimai</t>
  </si>
  <si>
    <t>Nafta užteršto grunto in situ technologinių principų sukūrimas. Dėl krovos darbų vykstančių uoste, taip pat gabenant naftą ar jos produktus geležinkeliais, ji gali patekti į aplinką ir priklausomai nuo dirvožemio savybių užteršti  didelius plotus arba gruntinius vandenis.  Paprastai naudojamos technologijos numato užteršto sluoksnio nukasimą ir išvežimą į naftos atliekas tvarkančias įmones. Šita technologija yra patikima, bet reikalauja laiko. Siūlomi tyrimai numato naftos ar jos produktų greitą tvarkymą avarijos vietoje, stabilizuojant naftos atliekas ar produktus į produktą, kuris sumažintų naftos sklaidą, neleistų sklisti kvapams.</t>
  </si>
  <si>
    <t>Hidroenergetikos ir hidrotechnikos statinių techninių sistemų būklės diagnozavimo procedūrų ir taikomos ar specialiai sukurtos įrangos testavimo rezultatai būdingoms statinių grupėms ir įrangos komplektacijoms</t>
  </si>
  <si>
    <t>Doc. Raimondas Šadzevičius
Tel. 860097176
piligrimas1973@inbox.lt</t>
  </si>
  <si>
    <t>Sukurtos naujos metodikos hidroenergetikos ir hidrotechnikos statinių techninių sistemų būklės diagnozavimo procedūroms ir parinktos tinkamos techninės priemonės prieš įdiegiant išmanųjį valdymą įvairioms skirtingų statinių grupėms, parengti reglamentuojantys teisės aktai</t>
  </si>
  <si>
    <t xml:space="preserve">Doc. Raimondas Šadzevičius
Tel. 860097176
piligrimas1973@inbox.lt </t>
  </si>
  <si>
    <t>Hidroenergetikos ir hidrotechnikos statinių techninių sistemų būklės diagnozavimo procedūrų metodikos tobulinimas.
Apima aukštesnio lygio patobulintą naujų ir esamų techninių sistemų diagnozavimo metodų/procedūrų (algoritmų), modeliavimo programų, įvairioms skirtingų statinių grupių, atsižvelgiant į esamą būklę, apjungimą</t>
  </si>
  <si>
    <t>Ekspertinės sistemos modelio (algoritmo) sukūrimas išteklių sąnaudų bei naudotojų elgsenos analizės pagrindu priimamų sprendimams.
Metodikos parengimas išteklių sąnaudų bei informacijos apie pastatą (ar jų grupę) analizei (diagnostikai) atlikti. Reikalingų įrenginių informacijai surinkti ir apdoroti sąrašo sudarymas</t>
  </si>
  <si>
    <t>Mobilios hidroenergetikos ir hidrotechnikos statinių techninių sistemų būklės diagnozavimo sistemos įvertinimas ir gautų rezultatų apžvalga, rekomendacijos.
Galimybių studijos/a apima jau parengtų sprendimų duomenų analize ir rekomendacijomis</t>
  </si>
  <si>
    <t>Doc. Albinas Tebėra
Tel. 868734369
a.tebera@kmaik.lm.lt</t>
  </si>
  <si>
    <t>Biomasės žaliavos asortimento plėtra ir taikymas kuriamoms technologijoms</t>
  </si>
  <si>
    <t>Doc. Ernesta Liniauskienė
Tel. 868894526
eliniauskiene@gmail.com</t>
  </si>
  <si>
    <t>Integruotų į pastatus saulės energetikos sistemų panaudojimo elektros/šilumos/vėsumos/karšto vandens ruošimui daugiabučiuose pastatuose ir urbanistiniuose kompleksuose Lietuvos klimatinėmis sąlygomis galimybių studija</t>
  </si>
  <si>
    <t>Atlikta informacinių valdymo sistemų, leidžiančių integruoti ir optimizuoti saulės energetikos panaudojimą kartu su kitais energijos šaltiniais pastatuose ir pastatų grupėse, studija</t>
  </si>
  <si>
    <t>Uždumblėjusių vandens telkinių, šalinamo dumblo tūrių tyrimų optimizavimas</t>
  </si>
  <si>
    <t xml:space="preserve">Doc. Ramūnas Gegužis 
Tel. 861522320 
ramunas.geguzis@gmail.com
</t>
  </si>
  <si>
    <t>Uždumblėjusių vandens telkinių, valymo darbų technologijos racionalizavimas</t>
  </si>
  <si>
    <t>Doc. Ramūnas Gegužis 
Tel. 861522320 
ramunas.geguzis@gmail.com</t>
  </si>
  <si>
    <t>Sigitas Šulčius, GTAPC
vadovas, 864591880
sigitas.sulcius@gamtostyrimai.lt</t>
  </si>
  <si>
    <t>Natūralių ir dirbtinių vandens ekosistemų fitoplanktono dumblių bei melsvabakterių biomasės ir nuosėdinių medžiagų energetinio naudingumo vertinimas, pritaikant sankaupas biokompostavimui ir/ar biodujų gamybai</t>
  </si>
  <si>
    <t>Teritorijų gamtosauginio potencialo ir botaninės įvairovės įvertinimas</t>
  </si>
  <si>
    <t>Vandens telkinių produktyvumo ir ekologinės būklės vertinimas, hidoroekosistemų pažeidžiamumo/atsparumo chroniškiems ir ūmiems antropogeninės bei gamtinės kilmės stresoriams nustatymas</t>
  </si>
  <si>
    <t>Įvairių medžiagų biodestrukcijos tyrimai</t>
  </si>
  <si>
    <t>Alytaus kolegija</t>
  </si>
  <si>
    <t>dokt. Violeta Petraškienė
Aplinkos inžinerijos katedros lektorė
v.petraskiene@svako.lt
8 676 42 889</t>
  </si>
  <si>
    <t>Gintaras Kučinskas,
Informacinių technologijų katedros vedėjas,
g.kucinskas@kvk.lt
Tel. 8-698-29779</t>
  </si>
  <si>
    <t>Programinis sprendimas optimaliausiam saulės kolektorių išdėstymui pastato išorėje.</t>
  </si>
  <si>
    <t>Daugiabučių namų energijos išteklių apskaitos ir naudojimo efektyvumo valdymo sistemos diegimo techninė galimybių studija.</t>
  </si>
  <si>
    <t>Kęstutis Lukoševičius, 
Panevėžio kolegijos Praktinio mokymo centro vadovas
kestutis.lukosevicius@panko.lt
Tel. Nr. 8 618 26241</t>
  </si>
  <si>
    <t>Išmanaus tinklo ir elementų patikimumo rodiklių vertinimas, sistemos valdymo algoritmų ir įrangos techninių galimybių studijos.</t>
  </si>
  <si>
    <t>Doc. dr. Nerijus Bagdanavičius,
El. p. nerijus.bagdanavicius@edu.ktk.lt, 
Tel. +370 689 13887</t>
  </si>
  <si>
    <t>Energetiškai efektyvių statinio inžinerinių sistemų ir jų komponentų techninių galimybių studijos.</t>
  </si>
  <si>
    <t>Doc. dr. Nerijus Bagdanavičius, 
El. p. nerijus.bagdanavicius@edu.ktk.lt, 
Tel. +370 689 13887</t>
  </si>
  <si>
    <t>Išmaniųjų matavimo, apskaitos ir stebėsenos prietaisų, jų komponentų bei sistemų techninių galimybių studijos.</t>
  </si>
  <si>
    <t>Išmanaus tinklo ir elementų patikimumo rodiklių vertinimas, sistemos valdymo algoritmų ir įrangos kūrimas.</t>
  </si>
  <si>
    <t>Nerijus Baršiukaitis
El. p. nerijus.barsiukaitis@edu.ktk.lt 
Tel. +370 671 82643</t>
  </si>
  <si>
    <t>Naujų elektros tinklų galios matavimo ir paskirstymo metodų panaudojimo individualiuose namuose techninės galimybių studijos.</t>
  </si>
  <si>
    <t>Patalpų mikroklimato efektyviausia matavimo metodika siekiant ekonomiško šildymo sistemos automatizavimo.</t>
  </si>
  <si>
    <t>Statinio techninių sistemų būklės diagnozavimo procedūrų ir taikomos ar specialiai sukurtos įrangos testavimo rezultatai būdingoms statinių grupėms ir įrangos komplektacijoms.</t>
  </si>
  <si>
    <t>Doc. dr. Raimondas Šadzevičius
El. p. raimondas.sadzevicius@edu.ktk.lt
Tel. +370 60097176</t>
  </si>
  <si>
    <t>Sukurtos naujos metodikos statinio techninių sistemų būklės diagnozavimo procedūroms ir parinktos tinkamos techninės priemonės prieš įdiegiant išmanųjį valdymą įvairioms skirtingų statinių grupėms, parengti reglamentuojantys teisės aktai</t>
  </si>
  <si>
    <t>Statinio techninių sistemų būklės diagnozavimo procedūrų metodikos tobulinimas.
Apima aukštesnio lygio patobulintą naujų ir esamų techninių sistemų diagnozavimo metodų/procedūrų (algoritmų), modeliavimo programų, įvairioms skirtingų statinių grupių, atsižvelgiant į esamą būklę, apjungimą</t>
  </si>
  <si>
    <t>Ekspertinės sistemos modelio (algoritmo) sukūrimas išteklių sąnaudų bei naudotojų elgsenos analizės pagrindu priimamų sprendimams.
Metodikos parengimas išteklių sąnaudų bei informacijos apie pastatą (ar jų grupę) analizei (diagnostikai) atlikti. Reikalingų įrenginių informacijai surinkti ir apdoroti sąrašo sudarymas.</t>
  </si>
  <si>
    <t>Mobilios statinio techninių sistemų būklės diagnozavimo sistemos įvertinimas ir gautų rezultatų apžvalga, rekomendacijos.
Galimybių studijos/a apima jau parengtų sprendimų duomenų analize ir rekomendacijomis.</t>
  </si>
  <si>
    <t>Energetikos objektų projektinių sprendimų energetinio ir ekonominio efektyvumo įvertinimas daugiakriteriniais metodais: modelio sudarymas, kriterijų analizė, taikant ekspertinius 
metodus, ir kriterijų sistemos projektiniams sprendimams įvertinti sudarymas, optimizavimo metodo parinkimas ir energetikos objektų projektinio sprendimo paruošimas remiantis nustatytais kriterijais. Suteiktos paslaugos rezultatas -  ne mažesnės kaip 40 lapų apimties techninė galimybių studija, kurioje bus įvertintas energetikos objektų projektinių sprendimų efektyvumas ir suformuluotos metodinės rekomendacijos projektų, įgyvendinamų Lietuvoje, vykdytojui.</t>
  </si>
  <si>
    <t>Doc. dr. Ala Daugėlienė
El p. ala.daugeliene@edu.ktk.lt
Tel. +370 687 15361</t>
  </si>
  <si>
    <t>Išmaniosios energijos generatorių, tinklų ir vartotojų energetinio efektyvumo, diagnostikos, stebėsenos, apskaitos ir valdymo sistemų kūrimas bei diagnostika.</t>
  </si>
  <si>
    <t>Doc. Dr. Nerijus Bagdanavičius, 
El. p. nerijus.bagdanavicius@edu.ktk.lt, 
Tel. +370 689 13887</t>
  </si>
  <si>
    <t>Energetiškai efektyvių statinio inžinerinių sistemų ir jų komponentų kūrimas bei diagnostika.</t>
  </si>
  <si>
    <t>Nerijus Varnas
El. p. nerijus.varnas@edu.ktk.lt
Tel. +370 686 82948</t>
  </si>
  <si>
    <t>Išmaniųjų mažaenergių pastatų statybos organizavimo procesų, užtikrinančių efektyvų statybos valdymą ir išteklių optimizavimą tyrimas. Suteiktos paslaugos rezultatas -  ne mažesnės kaip 30 lapų apimties techninė galimybių studija, kurioje bus įvertinti mažaenergių pastatų staybos organizavimo procesai efektyvaus statybos valdymo ir išteklių optimizavimo kontekste ir suformuluotos metodinės rekomendacijos projektų, įgyvendinamų Lietuvoje, vykdytojui.</t>
  </si>
  <si>
    <t>Saulės energijos panaudojimo temperatūros palaikymui bei vėdinimui puspriekabėse-refrižeratoriuose, siekiant sumažinti aplinkos taršą, išlaidas priežiūrai ir energetiniams ištekliams, techninė galimybių studija.</t>
  </si>
  <si>
    <t>Doc. Dr. Marius Mažeika
El. p. marius.mazeika@edu.ktk.lt
Tel. +370 608 62765</t>
  </si>
  <si>
    <t>Saulės energijos panaudojimo elektros energijos gamybai puspriekabėse-refrižeratoriuose, siekiant sumažinti aplinkos taršą, išlaidas priežiūrai ir energetiniams ištekliams, techninė galimybių studija.</t>
  </si>
  <si>
    <t>Saulės energijos panaudojimo elektros energijos gamybai savaeigėje technikoje ir transporto priemonėse, siekiant sumažinti aplinkos taršą, išlaidas priežiūrai ir energetiniams ištekliams, techninė galimybių studija.</t>
  </si>
  <si>
    <t>Saulės technologijų, mažinančių elektros ir šilumos savikainą bei didinančių efektyvumą, techninių galimybių studijos.</t>
  </si>
  <si>
    <t>Informacinių valdymo sistemų, leidžiančių integruoti ir optimizuoti saulės energetikos panaudojimą kartu su kitais energijos šaltiniais, techninių galimybių studijos.</t>
  </si>
  <si>
    <t>Doc. Dr. Nerijus Bagdanavičius, 
El. p. nerijus.bagdanavicius@edu.ktk.lt, 
tel. +370 689 13887</t>
  </si>
  <si>
    <t>Mažos galios saulės energijos įrenginių (saulės baterijų) panaudojimo elektros energijos gavimui ir saugojimui efektyvumo tyrimai. Tikslui pasiekti galima atlikti modeliavimą, simuliavimą naudojant Matlab programinį paketą. Taip pat gali būti atlikti eksperimentiniai tyrimai. Suteiktos paslaugos rezultatas -  bus atlikta 20-30 lapų apimties techninė galimybių studija,  kuria siekiama įvertinti planuojamo įgyvendinti MTEP projekto technologinį, ekonominį ir komercinį gyvybingumą.</t>
  </si>
  <si>
    <t>Doc. Dr. Marius Saunoris
El. p. marius.saunoris@edu.ktk.lt
Tel. +370 68453462</t>
  </si>
  <si>
    <t>Saulės energijos panaudojimo temperatūros palaikymui bei vėdinimui puspriekabėse-refrižeratoriuose, siekiant sumažinti aplinkos taršą, išlaidas priežiūrai ir energetiniams ištekliams, prototipo sukūrimas.</t>
  </si>
  <si>
    <t>Saulės energijos panaudojimo elektros energijos gamybai puspriekabėse-refrižeratoriuose, siekiant sumažinti aplinkos taršą, išlaidas priežiūrai ir energetiniams ištekliams, prototipo sukūrimas.</t>
  </si>
  <si>
    <t>Doc. Dr. Marius Mažeika
El. p. marius.mazeika@edu.ktk.lt
Tel. +370 608 62766</t>
  </si>
  <si>
    <t>Saulės energijos panaudojimo elektros energijos gamybai savaeigėje technikoje ir transporto priemonėse, siekiant sumažinti aplinkos taršą, išlaidas priežiūrai ir energetiniams ištekliams, prototipo sukūrimas.</t>
  </si>
  <si>
    <t>Doc. Dr. Marius Mažeika
El. p. marius.mazeika@edu.ktk.lt
Tel. +370 608 62767</t>
  </si>
  <si>
    <t>Saulės technologijų, mažinančių elektros ir šilumos savikainą bei didinančių efektyvumą, kūrimas ir diagnostika.</t>
  </si>
  <si>
    <t>Informacinių valdymo sistemų, leidžiančių integruoti ir optimizuoti saulės energetikos panaudojimą kartu su kitais energijos šaltiniais, kūrimas ir diagnostika.</t>
  </si>
  <si>
    <t>Kompleksinis biokuro įvertinimas (galimybių studija)</t>
  </si>
  <si>
    <t>Dr. Vita Tilvikienė
Tel. (8 347) 37752
vita.tilvikienė@lammc.lt
Dr. Egidijus Zvicevičius
Tel. (8 37) 752330 
egidijus.zvicevicius@asu.lt</t>
  </si>
  <si>
    <t>Agrobiomasės naudojimo biokuro gamybai technologijos parengimas</t>
  </si>
  <si>
    <t>Žaliavos biokurui paruošimo ir biokuro kokybės optimizavimas</t>
  </si>
  <si>
    <t>Energetiškai efektyvių specializuotų elektroninių sistemų, įskaitant iš baterijos matinamus įrenginius ir bevielius tinklus, skirtus matavimo, duomenų surinkimo, apskaitos, techninės diagnostikos sistemoms projektavimas ir tyrimai. 
Suteiktos paslaugos rezultatas -   bus atlikta 20-30  lapų apimties techninė galimybių studija - tiriamasis analitinis darbas, kuriuo siekiama įvertinti planuojamo įgyvendinti MTEP projekto technologinį gyvybingumą.</t>
  </si>
  <si>
    <t xml:space="preserve">KTU Nacionalinis inovacijų ir verslo centras
Tel.: +370 695 37440
El. pašto adresas: nivc@ktu.lt
</t>
  </si>
  <si>
    <t>Didelės greitaveikos elektroninių sistemų programuojamos logikos (FPGA) ir skaitmeninių signalinių procesorių (DSP) pagrindu kūrimas ir tyrimai. Sistemos skirtos realizuoti skaitmenines moduliacijas, matavimo ir diagnostinių signalų apdorojimą ir pan. 
Suteiktos paslaugos rezultatas -   bus atlikta 20-30  lapų apimties techninė galimybių studija - tiriamasis analitinis darbas, kuriuo siekiama įvertinti planuojamo įgyvendinti MTEP projekto technologinį gyvybingumą.</t>
  </si>
  <si>
    <t>Branduolinės energetikos objektų saugos tyrimai, projektų peržiūros ir ekspertizės, avarijų analizė ir skaitinis modeliavimas.</t>
  </si>
  <si>
    <t>Šaldymo ir šilumos siurblio sistemų tyrimas ir skaitinis modeliavimas. Rezultate bus atlikta 15-30 psl. techninė galimybių studija, kuria siekiama įvertinti planuojamo šaldymo ar šilumos siurblio sistemos efektyvumą, techninių sprendimų įtaką efektyvumui, naudojant skaitinį sistemų modeliavimą.</t>
  </si>
  <si>
    <t>Kompresorių tyrimas ir skaitinis modeliavimas.  Rezultate bus atlikta 15-30 psl. techninė galimybių studija, kuria siekiama įvertinti tiriamo kompresoriaus efektyvumą, techninių sprendimų įtaką efektyvumui, naudojant skaitinį kompresoriaus modeliavimą.</t>
  </si>
  <si>
    <t xml:space="preserve">Pramonės įmonių energetiniai auditai. Pagal LR ENERGETIKOS MINISTERIJOS patvirtintą metodiką parengiamas apie 20-40 psl. dokumentas pridedant reikalaujamus priedus. Audito atlikimo technologiniuose procesuose ir įrenginiuose tikslas – įvertinti energijos ir vandens nuostolius technologiniuose procesuose ir įrenginiuose ir numatyti technines organizacines priemones energijos ir vandens nuostoliams sumažinti. </t>
  </si>
  <si>
    <t>Šaldymo ir šilumos siurblio sistemų ir šių sistemų komponentų kūrimas bei tobulinimas. Rezultate bus atlikta 15-30 psl. techninė galimybių studija, kuria siekiama įvertinti tiriamo kompresoriaus efektyvumą, techninių sprendimų įtaką efektyvumui, naudojant skaitinį kompresoriaus modeliavimą.</t>
  </si>
  <si>
    <t>Didelio našumo skaitmeninių įterptųjų sistemų kūrimas ir tyrimai</t>
  </si>
  <si>
    <t xml:space="preserve">Šaldymo ir šilumos siurblio sistemų tyrimas ir skaitinis modeliavimas. </t>
  </si>
  <si>
    <t>Šaldymo ir šilumos siurblio sistemų ir šių sistemų komponentų kūrimas bei tobulinimas. Rezultate bus atlikti tyrimai, kuriais siekiama įvertinti kuriamos ar tobulinamos šaldymo ar šilumos siurblio sistemos arba atskiro sistemos komponento efektyvumą, sukuriant skaitinį modelį ir prototipą.</t>
  </si>
  <si>
    <t xml:space="preserve">Biokuro ir kitų kuro rūšių energetinis tyrimas. Atliekami įvairių biokuro ir kito iskastinio kieto bei skysto kuro energetinių savybių tyrimai. Nustatomas laboratorijoje esančiais prietaisais viršutinis šilumingumas ir toliau, remiantis standartais, perkaičiuojama į apatinį kuro šilumingumą. Taip apat atliekami peleningumo nustatymo tyrimai bei dregmės kiekio kure tyrimai.
</t>
  </si>
  <si>
    <t>Emisijos degimo produktuose tyrimai ir jų mažinimas.  Degimo procesų tyrimų laboratorijoje atliekami kuro degimo proceso tyrimai, tikslu rasti būdus pirminėmis priemonėmis mažinti emisijų degimo produktuose kiekius. Tai ypač aktualu azoto oksidų emisijoms mažinti. Laboratorijoje disponuojmamais dūmų analizatoriais Multilaizer ir IMR atliekami degimo prodktuose esančių dujų deguonies O2, anglies viendeginio CO, azoto oksidų NOx, sieros oksidų SO2 matavimai.</t>
  </si>
  <si>
    <t xml:space="preserve"> Kuro degimo ir kitų energetinių savybių tyrimai.Buitinių kietojo kuro katilų konstrukcinis modeliavimas, tyrimas ir optimizavimas eksploatacinėms ir saugos chatrakteristikoms pagerinti. Tai eksperimentinis- analitinis tiriamasis darbas, kurio įdiegtų rezultatų pagrindu būtų sukurti efektyvesni katilų modeliai,  padidintas Lietuvos įmonėje gaminamų ir eksportuojamų buitinių kietojo kuro katilų  konkurencingumas užsienio rinkose. </t>
  </si>
  <si>
    <t>Šilumos tiekimo tinklų optimizavimas.</t>
  </si>
  <si>
    <t>Efektyvus šilumos energijos naudojimas.</t>
  </si>
  <si>
    <t>Džiovinto nuotekų dumblo ir kitų atliekų energetinių charakteristikų tyrimai, emisijų mažinimo, deginant nuotekų dumblo ir biokuro mišinius,tyrimai. Laboratorijoje esančiais prietaisais galima nustatyti nuotekų džiovinto dumblo energetines charakteristikas. Toliau galima atlikti jo ir jo mišinių su biokuru deginimo degimo įrenginyje tyrimus, matuojant dūmuose esančių kenksmingų emisijų kaip NOx, SO2 CO  kiekius.</t>
  </si>
  <si>
    <t>Šildymo sistemų ir šilumos punktų projektavimas. Parengta projekto techninių galimybių studija. Rezultate būtų pateiktos  projektuojamojo objekto hidraulinės ir elektrinės schemos, komponentai, skaičiavimų protokolai ir kitos sudėtinės projekto dalys (40-50 psl.). Projektas būtų suderintas su reikalingomis institucijomis.</t>
  </si>
  <si>
    <t>Švaresnės gamybos ir kitų darnaus vystymosi priemonių diegimo galimybių įvertinimas įmonėse. Rezultate bus parengtas Švaresnės gamybos (ŠG) projektas – ŠG galimybių įvertinimas  nuo aplinkosaugos problemos priežasčių nustatymo (naudojant medžiagų srautų analizės, medžiagų ir energijos balansų sudarymo metodus, palyginimą su ES GPGB, kt.) iki pasiūlytų prevencinių inovacijų įvykdomumo analizės (techninis, aplinkosaugos, ekonominis įvertinimas ir finansinė analizė).</t>
  </si>
  <si>
    <t>Biologiškai skaidžių atliekų (iš komunalinių atliekų srauto, apdirbamosios pramonės, nuotekų valymo įrenginių) tvarkymo (naudojimo) tyrimai ir galimybių įvertinimas. Rezultate bus pateikiama techninė galimybių studija - tiriamasis analitinis darbas, kuriuo siekiama įvertinti planuojamo įgyvendinti projekto technologinius, ekonominius ir aplinkosauginius apsektus</t>
  </si>
  <si>
    <t xml:space="preserve">Šilumos tiekimo tinklų optimizavimas.  Pastaraisiais dešimtmečiais dėl sudėtingos ekonominės situacijos vartotojų kontingentas smarkiai keitėsi ir mažėjo, tačiau šilumos tiekimo tinklai daugelyje vietovių išliko mažai pakitę. Bus atliktas esamų vartotojų poreikių  ir naujų vamzdynų matmenų vertinimas, tokiu būdu užtikrinant minimalias eksploatacines sąnaudas ateityje.
</t>
  </si>
  <si>
    <t>Hidrotechninių statinių ant molio pagrindo stabilumo įvertinimas</t>
  </si>
  <si>
    <t>Šildymo ir vėdinimo sistemų efektyvumo tyrimai. Pastatų šildymo sistemų hidraulinių ir šiluminių savybių nustatymas, vėdinimo sistemų efektyvumo šalinant šilumą, drėgmę ir dujinius teršalus nustatymas, poveikio žmonėms vertinimas (objektyvus ir subjektyvus). Skaitinis oro judėjimo, teršalų sklaidos ir temperatūros pasiskirstymo pastatuose modeliavimas. Rekomendacijų šildymo ir vėdinimo sistemų efektyvumui didinti parengimas.</t>
  </si>
  <si>
    <t>Naujų šildymo, vėdinimo ir oro kondicionavimo (ŠVOK) sistemų, jų valdymo technologijų kūrimas ir tyrimai. Inovatyvių ŠVOK sistemų kūrimas, skaitinis modeliavimas, prototipų bandymas laboratorinėmis sąlygomis, ŠVOK sistemų valdymo logikos kūrimas.</t>
  </si>
  <si>
    <t>Statybinių konstrukcijų analizė, stiprinimas. Tyrimai, kurių metu atliekamas konstrukcijų skaičiavimo metodikų tikslinimas ir kurimas, laikančių konstrukcijų jungčių stiprumo analizė, efektyvių stiprinimo būdų parinkimas.</t>
  </si>
  <si>
    <t>Statybinių konstrukcijų mechaninių savybių tyrimai ir bandymai. Pastatų ar statinių renovacijų metu iškyla klausimas dėl renovuojamų konstrukcijų būklės. Atliekamų tyrimų metu nustatomos mechaninės savybės ardančiais ar neardančiais metodais ir vertinamas konstrukcijų išteklius.</t>
  </si>
  <si>
    <t>Statybinių konstrukcijų ir jų sistemų dinamika. Statybinių konstrukcijų sistemų  veikiamų įvairių poveikių dinamikos problemų tyrimas ir  analizė bei jų būklės identifikavimas,  vertinimas ir prognozavimas.</t>
  </si>
  <si>
    <t>Statybinių medžiagų ir konstrukcijų tyrimai. Užpildų tyrimai.</t>
  </si>
  <si>
    <t>Statybinių medžiagų ir konstrukcijų tyrimai. Statybinių skiedinių tyrimai. Polinio pamato išsausėjimo tyrimai. Rezultate bus atlikta 20 lapų apimties techninė galimybių studija - tiriamasis analitinis darbas, kuriuo siekiama įvertinti planuojamo įgyvendinti MTEP projekto technologinį, ekonominį ir komercinį gyvybingumą.</t>
  </si>
  <si>
    <t>Statybinių medžiagų ir konstrukcijų tyrimai. Betono ir jo gaminių tyrimai.</t>
  </si>
  <si>
    <t xml:space="preserve">Cheminių ir mineralinių priedų įtakos cementinių gaminių savybėms tyrimai, vietinių pramoninių atliekų utilizavimo cementinėse sistemose tyrimai. </t>
  </si>
  <si>
    <t>Pastatų energinio naudingumo ir mikroklimato tyrimai. Energijos sunaudojimo pastatuose analizė, mikroklimato atitikimo norminei būklei įvertinimas, pastatų atitvarų termoviziniai tyrimai, pastatų energinis sertifikavimas.</t>
  </si>
  <si>
    <t>Skaitmeninis šiluminių savybių modeliavimas kompiuterinėmis programomis.</t>
  </si>
  <si>
    <t>Sudėtingų programinės įrangos sistemų projektavimo ir kūrimo metodų tyrimai.</t>
  </si>
  <si>
    <t xml:space="preserve">Nuotekų dumblo ir medienos pelenų įtakos cementinių gaminių savybėms tyrimai ir utilizavimo cementinėse sistemose galimybės. Analizuojama ir pateikiama dumblo ir medienos pelenų panaudojimas statybinių gaminių ir rišamųjų medžiagų gamyboje. </t>
  </si>
  <si>
    <t xml:space="preserve">Mažai energijos naudojančių pastatų patalpų mikroklimato tyrimai ir inovacijų diegimas. Analizė, kurios metu atliekamas mažai energijos naudojančių pastatų patalpų mikroklimato įvertinimas, siūlomos inovatyvios priemonės mikroklimato parametrams užtikrinti. </t>
  </si>
  <si>
    <t xml:space="preserve">Mažai energijos naudojančių pastatų patalpų mikroklimato tyrimai ir inovacijų diegimas. Tyrimai, kurių metu bus tiriamas mažai energijos naudojančių pastatų patalpų mikroklimatas, siūlomos inovatyvios priemonės mikroklimatui gerinti. </t>
  </si>
  <si>
    <t xml:space="preserve">Techninių galimybių studijoje  galime  atlikti LED lempų ar panašių įtaisų parametrų tyrimus, ekploatacijos laiko tyrimus, elektromagnetinio suderinamumo kontrolę  pagal patvirtintą metodiką. Energetinio efektyvumo, šviesinio senėjimo  bei gedimų priežasčių nustatymo ar patikimumo didinimo tyrimus bei pateikti 
</t>
  </si>
  <si>
    <t>Išmaniųjų energiją taupančių technologijų galimybių studija. Kietakūnio apšvietimo, intaliacijos bei tinklų diagnostikos, stebėsenos, apskaitos sistemų taikymo energetiniam efektyvumui studija. Rezultate bus pateikta techninė galimybių studija - tiriamasis analitinis darbas, kuriame įvertintos uždavinio realizavimo techninės bei technologinės galimybės, rekomendacijos siektiniems parametrams, esminiai askpektai.</t>
  </si>
  <si>
    <t xml:space="preserve">Išmanioji energiją taupanti kietakūnio apšvietimo sistema/ intaliacijos bei tinklų diagnostikos, stebėsenos/apskaitos sistema energetiniam efektyvumui. Suteiktos paslaugos rezultatas (priklausomai nuo poreikio) -veikiantis maketas/prototipas, lydinti dokumentacija (techninė dokumentacija/parametrų tyrimo rezultatai).  </t>
  </si>
  <si>
    <t>Išmaniųjų energiją taupančių technologijų tyrimai kietakūnio apšvietimo, intaliacijos bei tinklų diagnostikos, stebėsenos sistemose. Tiriama sistemos topologijų, taikomų metodų, techninių/technologinių sprendimų sąveika bei įtaka sistemos parametrams (efektyvumas, ergonomiškumas, automatizacija, apskaita). Suteiktos paslaugos rezultatas - tyrimų ataskaita, pristatanti gautus rezultatus, rekomendacijas.</t>
  </si>
  <si>
    <t xml:space="preserve">Dalinių išlydžių aptikimas ir gedimo vietos nustatymas aukštos įtampos transformatoriuose ir perdavimo linijose.   Įvertinant aukštos įtampos įrenginių izoliacijos patikimumą, atsižvelgiama į dalinių išlydžių pradinį lygį ir pritaikius pažangias diagnostines, matavimų ir duomenų analizės technologijas nuolatos stebimas dalinius išlydžius apibūdinančių charakteristikų pokytis įvairiose elektros tinklo konstrukcijose ir įrenginiuose. 
Suteiktos paslaugos rezultatas - šiam tikslui pasiekti siūlomii nauji matavimo metodai, jų funkcionalumą užtikrinančios technologijos ir duomenų analizės algoritmai
</t>
  </si>
  <si>
    <t xml:space="preserve">Moksliniai tyrimai aptinkant dalinius išlydžius ir nustatant gedimo vietas aukštos įtampos transformatoriuose ir perdavimo linijose.   Įvertinant aukštos įtampos įrenginių izoliacijos patikimumą, atsižvelgiama į dalinių išlydžių pradinį lygį ir pritaikius pažangias diagnostines, matavimų ir duomenų analizės technologijas nuolatos stebimas dalinius išlydžius apibūdinančių charakteristikų pokytis įvairiose elektros tinklo konstrukcijose ir įrenginiuose. 
Suteiktos paslaugos rezultatas - šiam tikslui pasiekti siūlomii nauji matavimo metodai, jų funkcionalumą užtikrinančios technologijos ir duomenų analizės algoritmai
</t>
  </si>
  <si>
    <t xml:space="preserve">Šiuolaikinių apšvietimui skirtų didelės galios šviesos diodų ir jų maitinimo šaltinių efektyvumo didinimas.                                                                                                                                                                                                          Naudojant aukštesnio dažnio energijos konversijos maitinimo šaltinius apšvietimo šviesos diodams maitinti, pagerėja tokie jų svarbūs parametrai kaip sumažėję matmenys svoris ir kaina, tačiau susiduriama ir su naujai iškylančiomis problemomis, – mažėja maitinimo šaltinių naudingumo koeficientas, atsiranda efektyvaus šilumos nuvedimo, generuojamų triukšmų ir trikdžių slopinimo problemos ir pan. Projektuojant minėtus šaltinius, svarbu rasti optimalius sprendimus užduoties nustatytų sąlygų.                                                                                                                             Paslaugos rezultatas - galimybių studija                                                                                                                                                                                                              </t>
  </si>
  <si>
    <t>Didelės galios šviesos diodų efektyvių maitinimo šaltinių ir jų valdymo metodų kūrimas. Apšvietimui skirtų didelės galios šviesos diodų ir jų maitinimo šaltinių efektyvumo tyrimai, nustatytų parametrų valdomų šviesos diodų maitinimo šaltinių kūrimas. Infraraudonųjų spindulių diodų energijos perdavimo valdymo metodų kūrimas ir realizavimas. Diodų maitinimo šaltinių projektavimas, modeliavimas kompiuteriu. Maketo sudarymas, eksperimentinis tyrimas, gautųjų rezultatų analizė. 
Paslaugos rezultatas - prototipas</t>
  </si>
  <si>
    <t>Atsinaujinančiųjų energijos išteklių panaudojimo šilumos ir elektros energijos gamybai galimybių studija. Rezultate bus atlikta 20 - 40 lapų apimties techninė galimybių studija - tiriamasis analitinis darbas, kuriuo siekiama įvertinti planuojamo įgyvendinti MTEP projekto technologinį, ekonominį ir komercinį gyvybingumą.</t>
  </si>
  <si>
    <t>Naujai statomų objektų (pastatų, kvartalų) aprūpinimo energija galimybių studija. Rezultate bus atlikta 15 - 50 lapų apimties techninė galimybių studija - tiriamasis analitinis darbas, kuriuo siekiama nustatyti MTEP projekto technologinį, ekonominį ir komercinį gyvybingumą, atliekant projekto gyvavimo ciklo analizę.</t>
  </si>
  <si>
    <t xml:space="preserve">Kietojo kuro katilų modeliavimas, veikimo tyrimas ir tobulinimas eksploatacinėms bei saugos charakteristikoms pagerinti. Tai eksperimentinis- analitinis tiriamasis darbas, kurio įdiegtų rezultatų pagrindu būtų sukurti efektyvesni ir patikimesni kietojo kuro, tame tarpe biokuro,  buitinių katilų modeliai. </t>
  </si>
  <si>
    <t>Energijos efektyvumo tyrimai viešuosiuose, gyvenamuosiuose pastatuose ir įmonėse. Rezultate bus atlikta 20--60 lapų apimties techninė galimybių studija - tiriamasis analitinis darbas, kuriuo siekiama įvertinti planuojamo įgyvendinti MTEP projekto technologinį, ekonominį ir komercinį gyvybingumą.</t>
  </si>
  <si>
    <t>Vandens išteklių ir nuotekų vadyba įmonėse. Rezultate bus atlikta 20--60 lapų apimties techninė galimybių studija - tiriamasis analitinis darbas, kuriuo siekiama įvertinti planuojamo įgyvendinti MTEP projekto technologinį, ekonominį ir komercinį gyvybingumą.</t>
  </si>
  <si>
    <t>Langų akustinių savybių taikomieji tyrimai ir parametrai produktui kurti ir vertinti</t>
  </si>
  <si>
    <t>Pastatų šiluminio nevienalytiškumo ilginiuose šiluminiuose tilteliuose savybių taikomieji tyrimai ir parametrai pastato šiluminėms savybėms vertinti</t>
  </si>
  <si>
    <t>Biodujų gamybos iš spirito pramonės atliekų (žlaugtų) tyrimai</t>
  </si>
  <si>
    <t>Pastatų energinio naudingumo projektavimas ir sertifikavimas. Pastato energinio naudingumo sertifikavimas yra procedūra, kurios metu yra įvertinama pastato ar jo dalies energinio naudingumo klasė bei išduodamas pastato energinio naudingumo sertifikatas. Pastatų energinio naudingumo klasė išreiškiama devynių (nuo A++ iki G) klasių sistema.</t>
  </si>
  <si>
    <t>A++ energinio naudingumo pastatų efektyvių sprendinių daugiatikslių atrankos metodų tyrimai. Taikant daugiatikslius sprendimo priėmimo metodus yra kuriama pastato išorinės atitvarų optimalaus apšildymo sprendinių atrankos sistema.</t>
  </si>
  <si>
    <t xml:space="preserve">Vandenvalos įrenginių ir atliekų  panaudojimo galimybių tyrimas.  Vandenvalos įrenginių ir atliekų  panaudojimo galimybių tyrimas.  Panaudoto vandens valymo problema labai  aktuali tiek pramonės įmonėms tiek individualiems vartotojams. Rinkoje siūlomos įvairios technologijos ir įrenginiai. Tyrimo tikslas parinkti optimaliausius vandenvalos būdus ir įrenginius. Taip pat pasiūlyti vandenvalos įrenginių gamybos technologijas. Kita tyrimų kryptis, vandenvalos įrenginiuose susikaupusių atliekų, surinkimo, saugojimo,  utilizavimo ir perdirbimo technologijų tyrimai. Vandens valymo atliekos gali būti labai įvairios: biologinės atliekos, naftos produktai, reibalai, prurvas ir t.t. Jų saugojimas, utilizavimas yra sudėtingas ir brangus procesas. Atliekų perdirbimas ir panaudojimas, pavyzdžiui, energijos ir kuro gamybai, gali sumažinti vandenvalos įrenginių eksploatavimo kaštus. </t>
  </si>
  <si>
    <t>Galios elektronikos įtaisų elektros energijos  konvertavimui ir valdymui techninių galimybių studija</t>
  </si>
  <si>
    <t>Prof. dr. Algirdas Baškys
FTMC Medžiagotyros ir elektros inžinerijos skyrius
tel. (8 5) 2613989
El. p.: algirdas.baskys@ftmc.lt</t>
  </si>
  <si>
    <t>Bekontaktės srovės, įtampos, galios stebėsenos aukštos įtampos elektros energijos perdavimo linijose techninių galimybių studija</t>
  </si>
  <si>
    <t xml:space="preserve">Prof. habil. dr. Saulius Balevičius
FTMC Medžiagotyros ir elektros inžinerijos skyrius
Tel. (8 5) 261 7546
El. p.: saulius.balevicius@ftmc.lt </t>
  </si>
  <si>
    <t>Atspindžio/pralaidumo koeficiento matuoklis infraraudoname (šiluminio) ir matomame spektro ruože. Paskirtis- didelio tūrio naftos talpų atspindžio koeficiento nustatymas, pastatų langų  reflektyvinių dangų charakteristikų nustatymas energetinio efektyvumo vertinimui.</t>
  </si>
  <si>
    <t>Dr. Viktoras Vaičikauskas
FTMC Taikomosios IR spektroskopijos laboratorija
Mob. +37069961327
El. p.: vikvai@ktl.mii.lt</t>
  </si>
  <si>
    <t>Galios elektronikos įtaisų elektros energijos  konvertavimui ir valdymui prototipų sukūrimas</t>
  </si>
  <si>
    <t>Elektroninių įtaisų su mikrovaldikliais energetinių sistemų diagnostikai, stebėsenai, apskaitai ir valdymui prototipų kūrimas</t>
  </si>
  <si>
    <t>Dr. Vytautas Bleizgys
FTMC Medžiagotyros ir elektros inžinerijos skyrius
tel. (8 5) 2613989
El. p.: vytautas.bleizgys@ftmc.lt</t>
  </si>
  <si>
    <t>Bekontakčiam aukštos įtampos linijų srovės matavimui skirtas magnetinio lauko koncentratorius</t>
  </si>
  <si>
    <t>Organinių tirpiklių regeneravimas iš pavojingų atliekų tirpalų</t>
  </si>
  <si>
    <t>Dr. Romas Ragauskas
FTMC Cheminių technologijų skyrius
Tel. 2729375
El. p.: romas.ragauskas@ftmc.lt</t>
  </si>
  <si>
    <t>Saulės elementų lazerinio apdirbimo ir testavimo galimybių, kieto kūno lazerio išvadinių parametrų pasiekiamumo studijos</t>
  </si>
  <si>
    <t>Dr. Aleksėj Rodin
FTMC Lazerinių technologijų skyrius
Tel. 8 60140057
El. p.: aleksej.rodin@ftmc.lt</t>
  </si>
  <si>
    <t>Atsinaujinančių energijos šaltinių panaudojimo individualiuose namuose ir gyvenvietėse techninė galimybių studija</t>
  </si>
  <si>
    <t>Saulės spinduliuotės srauto, tenkančio įrenginiams ir (ar) pastatams, priklausomai nuo padėties Saulės atžvilgiu nustatymas</t>
  </si>
  <si>
    <t>Prof. dr. Vladas Vansevičius
FTMC Fundamentinių tyrimų skyrius
Tel. 8 608 71571
El. p.: vladas.vansevicius@ftmc.lt</t>
  </si>
  <si>
    <t>Pigesnių kontaktų technologijos technologinių uždavinių (adhezijos, oksidacijos, difuzijos į silicį problemų sprendimas, reikiamų elektrinių savybių užtikrinimas), kad saulės elementai ir moduliai būtų tokie pat patikimi ir ilgaamžiai, kaip ir įprastiniai gaminiai, kūrimas ir problemos sprendimo metodikos pagrindimas</t>
  </si>
  <si>
    <t>Doc. dr. Arūnas Šetkus
FTMC Fizikinių technologijų skyrius
Tel. (8 5) 2627934
El. p.:  arunas.setkus@ftmc.lt</t>
  </si>
  <si>
    <t>Paviršių cheminio apdorojimo (tekstūravimas, ėsdinimas/poliravimas) ir nanometrinio storio pasyvacinių dangų parametrų optimalių parametrų tyrimai ir parinkimas</t>
  </si>
  <si>
    <t>Parinkti ir pademonstruoti technologines priemones paviršių cheminio apdorojimo (tekstūravimas, ėsdinimas/poliravimas) ir nanometrinio storio pasyvacinių dangų parametrams optimizuoti. Pritaikyta ir pademonstruota metodika tinkamai metalizacijai sukurti ant tokio paviršiaus, pademonstruojant nuoseklius technologinius žingsnius.</t>
  </si>
  <si>
    <t>Doc. dr. Arūnas Šetkus
FTMC Fizikinių technologijų skyrius
Tel. (8 5) 2627934</t>
  </si>
  <si>
    <t>Difuzijos sąlygų įtakos fotovoltinių elementų charakteristikoms tyrimai</t>
  </si>
  <si>
    <t>Tekstūruoto silicio pagrindu pagamintų saulės elementų optinių charakteristikų taikomieji tyrimai spektrinės elipsometrijos metodu</t>
  </si>
  <si>
    <t>Dr. doc. Zigmas Balevičius 
FTMC Medžiagotyros ir elektros inžinerijos skyrius
Mob. tel. 8 685 79 015
El. p.: zigmas.balevicius@ftmc.lt</t>
  </si>
  <si>
    <t>Kontakto metalas-puslaidininkis taškinės varžos mažinimas puslaidininkio paviršiaus modifikavimu.</t>
  </si>
  <si>
    <t>Dr. Jonas Gradauskas
FTMC Elektronikos skyrius
Tel. (8 5) 212 4539
Mob. 8 655 06 220
El. p. jonas.gradauskas@ftmc.lt</t>
  </si>
  <si>
    <t>Saulės šviesos pagavimo struktūrų formavimo saulės elementams formavimo lazeriais techninių galimybių studija</t>
  </si>
  <si>
    <t>Dr. Gediminas Račiukaitis
FTMC Lazerinių technologijų skyrius
Tel. (8 5) 264 4868
Mob. 8 687 25 672
El. p.: g.raciukaitis@ftmc.lt</t>
  </si>
  <si>
    <t>Kristalinio silicio tekstūravimo lazeriais galimybių tyrimai</t>
  </si>
  <si>
    <t>Plonasluoksnių Saulės elementų selektyvaus skraibavimo lazeriais monolitinėms jungtims galimybių studija</t>
  </si>
  <si>
    <t>Dr. Paulius Gečys
FTMC Lazerinių technologijų skyrius
Tel. (5) 2644868
Mob. Tel. +370 600 04346
El. p.: p.gecys@ftmc.lt</t>
  </si>
  <si>
    <t>Saulės elementų lazerinio apdirbimo ir testavimo, optinių mazgų ir kieto kūno lazerio schemų sukūrimas ir tyrimai</t>
  </si>
  <si>
    <t>Lazeriu tekstūruotų (mono/multi)kristalinio silicio padėklų saulės elementams prototipų sukūrimas</t>
  </si>
  <si>
    <t>Saulės elementų lazerinio apdirbimo ir testavimo optinių mazgų ir kieto kūno lazerio prototipo veikos demonstravimas</t>
  </si>
  <si>
    <t>Sukurtas programos prototipas Saulės spinduliuotės srauto tenkančio įrenginiams ir (ar) pastatams, priklausomai nuo jų orientacijos Saulės atžvilgiu, paros ir metų laiko įvertinimui</t>
  </si>
  <si>
    <t>Išnagrinėti silicio saulės elementų kontaktų formavimui naudojamos brangios sidabro pastos pakeitimo pigesniais metalais technologines galimybes. Galimybių sidabrą keisti variu tyrimas ir privalumų – trūkumų įrodymas, rizikų demonstravimas, galimybių išspręsti problemas analizė. Atlikti literatūros ir patentų apžvalgą. Pateikti siūlymus sprendimams priimti.</t>
  </si>
  <si>
    <t>Prof.Dr(HP) Remigijus Juškėnas
FTMC Medžiagų struktūrinės analizės skyrius
Tel. +37066232654
El. p.: remigijus.juskenas@ftmc.lt</t>
  </si>
  <si>
    <t>Įvairių tipų saulės elementų ir jų komponentų tyrimai skenuojančiais ir peršviečiančiu elektroniniais mikroskopais, rentgeno spindulių spektrometrais ir difraktometrais siekiant atskleisti elemento absorberio ir barjerinio sluoksnių, apatinio ir viršutinio kontaktų struktūros defektus ir pasiūlyti jų pašalinimo būdus.</t>
  </si>
  <si>
    <t>Dr. Artūras Plukis
FTMC branduolinių tyrimų skyrius
Tel. (+3705)2661654
Mob. +37068754728
El. p.: arturas.plukis@ftmc.lt</t>
  </si>
  <si>
    <t>Sunkiųjų metalų kontrolė branduolinių reakcijų metodais išmetaluose susidarančiuose deginant atliekas ir biomasę.</t>
  </si>
  <si>
    <t>Gamtinio molio fizikinių ir cheminių parametrų (bei galimų modifikacijų siekiant pagerinti jų savybes) vertinimai, taikant šiuos mineralus inžinieriniuose barjeruose radioaktyviųjų atliekų saugyklų aplinkoje</t>
  </si>
  <si>
    <t xml:space="preserve">Dr. Galina Lujanienė
FTMC Aplinkotyros skyrius
Tel. +37068473795
El. p. lujaniene@ar.fi.lt </t>
  </si>
  <si>
    <t>Galios elektronikos įtaisų elektros energijos  konvertavimui ir valdymui tyrimai ir kūrimas</t>
  </si>
  <si>
    <t>Įterptinių sistemų su mikrovaldikliais, skirtų energetinių sistemų diagnostikai, stebėsenai, apskaitai ir valdymui, tyrimai ir kūrimas</t>
  </si>
  <si>
    <t>Dr. Vidmantas Ulevičius
FTMC Aplinkotyros skyrius
Tel. (8 5) 2661644
El.p. ulevicv@ktl.mii.lt</t>
  </si>
  <si>
    <t>Aerozolinių technologijų pritaikymo kuro gamybos ir energetikos procesuose techninių galimybių studija</t>
  </si>
  <si>
    <t>Dr. Genrik Mordas
FTMC Aplinkotyros skyrius
Mob. 8 601 14016
El.p. genrik@ftmc.lt</t>
  </si>
  <si>
    <t>Aerozolio dalelių registravimo daviklių konstravimas ir gamyba</t>
  </si>
  <si>
    <t>Vilniaus verslo kolegija</t>
  </si>
  <si>
    <t>Lietuvos muzikos ir teatro akademija</t>
  </si>
  <si>
    <t>Trumpos apyvartos greitai atsinaujinančių energijai arba pynybai skirtų gluosnių (Salix L.) plantacijų įveisimo ir priežiūros tyrimai</t>
  </si>
  <si>
    <t>Prof. dr. Remigijus Noreika
Tel. (8 5) 275 89 35
El. p. remigijus.noreika@leu.lt</t>
  </si>
  <si>
    <t>Duomenų gamybos, dirbtinio intelekto ir statistinės analizės taikymų energetinių sistemų gedimų aptikimui ir veikimo optimizavimui moksliniai tyrimai</t>
  </si>
  <si>
    <t>VDU Informatikos fakultetas
Prof. Tomas Krilavičius
El. p. t.krilavicius@if.vdu.lt
Tel.: +37061804223</t>
  </si>
  <si>
    <t>Duomenų gamybos, dirbtinio intelekto ir statistinės analizės taikymų energijos ir kuro gamybos procesų valdymui moksliniai tyrimai</t>
  </si>
  <si>
    <t>Duomenų gamybos, dirbtinio intelekto ir statistinės analizės taikymų išmaniesiems pastatams moksliniai tyrimai</t>
  </si>
  <si>
    <t>Biomasės suardymo metodų ir protokolų parinkimas Mikroorganizmų ląstelių suardymo metodų optimizavimas ir rekomendacijų teikimas</t>
  </si>
  <si>
    <t>VDU Gamtos mokslų fakultetas
Biochemijos katedra 
Prof. dr. Rimantas Daugelavičius
Tel. (8 37) 327917
El. p. r.daugelavicius@gmf.vdu.lt</t>
  </si>
  <si>
    <t>Biomasės auginimo bioreaktoriuje/fermentatoriuje optimizavimo tyrimas, metodikos kūrimas.</t>
  </si>
  <si>
    <t>VDU Gamtos mokslų fakultetas
Biologijos katedra 
Prof. dr. G. Saulis
El. p. g.saulis@gmf.vdu.lt  
Tel. Nr. (8-612) 82773</t>
  </si>
  <si>
    <t>Fitovalymo technologijų taikymo užteršto grunto valymui nuo sunkiųjų metalų ir naftos produktų tyrimai</t>
  </si>
  <si>
    <t>VDU Gamtos mokslų fakultetas
Biologijos katedra 
Doc. Ingrida Šatkauskienė
i.satkauskiene@gmf.vdu.lt
Tel.: 861988461</t>
  </si>
  <si>
    <t>VDU Gamtos mokslų fakultetas
Aplinkotyros katedra 
Dr. Jūratė Žaltauskaite
El. p. j.zaltauskaite@gmf.vdu.lt
Tel. Nr. (8-37)327904</t>
  </si>
  <si>
    <t>Standartizuotų ūmių ir lėtinių biotestų naudojimas buitinių ir gamybinių nuotekų, gamtinių vandenų ir dugno nuosėdų, dirvožemio kokybei ir užterštumui vertinti, bei gamyboje ir buityje naudojamų cheminių medžiagų toksiškumui nustatyti</t>
  </si>
  <si>
    <t>VDU Gamtos mokslų fakultetas
Biologijos katedra 
Prof. habil. dr. Audrius Maruška
El. p. a.maruska@gmf.vdu.lt
Tel. Nr. 8 37 327907</t>
  </si>
  <si>
    <t>Išmaniųjų procesų vizualizavimas, erdvinių prototipų ir modelių konstravimas, virtualūs modeliai, interaktyvūs prototipai, 3D modeliai ir spausdinti 3D prototipai.</t>
  </si>
  <si>
    <t>VDU Informatikos fakultetas
Egidijus Vaškevičius, 
e.vaskevicius@if.vdu.lt, 
 +37069830370</t>
  </si>
  <si>
    <t>VDU Informatikos fakultetas
Egidijus Vaškevičius, 
El. p. e.vaskevicius@if.vdu.lt, 
Tel. Nr +37069830370</t>
  </si>
  <si>
    <t>VDU Informatikos fakultetas
Egidijus Vaškevičius, 
El. p. e.vaskevicius@if.vdu.lt, 
Tel.: +37069830370</t>
  </si>
  <si>
    <t>3D spausdintuvas cementui. Spausdintuvu galima gaminti sudėtingas 3D formas, kurios naudojamos statyboje.</t>
  </si>
  <si>
    <t>VDU Gamtos mokslų fakultetas
Fizikos katedra
Dr. Valdas Girdauskas
El. p. v.girdauskas@gmf.vdu.lt
Tel. 8 37 327909</t>
  </si>
  <si>
    <t>VDU Informatikos fakultetas
Egidijus Vaškevičius
El. p. e.vaskevicius@if.vdu.lt
Tel. 8 698 30370</t>
  </si>
  <si>
    <t>Išmaniųjų procesų vizualizavimas, animatronikos sprendimai, procesų automatizacimo ir valdymo, erdvinių prototipų ir modelių konstravimas, virtualūs modeliai, interaktyvūs prototipai, 3D modeliai ir spausdinti 3D prototipai.</t>
  </si>
  <si>
    <t>Mokslinių tyrimų išmaniosios energijos tinklų optimizavimo tematikoje atlikimas.</t>
  </si>
  <si>
    <t>VDU Informatikos fakultetas 
dr. Audrius Varoneckas, 
El. P. a.varoneckas@if.vdu.lt
Tel. +37069871805</t>
  </si>
  <si>
    <t>Išmaniosios energijos tinklų optimizavimo modelio sudarymas ir rekomendacijų pateikimas.</t>
  </si>
  <si>
    <t>Išmaniosios energijos tinklų optimizavimo moksliniai tyrimai.</t>
  </si>
  <si>
    <t>Lazeriu indukuotos plazmos spektroskopijos pritaikymas kuro ir degimo produktų elementinės sudėties analizei ir kontrolei</t>
  </si>
  <si>
    <t>Išmaniosios energijos tinklų optimizavimo modelio sudarymas ir rekomendacijų pateikimas</t>
  </si>
  <si>
    <t>dr.Audrius Varoneckas 
Vyresnysis mokslo darbuotojas
audrius.varoneckas@bpti.lt
+37069871805</t>
  </si>
  <si>
    <t>Metodikų energetinių sistemų gedimų aptikimui ir veikimo optimizavimui taikant duomenų gavybos, statistinės analizės ir dirbtinio intelekto metodus sukūrimas ir įvertinimas.</t>
  </si>
  <si>
    <t>Prof. Tomas Krilavičius
IT skyriaus vadovas 
 t.krilavicius@bpti.lt
 +37061804223</t>
  </si>
  <si>
    <t>Ličio jonų panaudojimo energijos kaupinimui iš nepastovių energijos šaltinių (saulės, vėjo) techninė galimybių studija.</t>
  </si>
  <si>
    <t>Šarūnas Šutavičius 
Elektronikos projektų vadovas
sarunas.sutavicius@bpti.lt 
+37067166922</t>
  </si>
  <si>
    <t>Ličio celių modelių parametrų tyrimas ir celių kainos, amortizacijos, tarnavimo laiko įvertinimas bei rekomendacijų pateikimas.</t>
  </si>
  <si>
    <t>Ličio jonų baterijos SOC (State-Of-Charge) skaičiavimo techninė galimybių studija.</t>
  </si>
  <si>
    <t>Ličio jonų baterijos SOH (State-Of-Health) prognozavimo techninė galimybių studija.</t>
  </si>
  <si>
    <t>Energijos tiekimo linijų (elektros/dujų) diagnostikos bepiločiu orlaiviu techninė galimybių studija</t>
  </si>
  <si>
    <t>Vytautas Rafanavičius 
Inžinierius-tyrėjas 
vytautas.rafanavicius@bpti.lt
+37062666602</t>
  </si>
  <si>
    <t>Mobiliosios integruotosios stebėsenos ir valdymo sistemos prototipo sukūrimas.</t>
  </si>
  <si>
    <t>dr. Paulius Serafinavičius
Vyresnusis mokslo darbuotojas
 paulius.serafinavicius@bpti.lt
+37068387737</t>
  </si>
  <si>
    <t>Vartotojų energetinio efektyvumo didinimo metodikos taikant prognozavimo metodus sukūrimas ir įvertinimas</t>
  </si>
  <si>
    <t>Prototipų energetinių sistemų gedimų aptikimui ir veikimo optimizavimui taikant duomenų gavybos, statistinės analizės ir dirbtinio intelekto metodus sukūrimas ir įvertinimas.</t>
  </si>
  <si>
    <t>Prototipų energetinių sistemų gedimų aptikimui, veikimo optimizavimui taikant duomenų gavybos, statistinės analizės ir dirbtinio intelekto metodus sukūrimas ir demonstracija praktikoje</t>
  </si>
  <si>
    <t>Kriterijų ličio celių pasirinkimui nustatymas: savaiminis išsikrovimas, ekvivalentė nuoseklioji varža darbinių temperatūrų diapazone, įkrovimo galimybės šaltyje, įkrovimo iškrovimo ciklų skaičius, parametrų degradacija</t>
  </si>
  <si>
    <t>Pasirinktų celių modelių parametrų tyrimas ir celių kainos, amortizacijos, tarnavimo laiko įvertinimas bei rekomendacijų pateikimas.</t>
  </si>
  <si>
    <t>Universalaus ličio jonų celės SOC (State-Of-Charge) skaičiavimo algoritmo tobulinimas ličio jonų baterijos prototipui.</t>
  </si>
  <si>
    <t>SOH (State-Of-Health) prognozės algoritmo tobulinimas ličio baterijos prototipui.</t>
  </si>
  <si>
    <t>Bepiločio orlaivio sistemos prototipo skirto energijos tiekimo linijų (elektros/dujų) diagnostikai prototipo sukūrimas.</t>
  </si>
  <si>
    <t>Bepiločio orlaivio sistemos prototipo skirto energijos tiekimo (elektros/dujų) linijų diagnostikai prototipo demonstravimas</t>
  </si>
  <si>
    <t>Mokslinių tyrimų išmaniosios energijos tinklų optimizavimo tematikoje atlikimas</t>
  </si>
  <si>
    <t>Mokslinių tyrimų vartotojų energetinio efektyvumo didinimo srityje taikant prognozavimo metodus atlikimas</t>
  </si>
  <si>
    <t>Universalaus ličio jonų celės SOC (State-Of-Charge) skaičiavimo algoritmo sudarymas: Kulonų skaičiavimo metodas, Peukerto dėsnio įvertinimas, skaičiavimų korekcija pagal OCV (Open-Contact-Voltage), temperatūros įvertinimas.</t>
  </si>
  <si>
    <t>SOH (State-Of-Health) prognozės algoritmo sudarymas darbiniame temperatūrų ir SOC (State-Of-Charge) intervale, įvertinant celės maksimalios iškrovimo galios sumažėjimą, maksimalios įkrovimo galios sumažėjimą, talpos ir kitų tyrimo metu nustatytų svarbių parametrų pasikeitimą.</t>
  </si>
  <si>
    <t>Bepiločio orlaivio sistemos skirtos energijos tiekimo (elektros/dujų) linijų diagnostikai įv. įterptinių sistemų moksliniai tyrimai.</t>
  </si>
  <si>
    <t>Suformuluotų procesų optimalus projektavimas ir rekomendacijų pateikimas</t>
  </si>
  <si>
    <t xml:space="preserve"> Prototipų energijos ir kuro gamybos procesų valdymui taikant duomenų gavybos ir dirbtinio intelekto metodus sukūrimas ir įvertinimas.</t>
  </si>
  <si>
    <t>Prototipų energijos ir kuro gamybos procesų valdymui taikant duomenų gavybos ir dirbtinio intelekto metodus demonstravimas.</t>
  </si>
  <si>
    <t>Įterptinių sistemų skirtų aplinkos parametrų jutiklių informacijos rinkimui ir apdorojimui diegimo išmaniuosiuose mažaenergiuose pastatuose techninių galimybių studija.</t>
  </si>
  <si>
    <t>Aplinkos parametrų jutiklių pritaikymo išmaniesiems mažaenergiams pastatams techninių galimybių studja</t>
  </si>
  <si>
    <t>Prototipo sukūrimas išmaniesiems pastatams naudojant daiktų interneto (IoT, angl. Internet of Things),  mobiliąsias ir kompiuterinės regos technologijas.</t>
  </si>
  <si>
    <t>Prototipų naudojančių duomenų gavybos ir dirbtinio intelekto metodus išmaniųjų pastatuose veikimui užtikrinti sukūrimas ir įvertinimas.</t>
  </si>
  <si>
    <t>Prototipų naudojančių duomenų gavybos ir dirbtinio intelekto metodus išmaniųjų pastatuose veikimui užtikrinti demonstravimas.</t>
  </si>
  <si>
    <t>Įterptinės sistemos su aplinkos parametrų jutikliais skirtais išmaniesiems pastatams sukūrimas</t>
  </si>
  <si>
    <t>Jutiklių pritaikymas aplinkos parametrų matavimui prototipo sukūrimas</t>
  </si>
  <si>
    <t>Koncepcijų formulavimas, patvirtinimas, maketų sukūrimas ir testavimas išmaniesiems pastatams naudojant daiktų interneto (IoT, angl. Internet of Things),  mobiliąsias ir kompiuterinės regos technologijas.</t>
  </si>
  <si>
    <t>Aplinkos parametrų matavimo technologijų išmaniesiems mažaenergiams pastatams moksliniai tyrimai</t>
  </si>
  <si>
    <t>Jutiklių skirtų aplinkos parametrų matavimui moksliniai tyrimai. Išėjimo charakteristikų tyrimai, modelio pritaikymas išėjimo charakteristikai ir jo optimizavimas. Aplinkos poveikio įtakos jutiklio parametrams tyrimai.</t>
  </si>
  <si>
    <t>Metodų saulės energetikos sistemų valdymui ir optimizavimui taikant duomenų gavybos ir dirbtinio intelekto metodus sukūrimas ir įvertinimas.</t>
  </si>
  <si>
    <t>Prototipų saulės energetikos sistemų valdymui ir optimizavimui taikant duomenų gavybos ir dirbtinio intelekto metodus sukūrimas.</t>
  </si>
  <si>
    <t>Duomenų gamybos, dirbtinio intelekto ir statistinės analizės taikymų saulės energetikos sistemoms moksliniai tyrimai</t>
  </si>
  <si>
    <t>Trejopas poveikio vertinimo modelis. Rezultatas: priemonė, leidžianti naujo sprendimo (projekto) socialinį poveikį, poveikį aplinkai ir ekonomikai</t>
  </si>
  <si>
    <t>Dr. Maik Huettinger
ISM Docentas
maihue@ism.l
+370 52123960</t>
  </si>
  <si>
    <t>ISM Vadybos ir ekonomikos universitetas</t>
  </si>
  <si>
    <t xml:space="preserve">Energijos tinklų analizė ir optimizavimas </t>
  </si>
  <si>
    <t>Julius Žilinskas
Tel. (8 5) 21 09 304
El. paštas: julius.zilinskas@mii.vu.lt
Matematikos ir informatikos institutas</t>
  </si>
  <si>
    <t>Regiono energijos tiekimo sistemos optimizavimas, atsižvelgiant į atsinaujinančių išteklių naudojimą</t>
  </si>
  <si>
    <t>Leonidas Sakalauskas
Tel.: (8 5) 21 09 323, 8-675-56923
El. paštas: leonidas.sakalauskas@mii.vu.lt
Matematikos ir informatikos institutas</t>
  </si>
  <si>
    <t>Elektros prietaisų tarpusavio sąveikos valdymas naudojantis spiečių intelekto technologijomis</t>
  </si>
  <si>
    <t>Olga Kurasova
Tel. (8 5) 21 09 322
El. paštas:. olga.kurasova@mii.vu.lt
Matematikos ir informatikos institutas</t>
  </si>
  <si>
    <t>Modernių gatvių apšvietimo sistemų, sudarytų iš kietakūnių (LED) ir kitų technologijų šviesos šaltinių, jutiklių ir valdymo sistemos, energetinio našumo ir ekonominio naudingumo galimybių studija. Naktinio apšvietimo šviesos taršos, poveikio gamtai ir žmogui vertinimas.</t>
  </si>
  <si>
    <t>Pranciškus Vitta
El. paštas: pranciskus.vitta@ff.vu.lt
Taikomųjų mokslų institutas</t>
  </si>
  <si>
    <t>Modernių vidaus patalpų apšvietimo sistemų, sudarytų iš kietakūnių (LED) ir kitų technologijų šviesos šaltinių, jutiklių ir valdymo sistemos, energetinio našumo ir ekonominio naudingumo galimybių studija. Nevizualinio šviesos poveikio vertinimas.</t>
  </si>
  <si>
    <t>Energetiškai efektyvių šviesos šaltinių ir/ar sistemų prototipo sukūrimas</t>
  </si>
  <si>
    <t>Pranciškus Vitta
El. paštas:
pranciskus.vitta@ff.vu.lt
Tel. +370 5 2366 039
Taikomųjų mokslų institutas</t>
  </si>
  <si>
    <t>Energetiškai efektyvių šviesos šaltinių ir/ar sistemų prototipo (jau sukurto), demonstravimas  ir funkcinis testavimas įvairiomis sąlygomis.</t>
  </si>
  <si>
    <t>Atliekų perdirbimas/apdorojimas/šalinimas arba pavertimas į aukštesnės pridėtinės vertės produktus biokataliziniais (fermentiniais) metodais</t>
  </si>
  <si>
    <t>Inga Matijošytė
Tel. (85) 240 4679
El. paštas: inga.matijosyte@bti.vu.lt
Biotechnologijos institutas
Vilniaus universitetas</t>
  </si>
  <si>
    <t>Atliekų perdirbimas/apdorojimas/šalinimas arba pavertimas į aukštesnės pridėtinės vertės produktus taikant „Žaliosios chemijos“ principus</t>
  </si>
  <si>
    <t>Inga Matijošytė
Tel. (85) 240 4679
El. paštas: inga.matijosyte@bti.vu.lt
Biotechnologijos institutas</t>
  </si>
  <si>
    <t>Atliekų apdirbimo ir deginimo procesų metu susidariusių dujų cheminės sudėties nustatymo siekiant aptikti žalingas mažų koncentracijų chemines medžiagas metodikos sukūrimas ir pritaikymas vartotojo reikmėms. Panaudojant Infraraudonosios spinduliuotės spektrometrijos metodus</t>
  </si>
  <si>
    <t>Justinas Čeponkus
El. paštas: justinas.ceponkus@ff.vu.lt
Fizikos fakultetas</t>
  </si>
  <si>
    <t>Biodyzelino gamyba   iš atsinaujinančios žaliavos –žaliadumblių biomasės</t>
  </si>
  <si>
    <t>Vida Bendikienė
Tel. (8 5) 239 8241
El. paštas: vida.bendikienė@gf.vu.lt
Gamtos mokslų fakultetas</t>
  </si>
  <si>
    <t>Žaliadumblių biomasės atliekų apdorojimas po tikslinių bioproduktų (lipidų, pigmentų ir kt.) išskyrimo</t>
  </si>
  <si>
    <t>Biodujų išeigos iš bioskaidžių atliekų efektyvumo padidinimo įvertinimas, panaudojant biokatalizatorius</t>
  </si>
  <si>
    <t>Lilija Kalėdienė
El. paštas: lilija.kalediene@gf.vu.lt
Tel. (8 5) 2398205
Gamtos mokslų fakultetas</t>
  </si>
  <si>
    <t xml:space="preserve">Atliekų perdirbimas/apdorojimas/šalinimas arba pavertimas į aukštesnės pridėtinės vertės produktus biokataliziniais (fermentiniais) metodais </t>
  </si>
  <si>
    <t>Fermentinė biodyzelino gamyba iš optimizuotai kultivuotos žaliadumblių biomasės lipidų;  biokuro savybių tyrimas</t>
  </si>
  <si>
    <t>Vida Bendikienė
Tel. (8 5) 239 8241
El. paštas:
vida.bendikienė@gf.vu.lt
Gamtos mokslų fakultetas</t>
  </si>
  <si>
    <t>Saulius Maskeliūnas
Tel. (8 5) 21 09 342
El. paštas: saulius.maskeliunas@mii.vu.lt
Matematikos ir informatikos institutas</t>
  </si>
  <si>
    <t>Rasa Kanapickienė
El. paštas:
rasa.kanapickiene@ef.vu.lt
Ekonomikos fakultetas</t>
  </si>
  <si>
    <t>Pateikiama ir įdiegiama atrinkta ir adaptuota novatoriška e. verslo technologinė ir infrastruktūrinė platforma.
Įmonėms pritaikyti specialūs verslo scenarijai, o visi jų verslo valdymo sprendimai integruoti.
Įmonėms pateikiami integracijos komponentai palengvinantys labiausiai paplitusių verslo valdymo sprendimų, tokių kaip ERP, CRM bei logistika integraciją. Sukuriama atvirojo kodo e. verslo platforma integruojanti visus elementus į efektyvią mažų ir vidutinių įmonių lygio atvirą ir lengvai konfigūruojamą ir suprantamą informacinę sistemą.</t>
  </si>
  <si>
    <t>Saulės energijos projektų ekonominis-finansinis vertinimas. Įvertinus saulės energetikos projektų specifinius bruožus, pasitelkiant mokslo darbuose bei praktikoje taikomus saulės energetikos projektų vertinimo metodais, atlikti konkretaus saulės energetikos projekto ekonominį ir finansinį vertinimą (panaudojant tiek klasikinius, tiek modernius investicinių projektų vertinimo metodus)</t>
  </si>
  <si>
    <t>Kęstutis Driaunys
Tel. (8-37) 422523 
El. paštas: kestutis.driaunys@khf.vu.lt
Kauno humanitarinis fakultetas</t>
  </si>
  <si>
    <t>Novatoriška statybų e.verslo technologinė ir infrastruktūrinė platforma.  Pateikiamos ir įdiegiamos specialiai atrinktos ir adaptuotos priemonės, įmonėms pritaikyti specialūs verslo scenarijai, ir visi jų verslo valdymo sprendimai integruojami. Įmonėms pateikiami integracijos komponentai palengvinantys labiausiai paplitusių verslo valdymo sprendimų, tokių kaip ERP, CRM bei logistika integraciją. Sukuriama atvirojo kodo programine įranga pagrįsta e. verslo platforma integruojanti visus elementus į efektyvią mažų ir vidutinių įmonių lygio atvirą ir lengvai konfigūruojamą ir suprantamą informacinę sistemą.</t>
  </si>
  <si>
    <t xml:space="preserve">Saulius Maskeliūnas
Tel. (8 5) 21 09 342
El. paštas: saulius.maskeliunas@mii.vu.lt
Matematikos ir informatikos institutas
</t>
  </si>
  <si>
    <t xml:space="preserve">Organizacijos strategijos formavimo panaudojant šiuolaikines technologijas ir rekomendacijos vertės kūrimui techninė galimybių studija </t>
  </si>
  <si>
    <t>Biokuro elementų technologijų vystymas ir pritaikymo galimybių tyrimas.</t>
  </si>
  <si>
    <t>Arūnas Ramanavičius
el. paštas arunas.ramanavicius@chf.vu.lt
tel: 85 219 3181
Chemijos fakultetas</t>
  </si>
  <si>
    <t>Fermentinių ir mikroorganizmų pagrindu veikiančių biokuro elementų taikymas pasirinktoms modelinėms sistemoms.</t>
  </si>
  <si>
    <t>Fermentinių ir mikroorganizmų pagrindu veikiančių biokuro elementų kūrimas ir tyrimas.</t>
  </si>
  <si>
    <t>Kuro elementų technologijų vystymas ir pritaikymo galimybių tyrimas.</t>
  </si>
  <si>
    <t>Katalizatorių, skirtų kuro elementams paieška, sintezė ir tyrimas.</t>
  </si>
  <si>
    <r>
      <t xml:space="preserve">Pastato (įvairių lygių: preliminarus; detalusis) energijos vartojimo efektyvumo tyrimas. 
</t>
    </r>
    <r>
      <rPr>
        <i/>
        <sz val="11"/>
        <rFont val="Calibri"/>
        <family val="2"/>
        <charset val="186"/>
        <scheme val="minor"/>
      </rPr>
      <t>Produktas: energinis auditas.</t>
    </r>
    <r>
      <rPr>
        <sz val="11"/>
        <rFont val="Calibri"/>
        <family val="2"/>
        <charset val="186"/>
        <scheme val="minor"/>
      </rPr>
      <t xml:space="preserve">
Pastato energijos poreikių dinaminis, struktūrinis (pagal sistemas ir konstrukcijas) skaitmeninis modeliavimas specialiomis modeliavimo priemonėmis (DesignBuilder, TRNSYS ir kt.), rezultatų interpretacija, išvados. </t>
    </r>
    <r>
      <rPr>
        <i/>
        <sz val="11"/>
        <rFont val="Calibri"/>
        <family val="2"/>
        <charset val="186"/>
        <scheme val="minor"/>
      </rPr>
      <t>Produktas: Pastato energinis skaitmeninis modelis.</t>
    </r>
    <r>
      <rPr>
        <sz val="11"/>
        <rFont val="Calibri"/>
        <family val="2"/>
        <charset val="186"/>
        <scheme val="minor"/>
      </rPr>
      <t xml:space="preserve">
Pastato energijos vartojimo efektyvumo didinimo priemonės, jų įdiegimo ekonominis patrauklumas.
 </t>
    </r>
    <r>
      <rPr>
        <i/>
        <sz val="11"/>
        <rFont val="Calibri"/>
        <family val="2"/>
        <charset val="186"/>
        <scheme val="minor"/>
      </rPr>
      <t xml:space="preserve">Produktas: galimybių studija. </t>
    </r>
    <r>
      <rPr>
        <sz val="11"/>
        <rFont val="Calibri"/>
        <family val="2"/>
        <charset val="186"/>
        <scheme val="minor"/>
      </rPr>
      <t xml:space="preserve">
Pastato aprūpinimo energija koncepcijos formavimas, šilumos šaltinių ir integruotų sprendimų techninis−ekonominis modeliavimas. 
</t>
    </r>
    <r>
      <rPr>
        <i/>
        <sz val="11"/>
        <rFont val="Calibri"/>
        <family val="2"/>
        <charset val="186"/>
        <scheme val="minor"/>
      </rPr>
      <t xml:space="preserve">Produktas: galimybių studija. </t>
    </r>
  </si>
  <si>
    <t>VGTU, Pastatų energetikos katedra
Artur Rogoža
Tel. (8 5) 274 4717
Mob. 8 685 01910
artur.rogoza@vgtu.lt</t>
  </si>
  <si>
    <t xml:space="preserve">Pastato arba patalpos mikroklimato tyrimai.
Temperatūros, santykinės drėgmės, oro judrumo, CO2 koncentracijos, apšvietos, triukšmo ir kt. matavimai.  Produktas: tyrimų ataskaita, išvados, rekomendacijos. </t>
  </si>
  <si>
    <t>VGTU, Civilinės inžinerijos mokslo centras
Giedrius Šiupšinskas
Tel. (8 5) 251 2308
Mob. 8 685 74 452
giedrius.siupsinskas@vgtu.lt</t>
  </si>
  <si>
    <t>Hidraulinio smūgio vandentiekio ir nuotekų tinkluose taikomieji tyrimai, naudojant specifinę įrangą</t>
  </si>
  <si>
    <t>VGTU, Vandentvarkos inžinerijos katedra
Mindaugas Rimeika
Tel. (8 5) 274 4713
El. p. mindaugas.rimeika@vgtu.lt</t>
  </si>
  <si>
    <t>Nuotekų valymo ir dumblo apdorojimo įrenginių analizė ir rekomendacijos rekonstrukcijai arba naujų įrenginių statybai</t>
  </si>
  <si>
    <t>Elektroninių keitiklių elektros energijos konvertavimui ir valdymui techninių galimybių studijos</t>
  </si>
  <si>
    <t>VGTU, Kompiuterių inžinerijos katedra                Algirdas Baškys
Tel. (8 5) 274 4767
El. p. algirdas.baskys@vgtu.lt</t>
  </si>
  <si>
    <t>VGTU, Elektrotechnikos katedra
Audrius Grainys
Mob. 8 615 65253
El. p. audrius.grainys@vgtu.lt</t>
  </si>
  <si>
    <t>Mechatroninių sistemų, jų elementų bei valdymo algoritmų tyrimai</t>
  </si>
  <si>
    <t>VGTU, Automatikos katedra
Dainius Udris
Tel. (8 5) 274 4769
El. p. dainius.udris@vgtu.lt</t>
  </si>
  <si>
    <t>Elektros energijos vartotojų galios faktoriaus diagnostika ir energetinio efektyvumo didinimo tyrimai</t>
  </si>
  <si>
    <t>VGTU, Medžiagotyros ir suvirinimo katedra
Irmantas Gedzevičius
Tel. (8 5) 274 4739
El. p. irmantas.gedzevicius@vgtu.lt</t>
  </si>
  <si>
    <t>VGTU, Tarptautinės ekonomikos ir vadybos katedra
Borisas Melnikas
Tel. (8 5) 274 4878
El. p. borisas.melnikas@vgtu.lt</t>
  </si>
  <si>
    <t>Pastato arba patalpos mikroklimato tyrimai, mažos galios šilumos transformatorių eksperimentiniai tyrimai</t>
  </si>
  <si>
    <t>VGTU, Civilinės inžinerijos mokslo centras
Šarūnas Skuodis
Tel. (8 5) 274 5220
El. p. sarunas.skuodis@vgtu.lt</t>
  </si>
  <si>
    <t>Mažos galios (iki kelių dešimčių kW) šilumos transformatorių (šilumokaičių, šilumos siurblių, šaldymo įrenginių, katilų ir kt.) modeliavimas ir eksperimentiniai tyrimai, prototipo koncepcijos sukūrimas, prototipo veikimo optimizavimas.
Sezoninis energinis efektyvumas.
Įrenginių darbo režimų charakteristikos.
Naujų įrenginio komponentų, naujos įrenginio modifikacijos įtaka veikimo efektyvumui. 
Produktas: prototipo skaitmeninis modelis, tyrimų ataskaita, išvados ir rekomendacijos.</t>
  </si>
  <si>
    <t>VGTU, Civilinės inžinerijos mokslo centras
Giedrius Šiupšinskas
Tel. (8 5) 251 2308
Mob. 8 685 74452
El. p. giedrius.siupsinskas@vgtu.lt</t>
  </si>
  <si>
    <t>Techninių sistemų įrenginių energinio efektyvumo tyrimai.
Pastato (mikroklimatą užtikrinančių) techninių sistemų įrenginių charakteristikų tyrimas, energinio efektyvumo didinimas.
Produktas: tyrimo ataskaita, išvados ir rekomendacijos.</t>
  </si>
  <si>
    <t>Elektroninių keitiklių elektros energijos konvertavimui ir valdymui prototipų sukūrimas</t>
  </si>
  <si>
    <t>VGTU, Kompiuterių inžinerijos katedra Algirdas Baškys
Tel. (8 5) 274 4767
El. p. algirdas.baskys@vgtu.lt</t>
  </si>
  <si>
    <t>Stiprių magnetinių ir elektrinių laukų generatorių kūrimas</t>
  </si>
  <si>
    <t>Mechatroninių sistemų ir jų elementų – vykdiklių, jutiklių bei valdiklių – tyrimas, kūrimas ir tobulinimas, valdymo algoritmų bei valdiklių kūrimas ir taikymas</t>
  </si>
  <si>
    <t>Įmonių, atliekančių suvirinimo darbus, tinklų ir vartotojų energetinio efektyvumo, diagnostikos, stebėsenos, apskaitos ir valdymo sistemos prototipo sukūrimas</t>
  </si>
  <si>
    <t>Mechatroninių sistemų ir jų elementų – vykdiklių, jutiklių bei valdiklių – tyrimas, kūrimas ir tobulinimas, valdymo algoritmų kūrimas, analizė ir optimizavimas</t>
  </si>
  <si>
    <t xml:space="preserve"> Elektros lanko maitinimo šaltinių diagnostikos sistemos prototipo demonstravimas</t>
  </si>
  <si>
    <t>VGTU, Suvirinimo tyrimų ir diagnostikos mokslo laboratorija
Nikolaj Višniakov
Tel. (8 5) 274 5053
El. p. nikolaj.visniakov@vgtu.lt, stdml@vgtu.lt</t>
  </si>
  <si>
    <t>Atliekų deginimo pelenų panaudojimas statybinių konstrukcijų gamyboje. Produktas: Techninė galimybių studija.</t>
  </si>
  <si>
    <t>VGTU, Aplinkos apsaugos katedra
Saulius Vasarevičius
Tel. (8 5) 251 2132
El. p. saulius.vasarevicius@vgtu.lt</t>
  </si>
  <si>
    <t>MBA įrenginiuose susidariusio kietojo atgautojo kuro (KAK) kokybinių charakteristikų vertinimas Produktas: Techninė galimybių studija.</t>
  </si>
  <si>
    <t>Bioreaktorių, skirtų įvairios sudėties biologiškai skaidžioms atliekoms perdirbti ir biodujoms gauti, techninės galimybių studijos parengimas</t>
  </si>
  <si>
    <t>VGTU, Aplinkos apsaugos institutas               Raimondas Grubliauskas
Tel. (8 5) 274 4947
El. p. raimondas.grubliauskas@vgtu.lt</t>
  </si>
  <si>
    <t>Technologijų, skirtų atliekų apdorojimo metu išsiskiriančių biodujų metanizacijos procesui pagerinti, techninės galimybių studijos parengimas</t>
  </si>
  <si>
    <t>VGTU, Aplinkos apsaugos institutas                Raimondas Grubliauskas
Tel. (8 5) 274 4947
El. p. raimondas.grubliauskas@vgtu.lt</t>
  </si>
  <si>
    <t>Sumanių anglies technologijų taikymas aplinkos apsaugos inžinerijoje Produktas: Techninė galimybių studija.</t>
  </si>
  <si>
    <t>VGTU, Aplinkos apsaugos katedra
Edita Baltrėnaitė
Tel. (8 5) 251 2131
El. p. edita.baltrenaite@vgtu.lt</t>
  </si>
  <si>
    <t>Įvairių mikrodalelių ir nanodalelių (teršalų dalelės, miltelių dalelės ir t.t.) mechaninių savybių ir dinamikos skaitiniai tyrimai</t>
  </si>
  <si>
    <t xml:space="preserve">VGTU, Mechanikos mokslo institutas
Raimondas Jasevičius
Mob. 8 655 77819
El. p. raimondas.jasevicius@vgtu.lt </t>
  </si>
  <si>
    <t>Pelenų iš biokatilinių panaudojimas grunto savybėms gerinti. Vienos receptūros tyrimas: fizikinių, mechaninių bei kitų savybių tyrimai ir galimų naudojimo sričių nustatymas</t>
  </si>
  <si>
    <t xml:space="preserve">VGTU, Geotechnikos mokslo laboratorija
Arnoldas Norkus
Tel. (8 5) 274 5223, (8 5) 274 5220
El. p. geotechnikos-laboratorija@vgtu.lt </t>
  </si>
  <si>
    <t>Pelenų iš biokatilinių, kaip cemento pakaitalo panaudojimas srautinio injektavimo poliams įrengti vienos receptūros ilgalaikis (bandinius išlaikant ne mažiau kaip 72 paras) tyrimas: fizikinių, mechaninių bei kitų savybių tyrimai ir galimų naudojimo sričių nustatymas</t>
  </si>
  <si>
    <t>Pažangesnio mažų gabaritų bioreaktoriaus prototipo, skirto atliekoms perdirbti ir biodujoms išgauti, kūrimas</t>
  </si>
  <si>
    <t>VGTU, Aplinkos apsaugos institutas
Raimondas Grubliauskas
Tel. (8 5) 274 4947
El. p. raimondas.grubliauskas@vgtu.lt</t>
  </si>
  <si>
    <t>Naujos kartos biofiltro prototipo, skirto anaerobiškai perdirbant organines atliekas išsiskiriančių biodujų kokybei pagerinti, kūrimas</t>
  </si>
  <si>
    <t>Specialaus ciklono, dirbančio agresyviomis sąlygomis, sukūrimas</t>
  </si>
  <si>
    <t xml:space="preserve">VGTU, Aplinkos apsaugos institutas 
Pranas Baltrėnas
Tel. (8 5) 274 4723
El. p. pranas.baltrenas@vgtu.lt </t>
  </si>
  <si>
    <t>Keramikos gaminių degimas tunelinėse krosnyse panaudojant medienos atliekas</t>
  </si>
  <si>
    <t>VGTU, Statybinių dirbinių technologijos laboratorija
Edmundas Spudulis
Tel. (8 5) 251 2338
El. p. edmundas.spudulis@vgtu.lt</t>
  </si>
  <si>
    <t>Pastato energijos poreikių modeliavimas.
Modeliavimas DesignBuilder (konstrukcinių atitvarų, sistemų, mikroklimato ir energijos poreikių tarpusavio sąveika).
PHPP (pagalbinė projektavimo pagal Pasyvaus pastato standartą programinė įranga).
HEAT2 /HEAT3 (dvimačiai bei trimačiai nestacionarūs šilumos mainai).
Produktas: skaitinis modelis, tyrimo ataskaita.</t>
  </si>
  <si>
    <t>Energijos transformatorių ir sistemų modeliavimas.
TRNSYS 17.0 (pastatų mikroklimatas ir energijos poreikiai).
POLYSUN (procesams saulės energijos transformatoriuose, jų sistemose).
EnergyPro (regioninis/teritorinis aprūpinimas energija/ko(tri)generacija).
PHOENICS (skaičiuojamoji fluidų dinamika).
Produktas: Skaitinis modelis, tyrimų ataskaita.</t>
  </si>
  <si>
    <t>VGTU, Pastatų energetikos katedra
Artur Rogoža
Tel. (8 5) 274 4717
Mob. 8 685 01910
El. p. artur.rogoza@vgtu.lt</t>
  </si>
  <si>
    <t>Atsinaujinančių energijos šaltinių pastatuose panaudojimo techninių galimybių studijos.
Atliekamas techninis atsinaujinančių energijos šaltinių įdiegimo įvertinimas, ekonominis siūlomų alternatyvų įvertinimas, finansinės paramos pasirinktoms įgyvendinti alternatyvoms paieška.
Produktas: galimybių studija, išvados ir rekomendacijos</t>
  </si>
  <si>
    <t>Gyvenviečių/pastatų grupių darnaus aprūpinimo energija galimybių studijos, integruojant atsinaujinančių energijos išteklių technologijas.
Produktas: galimybių studija su skaitmeniniu modeliu.</t>
  </si>
  <si>
    <t>Įvairios paskirties patalpų ir salių aidėjimo trukmės optimizavimo galimybių studija pagal laboratorinių ir natūrinių tyrimų akustinius kriterijus naudojant statinio informacinio modeliavimo technologijas</t>
  </si>
  <si>
    <t>VGTU, Architektūros inžinerijos katedra 
Marius Mickaitis
Tel. (8 5) 274 5248
Mob. 8 699 83766
El. p. marius.mickaitis@vgtu.lt</t>
  </si>
  <si>
    <t>Mažai energijai imlių konstrukcinių sprendimų mažaaukštei statybai techninė galimybių studija</t>
  </si>
  <si>
    <t xml:space="preserve">VGTU, Metalinių ir medinių konstrukcijų katedra
Antanas Šapalas
Tel. (8 5) 274 5228
El. p. steel@vgtu.lt </t>
  </si>
  <si>
    <t>VGTU, Kompozitinių statybinių konstrukcijų mokslo laboratorija „Kompozitas“
Gintas Šaučiuvėnas
Tel. (8 5) 274 5230
Mob. 8 698 21164
El. p. kompozitas@vgtu.lt, gintas.sauciuvenas@vgtu.lt</t>
  </si>
  <si>
    <t>Internetinių intelektinių (ekspertinių, žinių, rekomendacinių, sprendimų paramos ir pan.) didelių duomenų analitikos, intelektinės bibliotekos bei biometrinių sistemų įvairiose veiklos srityse kūrimas</t>
  </si>
  <si>
    <t>VGTU, Išmaniųjų pastatų technologijų mokslo institutas
Artūras Kaklauskas
Tel. (8 5) 274 5234
El. p. arturas.kaklauskas@vgtu.lt</t>
  </si>
  <si>
    <t>Internetinių intelektinių miestų ir apstatytos aplinkos sistemų analizė</t>
  </si>
  <si>
    <t>VGTU, Kūrybiškumo ir inovacijų centras „Linkmenų fabrikas“
Lina Pečiūrė
Tel. (8 5) 274 5246
El. p. lina.peciure@vgtu.lt</t>
  </si>
  <si>
    <t>VGTU, Kompozitinių statybinių konstrukcijų mokslo laboratorija „Kompozitas“
Gintas Šaučiuvėnas 
Tel. (8 5) 274 5230
Mob. 8 698 21164
El. p. kompozitas@vgtu.lt; gintas.sauciuvenas@vgtu.lt</t>
  </si>
  <si>
    <t>Mažai energijai imlaus konstrukcinio sprendimo mažaaukštei statybai prototipo sukūrimas</t>
  </si>
  <si>
    <t>Pastatų vidaus aplinkos pagerinto akustinio komforto sukūrimas pagal inovacinių apdailos medžiagų ir konstrukcijų laboratorinius ir natūrinius garso sugerties tyrimus</t>
  </si>
  <si>
    <t>VGTU, Akustikos laboratorija
Aleksandras Jagniatinskis
Tel. (8 5) 251 2346
Mob. 8 673 84775
El. p. aleksandras.jagniatinskis@vgtu.lt</t>
  </si>
  <si>
    <t>Mažaenergio pastato garso izoliavimo savybių optimizavimas naudojant inovacinių elementų ir konstrukcijų laboratorinius ir natūrinius akustinius tyrimus</t>
  </si>
  <si>
    <t>Detalaus sukurtos konstrukcijos skaitinio modelio parengimas ir analizė pasitelkiant įvairius programinius paketus, palyginimas su prototipais, siekiant parodyti sukurto konstrukcinio sprendinio privalumus</t>
  </si>
  <si>
    <t>Mažai energijai imlaus konstrukcinio sprendimo mažaaukštei statybai prototipo demonstravimas</t>
  </si>
  <si>
    <t>VGTU, Metalinių ir medinių konstrukcijų katedra
Antanas Šapalas
Tel. (8 5) 274 5228
El. p. steel@vgtu.lt</t>
  </si>
  <si>
    <t>Naujų medžiagų ir konstrukcijų taikomų skaitmeninėje statyboje akustinių savybių įvertinimas ir deklaravimas</t>
  </si>
  <si>
    <t>VGTU, Akustikos laboratorija
Aleksandras Jagniatinskis
Tel. (8 5) 2512346
Mob. 8 673 84775
El. p. aleksandras.jagniatinskis@vgtu.lt</t>
  </si>
  <si>
    <t>Skaitmenines statybos inovacinės įrangos ir mechanizmų triukšmingumo charakteristikų tyrimas ir demonstravimas</t>
  </si>
  <si>
    <t>Automatizuotos techninių projektų techninių specifikacijų generavimo pagal projektinius sprendinius pilnos apimties programos parengimas ir testavimas</t>
  </si>
  <si>
    <t>Keitiklių fotovoltiniams saulės energijos moduliams techninių galimybių studijos</t>
  </si>
  <si>
    <t>Atsinaujinančios energetikos (fotovoltinės, fototerminės, vėjo ir biomasės) įrangos taikomieji tyrimai ir galimybių studijos</t>
  </si>
  <si>
    <t xml:space="preserve">VGTU, Mechanikos inžinerijos katedra 
Robertas Urbanavičius
Tel. (8 5) 237 0593
Mob. 8 610 34567
El. p. robertas.urbanavicius@vgtu.lt </t>
  </si>
  <si>
    <t>Planuojamų kurti produktų/ paslaugų technologinio, ekonominio ir komercinio gyvybingumo įvertinimas</t>
  </si>
  <si>
    <t>VGTU, Tarptautinės ekonomikos ir vadybos katedra 
Borisas Melnikas
Tel. (8 5) 274 4878
El. p. borisas.melnikas@vgtu.lt</t>
  </si>
  <si>
    <t>Keitiklių fotovoltiniams saulės energijos moduliams prototipų sukūrimas</t>
  </si>
  <si>
    <t>VGTU, Kompiuterių inžinerijos katedra                              Algirdas Baškys
Tel. (8 5) 274 4767
El. p. algirdas.baskys@vgtu.lt</t>
  </si>
  <si>
    <t>Atsinaujinančios energetikos, mechatronikos ir robototechnikos sprendimų projektavimas bei modernizavimas ir prototipo sukūrimas</t>
  </si>
  <si>
    <t>VGTU, Mechanikos inžinerijos katedra
Artūras Kilikevičius
Tel. (8 5) 237 0594
Mob. 8 677 55819
El. p. arturas.kilikevicius@vgtu.lt
Mindaugas Jurevičius
Tel. (8 5) 274 4734
Mob. 8 685 17520
El. p. mindaugas.jurevicius@vgtu.lt</t>
  </si>
  <si>
    <t>Saulės energijos įrenginių, atsparių dinaminiams poveikiams (vidiniams ir išoriniams), prototipo sukūrimas. Prototipo mechaninės struktūros ilgalaikio patikimumo bei techninio ištekliaus vertinimas ir prognozavimas. Atsitiktinių savybių įtakos tyrimas prototipo mechaninės struktūros elgsenai.</t>
  </si>
  <si>
    <t>VGTU Mechanikos mokslo institutas                                        Artūras Kilikevičius 
Tel. (8 5) 237 0594
Mob. 8 677 55819
El. p. arturas.kilikevicius@vgtu.lt
Ona Lukoševičienė
Tel. (8 5) 251 2372
El. p. ona.lukoseviciene@vgtu.lt</t>
  </si>
  <si>
    <t>Atsinaujinančios energetikos, mechatronikos ir robototechnikos sprendimų projektavimas bei modernizavimas ir prototipo sukūrimas ir demonstravimas</t>
  </si>
  <si>
    <t>VGTU, Mechanikos inžinerijos katedra 
Artūras Kilikevičius
Tel. (8 5) 237 0594
Mob. 8 677 55819
Mindaugas Jurevičius
Tel. (8 5) 274 4734
Mob. 8 685 17520
El. p. mindaugas.jurevicius@vgtu.lt</t>
  </si>
  <si>
    <t>Optimalių parametrų saulės energijos įrenginio atsparaus dinaminiams poveikiams (vidiniams ir išoriniams), prototipo demonstravimas. Prototipo mechaninės struktūros ilgalaikio patikimumo bei techninio ištekliaus vertinimas ir prognozavimas. Atsitiktinių savybių įtakos tyrimas prototipo mechaninės struktūros elgsenai.</t>
  </si>
  <si>
    <t>VGTU, Mechanikos mokslo institutas                                              Artūras Kilikevičius
Tel. (8 5) 237 0594
Mob. 8 677 55819
El. p. arturas.kilikevicius@vgtu.lt
Ona Lukoševičienė
Tel. (8 5) 251 2372
El. p. ona.lukoseviciene@vgtu.lt</t>
  </si>
  <si>
    <t>VGTU, Kūrybiškumo ir inovacijų centras „Linkmenų fabrikas“
Mykolas Bistrickas
El. p. mykolas.bistrickas@vgtu.lt</t>
  </si>
  <si>
    <t>Intelektualiaisiais metodais grįstų ir lauku programuojamų loginių matricų (angl. FPGA) integriniuose grandynuose įgyvendinamų elektroninių sistemų prototipų kūrimas ir demonstravimas</t>
  </si>
  <si>
    <t>Intelektualiaisiais metodais grįstų ir lauku programuojamų loginių matricų (angl. FPGA) integriniuose grandynuose įgyvendinamų elektroninių sistemų tyrimas</t>
  </si>
  <si>
    <t>VGTU, Mechatronikos ir robotikos katedra
Vytautas Bučinskas
Tel. (8 5) 273 0668
Mob. 8 687 64869
El. p. vytautas.bucinskas@vgtu.lt</t>
  </si>
  <si>
    <t>Bangolaidinių struktūrų valdymo trumpo impulso lazerio spinduliais modeliavimas, analizė ir taikomieji tyrimai</t>
  </si>
  <si>
    <t>VGTU, Elektroninių sistemų katedra
Darius Plonis
Tel. (8 5) 251 2145
Mob. 8 614 94442
El. p. darius.plonis@vgtu.lt</t>
  </si>
  <si>
    <t>Pažangių lazerinių technologijų (SLS ir kt.) taikymo gamyboje techninė galimybių studija</t>
  </si>
  <si>
    <t>VGTU, Medžiagotyros ir suvirinimo katedra
Olegas Černašėjus
Tel. (8 5) 274 4744
Mob. 8 685 78612
El. p. olegas.cernasejus@vgtu.lt</t>
  </si>
  <si>
    <t>Daugiakanalio valdiklio lazeriams prototipų kūrimas ir demonstravimas</t>
  </si>
  <si>
    <t>VGTU, Elektroninių sistemų katedra
Dalius Navakauskas
Tel. (8 5) 274 4756
El. p. dalius.navakauskas@vgtu.lt</t>
  </si>
  <si>
    <t>Lazerinių medžiagų paviršiaus mikroapdirbimo technologijų kūrimas</t>
  </si>
  <si>
    <t>Daugiakanalio valdiklio lazeriams tyrimas</t>
  </si>
  <si>
    <t>Feritinių, puslaidininkinių ir anizotropinių- dielektrinių medžiagų bangolaidinių struktūrų veikiančių mikrobangų ruože modeliavimas, analizė ir taikomieji tyrimai</t>
  </si>
  <si>
    <t>Modernių medžiagų ir dangų taikymo įvairių produktų ir atskirų produktų elementų gamyboje techninė galimybių studija ir tyrimai laboratorinėmis sąlygomis</t>
  </si>
  <si>
    <t>Naujų paviršiaus inžinerijos technologijų taikymo gamyboje galimybių studijų parengimas</t>
  </si>
  <si>
    <t>Funkcinių medžiagų ir dangų kūrimo panaudojant koncentruotus energijos šaltinius galimybių studija. Funkcinių medžiagų ir dangų daugiakriterinio vertinimo tinkamumo paskirčiai techninių galimybių studija.</t>
  </si>
  <si>
    <t>Asfalto mišinių fizikinių ir mechaninių (eksploatacinių) savybių tyrimai</t>
  </si>
  <si>
    <t>Aplinkos veiksnių parametrų matavimas ir analizė</t>
  </si>
  <si>
    <t>Procesų ir produktų prototipų, kurių gamyboje taikomos pažangios medžiagos ir sujungimo bei dangų technologijos, sukūrimas ir išbandymas laboratorinėmis sąlygomis</t>
  </si>
  <si>
    <t>Daugiafunkcinių paviršių iš miltelinių medžiagų formavimo technologijų kūrimas</t>
  </si>
  <si>
    <t>Terminio purškimo, aplydimo ar suvirinimo procesų pritaikymas funkcinės medžiagos ar dangos prototipo sukūrimui</t>
  </si>
  <si>
    <t>Aukštatemperatūriniai klijai fosfatų ir koloidinio SiO2 pagrindu</t>
  </si>
  <si>
    <t xml:space="preserve">Betono ilgaamžiškumą didinantys priedai sintetiniu ceolito pagrindu 
</t>
  </si>
  <si>
    <t>VGTU, Statybinių medžiagų katedra
Gintautas Skripkiūnas
Tel. (8 5) 274 5218
El. p. gintautas.skripkiunas@vgtu.lt</t>
  </si>
  <si>
    <t>Įvairių paviršių inovatyvios dengimo metodikos sudarymas taikant eksperimentinius ir teorinius skaičiavimus</t>
  </si>
  <si>
    <t xml:space="preserve">Technologinių procesų ir galutinių produktų prototipų, kurių gamyboje taikomos pažangios medžiagos ir sujungimo bei dangų technologijos, išbandymas realioje veikimo aplinkoje </t>
  </si>
  <si>
    <t xml:space="preserve">Erdvinio modelio prototipo demonstravimas pritaikant koncentruotus energijos šaltinius funkcinėms medžiagoms ir dangoms </t>
  </si>
  <si>
    <t>Kompleksiniai rišikliai su biokuro deginimo pelenais</t>
  </si>
  <si>
    <t>Įvairių paviršių dangos kokybiniai tyrimai taikant eksperimentinius metodus</t>
  </si>
  <si>
    <t>Stiklo atliekų panaudojimas betonų gamybai</t>
  </si>
  <si>
    <t>VGTU, Statybinių medžiagų ir gaminių mokslo institutas
Gintautas Skripkiūnas
Tel. (8 5) 274 5218
El. p. gintautas.skripkiunas@vgtu.lt</t>
  </si>
  <si>
    <t>Naujų medžiagų (metalų, plastikų, kompozitų), jungčių (virintų, klijuotų ir kt.) statinio, ciklinio (patvarumo, nuovargio) ir dinaminio irimo (taip pat žemose temperatūrose) taikomieji tyrimai. Rodiklių nustatymo eksperimentiniai bandymai ir analizė</t>
  </si>
  <si>
    <t>VGTU, Stiprumo mechanikos mokslo laboratorija
Gediminas Petraitis
Tel. (8 5) 251 2497
Mob. 8 655 04185
El. p. gediminas.petraitis@vgtu.lt</t>
  </si>
  <si>
    <t>Biosuderinamų medžiagų mechaninių savybių tyrimas ir modeliavimas, tvariųjų karkasų kaulų regeneracijai iš PLA, HA mechaninių savybių tyrimas</t>
  </si>
  <si>
    <t>VGTU, Biomechanikos katedra
Julius Griškevičius
Tel. (8 5) 274 4750
El. p. julius.griskevicius@vgtu.lt
Andžela Šešok
Tel. (8 5) 274 4748
El. p. andzela.sesok@vgtu.lt</t>
  </si>
  <si>
    <t>Medžiagų, dangų ir jungčių vibromechaninio apdorojimo ir kitų technologijų taikymo techninė galimybių studija.
Konstrukcinių ir kompozitinių medžiagų struktūros bei savybių eksploatacinių pokyčių prognozavimo neardomaisiais kontrolės būdais techninė galimybių studija.</t>
  </si>
  <si>
    <t>Modernių konstrukcinių ir kompozitinių medžiagų taikymo įvairių produktų ir atskirų produktų elementų gamyboje techninė galimybių studija ir tyrimai laboratorinėmis sąlygomis</t>
  </si>
  <si>
    <t>VGTU, Suvirinimo tyrimų ir diagnostikos mokslo laboratorija
Nikolaj Višniakov
Tel. (8 5) 274 5053 
El. p. nikolaj.visniakov@vgtu.lt, stdml@vgtu.lt</t>
  </si>
  <si>
    <t>Statinis ir seisminis pastatų konstrukcijų modeliavimas</t>
  </si>
  <si>
    <t>VGTU Mechanikos mokslo institutas
Rimantas Kačianauskas
Mob. 8 698 20754
El. p. rimantas.kacianauskas@vgtu.lt</t>
  </si>
  <si>
    <t>Medžiagų suvirinamumo ir galimų pažaidų techninių galimybių studija</t>
  </si>
  <si>
    <t>Kietų medžiagų apdirbimamo modeliavimas, teoriniai ir eksperimentiniai tyrimai</t>
  </si>
  <si>
    <t>VGTU, Mechanikos inžinerijos katedra
Artūras Kilikevičius
Tel. (8 5) 237 0594
Mob. 8 677 55819
Mindaugas Jurevičius
Tel. (8 5) 274 4734
Mob. 8 685 17520
El. p. mindaugas.jurevicius@vgtu.lt</t>
  </si>
  <si>
    <t>Betono atsparumo šalčiui, deformatyvumo, stiprumo ir nelaidumo vandeniui tyrimas</t>
  </si>
  <si>
    <t>VGTU, Gelžbetoninių ir mūrinių konstrukcijų katedra
Juozas Valivonis
Tel. (8 5) 274 5224
Mob. 8 650 13369
El. p. juozas.valivonis@vgtu.lt</t>
  </si>
  <si>
    <t>Mūro gaminių ir skiedinių tyrimas</t>
  </si>
  <si>
    <t>Renovuojamų pastatų konstrukcinių sprendinių, mažinančių energijos sąnaudas, tyrimas</t>
  </si>
  <si>
    <t>Pakartotino panaudojimo betono fizinių, mechaninių savybių tyrimas</t>
  </si>
  <si>
    <t>Pastatų ir statinių bei jų konstrukcijų stiprumo, deformatyvumo ir ilgalaikiškumo modeliavimas ir taikomasis tyrimas</t>
  </si>
  <si>
    <t>Kompozitinių medžiagų ir konstrukcijų tyrimas</t>
  </si>
  <si>
    <t>Pastatų ir statinių renovavimui naudojamų naujų efektyvių medžiagų ir konstrukcijų taikymo galimybių studijų parengimas</t>
  </si>
  <si>
    <t>Kompozitinių medžiagų taikymas gelžbetoninių konstrukcijų stiprinimui</t>
  </si>
  <si>
    <t>VGTU, Tiltų ir specialiųjų statinių katedra
Adas Meškėnas
Mob. 8 604 10230
Tel. (8 5) 237 0615
El. p. adas.meskenas@vgtu.lt</t>
  </si>
  <si>
    <t>Kompozitinių medžiagų taikymas konstrukciniams statinių elementams</t>
  </si>
  <si>
    <t>Konstrukcijų skaitinio modeliavimo adekvatumo ir konstrukcijų efektyvumo galimybių studijos</t>
  </si>
  <si>
    <t>Pelenų iš biokatilinių panaudojimas grunto savybėm gerinti. Vienos receptūros tyrimas: fizikinių, mechaninių bei kitų savybių tyrimai ir galimų naudojimo sričių nustatymas.</t>
  </si>
  <si>
    <t>VGTU, Geotechnikos katedra
Arnoldas Norkus
Tel. (8 5) 274 5223, (8 5) 274 5220
El. p. geotechnikos-laboratorija@vgtu.lt</t>
  </si>
  <si>
    <t>20. Geotechninių tyrimų duomenų analizė bei interpretavimas siekiant perimti tarptautinę praktiką polių projektavime</t>
  </si>
  <si>
    <t>Naujų geotechninių tyrimų metodų diegimo perspektyvų analizė</t>
  </si>
  <si>
    <t>Kompozitinių plieninių-betoninių konstrukcijų, laminuoto statybinio stiklo, medinių konstrukcijų ir jų jungčių kūrimas. Esamų kompozitinių konstrukcijų sprendinių paieška, analizė, sisteminimas, vertinimas, privalumų ir trūkumų apibendrinimas</t>
  </si>
  <si>
    <t>Efektyvių kompozitinės perdangos sistemų su šaltai formuotais plieniniais elementais paieška</t>
  </si>
  <si>
    <t>Medinių konstrukcinių elementų jungčių įgyvendintų panaudojant kompozitines medžiagas paieška</t>
  </si>
  <si>
    <t>VGTU, Metalinių ir medinių konstrukcijų katedra
Tomas Gečys
Tel. (8 5) 274 5228
El. p. steel@vgtu.lt</t>
  </si>
  <si>
    <t>Techninių galimybių sukurti kompozitinį konstrukcinį elementą panaudojant medieną, stiklo ar anglies pluoštą bei polimerines dervas paieška</t>
  </si>
  <si>
    <t>VGTU, Metalinių ir medinių konstrukcijų katedra
Kęstutis Gurkšnys
Tel. (8 5) 274 5228
El. p. steel@vgtu.lt</t>
  </si>
  <si>
    <t>Racionalių kompozitinių konstrukcijų jungčių sprendinių paieška</t>
  </si>
  <si>
    <t xml:space="preserve">Inovacinių medžiagų panaudojimo garsą sugeriančiuose bei garsą izoliuojančiuose statybinėse ir patalpų apdailos konstrukcijose techninių galimybių studijos </t>
  </si>
  <si>
    <t>Gamtinio anhidrito žaliavos panaudojimo Lietuvos pramonėje galimybių studijų parengimas</t>
  </si>
  <si>
    <t>VGTU, Statybinių medžiagų laboratorija
Jadvyga Žvironaitė
Tel. (8 5) 251 2340
El. p. jadvyga.zvironaite@vgtu.lt</t>
  </si>
  <si>
    <t>Naujų aplinkai draugiškų mažo tankio betonų su perdirbtomis bei panaudotomis medžiagomis gamybos galimybių studijų parengimas</t>
  </si>
  <si>
    <t>VGTU, Statybinių dirbinių technologijos laboratorija
Ina Pundienė
Tel. (8 5) 251 2328
El. p. ina.pundiene@vgtu.lt</t>
  </si>
  <si>
    <t xml:space="preserve">Palengvinto cementinio kompozito su užpildo granulėmis, pagamintomis iš technogeninių medžiagų gamybos galimybių studijų parengimas </t>
  </si>
  <si>
    <t>VGTU, Statybinių dirbinių technologijos laboratorija
Marijonas Sinica
Tel. (8 5) 251 2328
El. p. marijonas.sinica@vgtu.lt</t>
  </si>
  <si>
    <t>Technogeninių atliekų utilizavimo ugniai atspariuose ir keramikos gaminiuose galimybių studijos</t>
  </si>
  <si>
    <t>VGTU, Statybinių dirbinių technologijos laboratorija
Valentin Antonovič
Tel. (8 5) 251 2335
Mob.8 699 18635
El. p: valentin.antonovic@vgtu.lt</t>
  </si>
  <si>
    <t>Statybos pramonės gaminių ir kompozitinių medžiagų, jų gamybos technologijų, žaliavų panaudojimo, atliekų perdirbimo ir gaminių panaudojimo galimybių studijų parengimas, patentabilumo analizė</t>
  </si>
  <si>
    <t>VGTU, Statybinių medžiagų laboratorija Valdas Balkevičius
Tel. (8 5) 251 2341
El. p. valdas.balkevicius@vgtu.lt</t>
  </si>
  <si>
    <t>Statybinių medžiagų ir dirbinių panaudojimo Lietuvos klimato sąlygomis techninė galimybių studija</t>
  </si>
  <si>
    <t>VGTU, Statybinių medžiagų laboratorija
Viktor Kizinievič
Tel. (8 5) 251 2342
El. p. viktor.kizinievic@vgtu.lt</t>
  </si>
  <si>
    <t>Statybinių medžiagų ir dirbinių ilgalaikiškumo, fizikinių ir mechaninių savybių palyginamoji techninė galimybių studija</t>
  </si>
  <si>
    <t>Įvairių atliekinių žaliavų panaudojimo statybinių medžiagų ir dirbinių gamyboje techninė galimybių studija</t>
  </si>
  <si>
    <t>Termoizoliacinių konstrukcinių elementų iš atsinaujinančių išteklių gamybos galimybių studijų parengimas</t>
  </si>
  <si>
    <t>VGTU, Termoizoliacinių medžiagų laboratorija
Giedrius Balčiūnas
Tel. 868864301
El. p. giedrius.balciunas@vgtu.lt</t>
  </si>
  <si>
    <t>Ekologiškų termoizoliacinių-akustinių dirbinių gamybos iš natūralių pluoštų perdirbimo atliekų galimybių studijų parengimas</t>
  </si>
  <si>
    <t>VGTU, Termoizoliacinių medžiagų laboratorija
Rūta Stapulionienė
Tel. (8 5) 251 2344
El. p. ruta.stapulionienė@vgtu.lt</t>
  </si>
  <si>
    <t>Sintetinių pluoštų perdirbimo atliekų naudojimo statybinių medžiagų gamyboje galimybių studijų parengimas</t>
  </si>
  <si>
    <t>VGTU, Termoizoliacinių medžiagų laboratorija
Sigitas Vėjelis
Tel. (8 5) 251 2345
El. p. sigitas.vejelis@vgtu.lt</t>
  </si>
  <si>
    <t>Užpurškiamos šilumos izoliacijos naudojimo pastatų atitvaroms ir elementams galimybių studijų parengimas</t>
  </si>
  <si>
    <t>Termoizoliacinių ir augalinės kilmės poliolių pagrindu gaunamų poliuretanų, modifikuotų pramonės atliekomis, gamtiniais/sintetiniais armuojančiais pluoštais ar priedais, gamybos galimybių studijų parengimas.
Daugiafunkcinių sintetinių/natūralių dangų panaudojimo poliuretano putų fizinių savybių gerinimui galimybių studijų parengimas.
Kompozitų iš poliuretano ir organinių/neorganinių užpildų gamybos galimybių studijų parengimas.</t>
  </si>
  <si>
    <t>VGTU, Termoizoliacinių medžiagų laboratorija
Agnė Kairytė
Tel. (8 5) 251 2344
El. p. agne.kairyte@vgtu.lt</t>
  </si>
  <si>
    <t>Putplasčių naudojimo termoizoliaciniams-konstrukciniams tikslams galimybių studijų parengimas</t>
  </si>
  <si>
    <t>VGTU, Termoizoliacinių medžiagų laboratorija
Saulius Vaitkus
Tel. (8 5) 251 2344
El. p. saulius.vaitkus@vgtu.lt</t>
  </si>
  <si>
    <t>Konstrukcinių ir kompozitinių medžiagų, atsparių dinaminiams poveikiams (vidiniams ir išoriniams), prototipų sukūrimas. Įvairių kompozitų efektyviųjų mechaninių savybių (pvz. tamprumo ir šlyties moduliai) prognozavimas.
Įvairių kompozitų skaitinis modeliavimas baigtinių elementų metodu, kompozitų efektyviųjų savybių analizinis ir skaitinis modeliavimas. Kompozitų efektyviųjų savybių ir mechaninės elgsenos ištyrimas priklausomai nuo komponentų santykio ir komponentų rūšies.</t>
  </si>
  <si>
    <t>VGTU, Mechanikos mokslo institutas Artūras Kilikevičius
Tel. (8 5) 237 0594
Mob. 8 677 55819
El. p. arturas.kilikevicius@vgtu.lt
Darius Zabulionis
Mob. 8 688 81522
El. p. darius.zabulionis@vgtu.lt</t>
  </si>
  <si>
    <t>Konstrukcinių medžiagų jungimo proceso prototipo sukūrimas</t>
  </si>
  <si>
    <t>Medžiagų, dangų ir jungčių vibromechaninio ir kitų apdorojimo technologijų kūrimas.
Konstrukcinių ir kompozitinių medžiagų struktūros bei savybių eksploatacinių pokyčių prognozavimas neardomaisiais metodais.</t>
  </si>
  <si>
    <t xml:space="preserve">Procesų ir produktų prototipų, kurių gamyboje taikomos pažangios konstrukcinės ir kompozitinės medžiagos ir sujungimo bei dangų technologijos, sukūrimas ir išbandymas laboratorinėmis sąlygomis </t>
  </si>
  <si>
    <t>Gelžbetoninių konstrukcinių elementų, armuotų derinant skirtingus armavimo būdus (dispersinį plaušą, nemetalinę strypinę armatūrą, išorinį stiprinimą polimeriniais lakštais), kūrimas</t>
  </si>
  <si>
    <t>VGTU, Inžinerinės grafikos katedra
Arvydas Rimkus
Tel. (8 5) 237 0615
Mob. 8 674 25988
El. p. arvydas.rimkus@vgtu.lt</t>
  </si>
  <si>
    <t>Išskirtines mechanines savybes turinčių betonų (lengvųjų, ugniai atsparių) kūrimas</t>
  </si>
  <si>
    <t>Konstrukcinių medžiagų skaitinių modelių kūrimas ir tobulinimas</t>
  </si>
  <si>
    <t>Specialiųjų betonų, gaminamų taikant naujas medžiagas ir technologijas, tyrimas</t>
  </si>
  <si>
    <t>Renovuojamų pastatų konstrukcinių sprendinių, mažinančių energijos sąnaudas, kūrimas</t>
  </si>
  <si>
    <t>Pakartotino panaudojimo betono kūrimas</t>
  </si>
  <si>
    <t>Statybinių konstrukcijų bendrųjų projektavimo principų, betono ir gelžbetoninių, mūrinių ir kompozitinių konstrukcijų kūrimas ir tobulinimas</t>
  </si>
  <si>
    <t>Kompozitinių medžiagų ir konstrukcijų kūrimas</t>
  </si>
  <si>
    <t>Renovuojamų pastatų Konstrukcinių sprendinių ir technologijų, mažinančių energijos sąnaudas, kūrimas</t>
  </si>
  <si>
    <t>Pastatų ir statinių naujų konstrukcijų ir jų gamybos technologijų kūrimas</t>
  </si>
  <si>
    <t>Kompozitinių plieninių-betoninių konstrukcijų, laminuoto statybinio stiklo, medinių konstrukcijų ir jų jungčių kūrimas, racionalaus pavidalo, jungčių tipo parinkimas, bandymo metodų parengimas ar adaptavimas. Skaitinė sukurto prototipo eksperimentinė ir skaitinė elgsenos analizė, veiksmingumo įvertinimas.</t>
  </si>
  <si>
    <t>Kompozitinės perdangos sistemos su šaltai formuotais plieniniais elementais skaitmeninio prototipo sukūrimas</t>
  </si>
  <si>
    <t>Jungties su kompozitiniais elementais skaitmeninio prototipo sukūrimas</t>
  </si>
  <si>
    <t>Kompozitinį konstrukcinį elemento panaudojant medieną, stiklo ar anglies pluoštą bei polimerines dervas prototipo sukūrimas</t>
  </si>
  <si>
    <t>Racionalios kompozitinių konstrukcijų jungties skaitmeninio prototipo sukūrimas</t>
  </si>
  <si>
    <t>Aukštatemperatūrinės kompozitinės izoliacinės medžiagos kalcio hidrosilikatų, mulitinio plaušo ir metakaolino pagrindu.
Mažo tankio, didelio stiprio savaime susitankinantys betonai.</t>
  </si>
  <si>
    <t>Gaminių iš gamtinio anhidrito uolienos (pjautų apdailos ir kitų statybos gaminių, skaldos) savybių tyrimai ir galimų naudojimo sričių nustatymas</t>
  </si>
  <si>
    <t>Padidinto atsparumo cheminei korozijai cementinių gaminių sukūrimas</t>
  </si>
  <si>
    <t>Rišiklių naudojant komunalinių atliekų deginimo pelenus sukūrimas, jų eksploatacinių savybių įvertinimas ir naudojimo galimybių nustatymas</t>
  </si>
  <si>
    <t>Naujų aplinkai draugiškų mažo tankio betonų su perdirbtomis bei panaudotomis medžiagomis prototipo sukūrimas</t>
  </si>
  <si>
    <t>Palengvinto cementinio kompozito su užpildo granulėmis, pagamintomis iš technogeninių medžiagų, prototipo sukūrimas</t>
  </si>
  <si>
    <t>Kompozicinių ugniai atsparių ir termoizoliacinių medžiagų, skirtų šiluminių agregatų konstrukcijoms, prototipų kūrimas</t>
  </si>
  <si>
    <t>VGTU, Statybinių dirbinių technologijos laboratorija
Rimvydas Stonys
Tel. (8 5) 251 2326
Mob. 8 674 00004
El. p. rimvydas.stonys@vgtu.lt</t>
  </si>
  <si>
    <t>Statybinių dirbinių, konstrukcinių ir kompozitinių medžiagų prototipų sukūrimas naudojant įvairias medžiagas, priedus bei atliekas, jų fizikinių, mechaninių savybių laboratoriniai tyrimai</t>
  </si>
  <si>
    <t>Statybinių medžiagų ir dirbinių sukūrimas naudojant įvairias žaliavas (vietines, atliekines ir kt.), jų ilgalaikiškumo ir kitų eksploatacinių savybių įvertinimas</t>
  </si>
  <si>
    <t>Sukuriamos dengtos/nedengtos termoizoliacinės medžiagos iš organiniais/neorganiniais pluoštais ar užpildais modifikuoto poliuretano, nustatomos eksploatacinės savybės</t>
  </si>
  <si>
    <t xml:space="preserve">Technologinių procesų ir galutinių produktų prototipų, kurių gamyboje taikomos pažangios konstrukcinės ir kompozitinės medžiagos bei sujungimo ir dangų technologijos, išbandymas realioje veikimo aplinkoje </t>
  </si>
  <si>
    <t>Konstrukcinių medžiagų gamybos technologinio išbaigtumo prototipo demonstravimas</t>
  </si>
  <si>
    <t>Eksperimentiniai tyrimai apimantys betono ir kompozitinių medžiagų deformatyvumo ir stiprumo nustatymą, stiprinimo efektyvumo vertinimą.</t>
  </si>
  <si>
    <t>VGTU, Tiltų ir specialiųjų statinių katedra 
Darius Bačinskas
Tel. (8 5) 237 0615
Mob. 8 674 23717
El. p. darius.bacinskas@vgtu.lt</t>
  </si>
  <si>
    <t>Kompozitinių plieninių-betoninių konstrukcijų, laminuoto statybinio stiklo, medinių konstrukcijų ar jų jungčių modelio bandymas realiomis sąlygomis. Rezultatų palyginimas su skaitinio modelio rezultatais bei palyginimas su prototipais, siekiant parodyti sukurto konstrukcinio sprendinio privalumus</t>
  </si>
  <si>
    <t>Kompozitinės perdangos sistemos su šaltai formuotais plieniniais elementais skaitmeninio prototipo demonstravimas atskleidžiant jos privalumus ir efektyvumą</t>
  </si>
  <si>
    <t>Sukurto prototipo demonstravimas atskleidžiant jo privalumus ir efektyvumą</t>
  </si>
  <si>
    <t>Kompozitinio konstrukcinio elemento sukurto panaudojant medieną, stiklo ar anglies pluoštą bei polimerines dervas prototipo gerųjų savybių demonstravimas</t>
  </si>
  <si>
    <t>Racionalios kompozitinių konstrukcijų jungties skaitmeninio prototipo demonstravimas įrodant jungties veiksmingumą ir patikimumą</t>
  </si>
  <si>
    <t xml:space="preserve">Sukuriamas naujo aplinkai draugiško mažo tankio betono su perdirbtomis bei panaudotomis medžiagomis prototipas, įvertinamos eksploatacinės charakteristikos </t>
  </si>
  <si>
    <t xml:space="preserve">Sukuriamas palengvintas cementinis kompozitas su užpildo granulėmis, pagamintomis iš technogeninių medžiagų ir įvertinamos jo eksploatacinės charakteristikos </t>
  </si>
  <si>
    <t>Statybinių dirbinių, konstrukcinių ir kompozitinių medžiagų prototipų ar bandomųjų gaminių gamybos technologijų sukūrimas naudojant įvairias medžiagas, priedus bei atliekas, jų eksploatacinių savybių tyrimas bei bandymai realioje veikimo aplinkoje</t>
  </si>
  <si>
    <t>Statybinių medžiagų ir dirbinių sukūrimas naudojant įvairias žaliavas (vietines, atliekines ir kt.), jų ilgalaikiškumo ir kitų eksploatacinių savybių įvertinimas bei gamybos technologijos sukūrimas</t>
  </si>
  <si>
    <t>VGTU, Statybinių medžiagų laboratorija
Viktor Kizinievič
Tel. (8 5) 251 2342
El. p. viktor.kizinievic@termo.vgtu.lt</t>
  </si>
  <si>
    <t>Sukuriamas termoizoliacinės-akustinės medžiagos prototipas, įvertinamos eksploatacinės charakteristikos</t>
  </si>
  <si>
    <t>Sukuriamas statybinės medžiagos iš sintetinių pluoštų prototipas, įvertinamos eksploatacinės charakteristikos</t>
  </si>
  <si>
    <t>Sukuriamas užpurškiamos termoizoliacinės medžiagos racionaliam pastato konstrukcijų ar termoizoliacinių elementų apšiltinimui prototipas, įvertinamos eksploatacinės charakteristikos</t>
  </si>
  <si>
    <t>Termoizoliacinės modifikuotos poliuretano medžiagos demonstravimas ir eksploatacinių savybių įvertinimas;
sintetinėmis ir natūraliomis dangomis dengtų poliuretano putų demonstravimas ir fizinių savybių įvertinimas;
poliuretano kompozito su organiniais/neorganiniais užpildais demonstravimas ir eksploatacinių savybių įvertinimas</t>
  </si>
  <si>
    <t>Sukuriamas daugiafunkcinės (apdailinės, akustinės, termoizoliacinės, garsą izoliuojančios) medžiagos iš atsinaujinančių išteklių ar nekenksmingų aplinkai ir žmogaus sveikatai pramonės atliekų prototipas, įvertinamos eksploatacinės charakteristikos</t>
  </si>
  <si>
    <t>VGTU, Termoizoliacinių medžiagų laboratorija
Giedrius Balčiūnas
Tel. Tel. 868864301
El. p. giedrius.balciunas@vgtu.lt</t>
  </si>
  <si>
    <t>Išskirtines mechanines savybes turinčių betonų (lengvųjų, ugniai atsparių), gelžbetoninių konstrukcinių elementų, armuotų dispersiniu plaušu, nemetaline strypine armatūra ar išoriškai stiprintų polimeriniais lakštais medžiagų, gamyba</t>
  </si>
  <si>
    <t>VGTU, Tiltų ir specialiųjų statinių katedra
Darius Bačinskas
Tel. (8 5) 237 0615
Mob. 8 674 23717
El. p. darius.bacinskas@vgtu.lt</t>
  </si>
  <si>
    <t>Naujų sudėčių kompozicinių ugniai atsparių medžiagų bandomųjų partijų gamyba ir diegimas</t>
  </si>
  <si>
    <t>VGTU, Statybinių dirbinių technologijos laboratorija
Valentin Antonovič
Tel. (8 5) 251 2335
Mob. 8 699 18635
El. p. valentin.antonovic@vgtu.lt</t>
  </si>
  <si>
    <t>Statybinių dirbinių, konstrukcinių ir kompozitinių medžiagų gamybinių partijų gamyba, jų fizikinių, mechaninių ir eksploatacinių savybių tyrimai</t>
  </si>
  <si>
    <t>VGTU, Statybinių medžiagų laboratorija
Valdas Balkevičius
Tel. (8 5) 251 2341
El. p. valdas.balkevicius@vgtu.lt</t>
  </si>
  <si>
    <t>Parengiama įranga termoizoliacinių-konstrukcinių elementų gamybai, paruošiamos žaliavos produkto gamybai, suderinami gamybos režimai, pagaminama ir išbandoma galutinė produkto versija</t>
  </si>
  <si>
    <t>Robotų taikymas įvairioje technologinėje aplinkoje. Robotų taikomieji tyrimai ir jų parengimas dirbti gamybos procese.</t>
  </si>
  <si>
    <t>VGTU, Mechatronikos ir robotikos katedra
Ernestas Šutinys
Tel. (8 5) 274 4752
Mob. 8 617 60764
El. p. ernestas.sutinys@vgtu.lt</t>
  </si>
  <si>
    <t>Modernių suvirinimo ir purškimo technologinių sistemų taikymo įvairių produktų ir atskirų produktų elementų gamyboje techninė galimybių studija ir tyrimai laboratorinėmis sąlygomis</t>
  </si>
  <si>
    <t>Fleksografinės spausdinimo mašinos elektroniniu būdu valdomos spausdinimo aparato pavaros sukūrimo galimybių studija.
Skaitmeninio programinio valdymo staklių 6 ašių valdymo sistemos sukūrimo galimybių studija</t>
  </si>
  <si>
    <t>VGTU, Poligrafinių mašinų katedra
Rimas Maskeliūnas
Tel. (8 5) 274 4737
El. p. rimas.maskeliunas@vgtu.lt
Vytautas Turla
Tel. (8 5) 274 4738
El. p. vytautas.turla@vgtu.lt
Vladimir Gičan
Tel. (8 5) 210 5273
El. p. vladimir.gican@vgtu.lt</t>
  </si>
  <si>
    <t>Skaitmeninių 2D ir 3D vaizdų matematinė analizė / keitimas su atpažinimo, fiksavimo galimybėmis.
Matematinių plokščių ir erdvinių modelių paruošimas gamybai.</t>
  </si>
  <si>
    <t>VGTU, Poligrafinių mašinų katedra
Eugenijus Jurkonis
Tel. (8 5) 274 4736
Mob. 8 698 73736
El. p. eugenijus.jurkonis@vgtu.lt</t>
  </si>
  <si>
    <t>Spausdintinių gaminių technologinių procesų ir medžiagų taikomieji tyrimai. Naujų spausdintinių gaminių gamybos galimybių studijos</t>
  </si>
  <si>
    <t>VGTU, Poligrafinių mašinų katedra
Donatas Jonas Sidaravičius 
Tel. (8 5) 274 4736
Mob. 8 682 12556
El. p. jonas.sidaravicius@vgtu.lt</t>
  </si>
  <si>
    <t>Inžinerinių uždavinių sprendimas baigtinių elementų metodu
Granuliuotų medžiagų transportavimo ir savybių modeliavimas diskrečiųjų elementų metodu</t>
  </si>
  <si>
    <t>VGTU, Mechanikos mokslo institutas
Rimantas Kačianauskas
Mob. 8 698 20754
El. p. rimantas.kacianauskas@vgtu.lt</t>
  </si>
  <si>
    <t>Techninių įrenginių diagnostika, diagnostiniai matavimai. Mechatroninių ir robotinių sistemų kūrimas, analizė bei taikomieji tyrimai</t>
  </si>
  <si>
    <t>Antrinių žaliavų ir atliekų panaudojimo/utilizavimo technologijų, keraminių dirbinių gamyboje, galimybių studijos parengimas</t>
  </si>
  <si>
    <t>VGTU, Statybinių medžiagų ir gaminių mokslo institutas
Olga Kizinievič
Tel. (8 5) 274 5219
Mob. 8 684 06732
El. p. olga.kizinievic@vgtu.lt</t>
  </si>
  <si>
    <t>Naujų statybinių medžiagų ir dirbinių, panaudojant įvairius antrinius priedus, gamybos galimybių studijų parengimas</t>
  </si>
  <si>
    <t>Naujų transporto technologijų, didinančių transporto priemonių, transporto terminalų ir kitų transporto mašinų ir įrenginių koncepcijų generavimas, matematinių ir fizinių (maketų) modelių koncepcijų generavimas</t>
  </si>
  <si>
    <t>VGTU, Transporto technologinių įrenginių katedra
Marijonas Bogdevičius
Tel. (8 5) 274 4782, (8 5) 274 4783
El. p. marijonas.bogdevicius@vgtu.lt</t>
  </si>
  <si>
    <t>Technologinių procesų optimalių parametrų ir charakteristikų nustatymas</t>
  </si>
  <si>
    <t>Realių mechaninių gaminių skaitmenizavimo metodikų kūrimas taikant 3D technologijas, vaizdo fiksavimo technologijas.</t>
  </si>
  <si>
    <t>Robotų ir robotinės  įrangos kūrimas ir taikymas technologiniame procese.</t>
  </si>
  <si>
    <t>Robotizuotų ar automatizuotų suvirinimo sistemų pritaikymas lanksčiam prototipų kūrimui</t>
  </si>
  <si>
    <t>VGTU, Medžiagotyros ir suvirinimo  katedra
Irmantas Gedzevičius
Tel. (8 5) 274 4739
El. p. irmantas.gedzevicius@vgtu.lt</t>
  </si>
  <si>
    <t>Fleksografinės spausdinimo mašinos elektroniniu būdu valdomos spausdinimo aparato pavaros prototipo sukūrimo galimybių studija.
Skaitmeninio programinio valdymo staklių 2 ašių valdymo sistemos prototipo sukūrimas.</t>
  </si>
  <si>
    <t>VGTU, Poligrafinių mašinų katedra
Rimas Maskeliūnas
Tel. (8 5) 274 4737
El. p. rimas.maskeliunas@vgtu.lt</t>
  </si>
  <si>
    <t>Pažangių suvirinimo ir purškimo technologinių sistemų prototipų sukūrimas ir išbadymas laboratorinėmis sąlygomis</t>
  </si>
  <si>
    <t>VGTU Suvirinimo tyrimų ir diagnostikos mokslo laboratorija
Nikolaj Višniakov
Tel. (8 5) 274 5053
El. p. nikolaj.visniakov@vgtu.lt, stdml@vgtu.lt</t>
  </si>
  <si>
    <t>3D spausdinimo ir 3D technologijų derinimas sprendžiant prototipo modeliavimo, vizualizacijos, gamybos uždavinius</t>
  </si>
  <si>
    <t>Spausdintinių gaminių technologijų optimizavimas; spaudinių kokybės monitoringas ir kokybės valdymo optimizavimas</t>
  </si>
  <si>
    <t>VGTU, Poligrafinių mašinų katedra
Donatas Jonas Sidaravičius
Tel. (8 5) 274 4736
Mob. 8 682 12556
El. p. jonas.sidaravicius@vgtu.lt</t>
  </si>
  <si>
    <t>Technologinių įrenginių ir mechatroninių sistemų bei nehomogeninių sistemų (defektų pažeistų konstrukcijų, daugiasluoksnių konstrukcijų) dinamikos modeliavimo ir būklės identifikacijos teoriniai ir eksperimentiniai tyrimai. 
Pramonės objektų (precizinių technologinių įrenginių, matavimo sistemų ir k.t.) ir mechatroninių sistemų vibroakustiniai tyrimai ir diagnostika.
Mechaninių sistemų dinamika ir identifikacija; technologinių sistemų techninės būklės stebėsenos ir vibroakustinės diagnostikos metodai ir priemonės.
Technologinių procesų dinaminių modelių identifikavimas ir sukūrimas. Technologinių procesų optimalių parametrų nustatymas</t>
  </si>
  <si>
    <t>VGTU, Mechanikos mokslo institutas
Artūras Kilikevičius
Tel. (8 5) 237 0594
Mob. 8 677 55819
El. p. arturas.kilikevicius@vgtu.lt
Darius Zabulionis
Mob. 8 688 81522
El. p. darius.zabulionis@vgtu.lt</t>
  </si>
  <si>
    <t>Mechatroninių ir robotinių sistemų kūrimas, naujų ir senų sistemų modernizavimas, gamybos technologinio proceso automatizavimas.</t>
  </si>
  <si>
    <t>Žaliavų, atliekų ir priedų, tinkančių naudoti statybinės keramikos pramonėje įvertinimas, statybinės keramikos savybių, mikro- ir makrostruktūros įvertinimas, prototipo sukūrimas.</t>
  </si>
  <si>
    <t>Naujų keraminių medžiagų ir dirbinių panaudojant/utilizuojant įvairius priedus prototipų sukūrimas</t>
  </si>
  <si>
    <t>Naujų transporto technologijų, didinančių transporto priemonių, transporto terminalų ir kitų transporto mašinų ir įrenginių sukūrimas, matematinių ir fizinių (maketų) modelių bei metodikų sukūrimas</t>
  </si>
  <si>
    <t>Technologinių procesų optimalių parametrų ir charakteristikų nustatymas ir sistemų kūrimas</t>
  </si>
  <si>
    <t xml:space="preserve"> 3D technologijų, CAD/CAM sistemų taikymo konstrukcijų gamybai galimybių studija</t>
  </si>
  <si>
    <t>Prototipų gamyba taikant 3D technologijas, CAD/CAM sistemas</t>
  </si>
  <si>
    <t>Pažangių suvirinimo ir purškimo technologinių sistemų galutinių prototipų išbadymas realioje veikimo aplinkoje</t>
  </si>
  <si>
    <t>Naujų transporto technologijų, didinančių transporto priemonių, transporto terminalų ir kitų transporto mašinų ir įrenginių efektyvumą, testavimas, matematinių ir fizinių (maketų) modelių bei metodikų testavimas</t>
  </si>
  <si>
    <t>VGTU, Fizikos katedra
Artūras Jukna
Tel. (8 5) 274 4833
El. p. arturas.jukna@vgtu.lt</t>
  </si>
  <si>
    <t>Vandens skaidrio tyrimai (drumstumas, optinė sugertis, optinė sklaida).</t>
  </si>
  <si>
    <t>Atliekų deginimo pelenų panaudojimas statybinių konstrukcijų gamyboje. Eksperimentinė plėtra.</t>
  </si>
  <si>
    <t>Atliekų deginimo pelenų panaudojimas statybinių konstrukcijų gamyboje. Moksliniai tyrimai.</t>
  </si>
  <si>
    <t>MBA įrenginiuose susidariusio kietojo atgautojo kuro (KAK) kokybinių charakteristikų vertinimas. Eksperimentinė plėtra</t>
  </si>
  <si>
    <t>Bioreaktorių, skirtų įvairios sudėties biologiškai skaidžioms atliekoms perdirbti ir biodujoms gauti, techninės galimybių studijos parengimas. Eksperimentinė plėtra.</t>
  </si>
  <si>
    <t>VGTU, Aplinkos apsaugos institutas                                  Raimondas Grubliauskas
Tel. (8 5) 274 4947
El. p. raimondas.grubliauskas@vgtu.lt</t>
  </si>
  <si>
    <t>Bioreaktorių, skirtų įvairios sudėties biologiškai skaidžioms atliekoms perdirbti ir biodujoms gauti, techninės galimybių studijos parengimas. Moksliniai tyrimai.</t>
  </si>
  <si>
    <t>Technologijų, skirtų atliekų apdorojimo metu išsiskiriančių biodujų metanizacijos procesui pagerinti, techninės galimybių studijos parengimas. Eksperimentinė plėtra.</t>
  </si>
  <si>
    <t>Technologijų, skirtų atliekų apdorojimo metu išsiskiriančių biodujų metanizacijos procesui pagerinti, techninės galimybių studijos parengimas. Moksliniai tyrimai.</t>
  </si>
  <si>
    <t>Sumanių anglies technologijų taikymas aplinkos apsaugos inžinerijoje. Eksperimentinė plėtra.</t>
  </si>
  <si>
    <t>Sumanių anglies technologijų taikymas aplinkos apsaugos inžinerijoje. Moksliniai tyrimai.</t>
  </si>
  <si>
    <t>VGTU, Civilinės inžinerijos mokslo centras
Tomas Januševičius
Tel. (8 5) 274 9501
Mob. 8 676 56 746
tomas.janusevicius@vgtu.lt</t>
  </si>
  <si>
    <t>Pastato dalių, fasadų, perdangų, pertvarų, durų ir patalpų reverberacijos tyrimai. Eksperimentinė plėtra.</t>
  </si>
  <si>
    <t>Biotechnologijų, skirtų orui valyti nuo dujinių teršalų, tyrimai ir kūrimas. Techninė galimybių studija.</t>
  </si>
  <si>
    <t>VGTU, Aplinkos apsaugos institutas                                   Alvydas Zagorskis
Tel. (8 5) 274 4726
El. p. alvydas.zagorskis@vgtu.lt</t>
  </si>
  <si>
    <t>Biotechnologijų, skirtų orui valyti nuo dujinių teršalų, tyrimai ir kūrimas. Eksperimentinė plėtra.</t>
  </si>
  <si>
    <t>Biotechnologijų, skirtų orui valyti nuo dujinių teršalų, tyrimai ir kūrimas. Moksliniai tyrimai.</t>
  </si>
  <si>
    <t xml:space="preserve">Technologijų, skirtų atliekų apdorojimo metu išsiskiriančių biodujų metanizacijos procesui pagerinti, kūrimas ir pritaikymo galimybės. Techninė galimybių studija. </t>
  </si>
  <si>
    <t>Technologijų, skirtų atliekų apdorojimo metu išsiskiriančių biodujų metanizacijos procesui pagerinti, kūrimas ir pritaikymo galimybės. Eksperimentinė plėtra.</t>
  </si>
  <si>
    <t>Technologijų, skirtų atliekų apdorojimo metu išsiskiriančių biodujų metanizacijos procesui pagerinti, kūrimas ir pritaikymo galimybės. Moksliniai tyrimai.</t>
  </si>
  <si>
    <t>Atliekų deginimo pelenų panaudojimas kelių tiesybos medžiagų gamybai bei kelio konstrukcinių sluoksnių įrengimui</t>
  </si>
  <si>
    <t>VGTU, Kelių tyrimo institutas
Audrius Vaitkus
Tel. (8 5) 251 2354
El. p. audrius.vaitkus@vgtu.lt</t>
  </si>
  <si>
    <t>Naujų/kartotinio naudojimo medžiagų panaudojimo automobilių kelių dangos sluoksniams techninė galimybių studija</t>
  </si>
  <si>
    <t>Automobilių kelių dangos sluoksnių ir medžiagų panaudojant naujas/kartotinio naudojimo medžiagas, kūrimas</t>
  </si>
  <si>
    <t>Automobilių kelių dangos sluoksnių ir medžiagų fizikinių ir mechaninių (eksploatacinių) savybių moksliniai tyrimai</t>
  </si>
  <si>
    <t>Naujų/kartotinio naudojimo medžiagų panaudojimo automobilių kelių dangos pagrindo sluoksniams techninė galimybių studija</t>
  </si>
  <si>
    <t>Automobilių kelių dangos pagrindo sluoksnių ir medžiagų panaudojant naujas/kartotinio naudojimo medžiagas, kūrimas</t>
  </si>
  <si>
    <t>Automobilių kelių dangos pagrindo sluoksnių ir naujų/kartotinio naudojimo medžiagų (nesurištų bei hidrauliniais ir kitais rišikliais surištų mineralinių medžiagų) moksliniai tyrimai</t>
  </si>
  <si>
    <t>Naujų/kartotinio naudojimo medžiagų panaudojimo automobilių kelių žemės sankasai techninė galimybių studija</t>
  </si>
  <si>
    <t>Automobilių kelių žemės sankasos, panaudojant naujas/kartotinio naudojimo medžiagas, kūrimas</t>
  </si>
  <si>
    <t xml:space="preserve">Automobilių kelių žemės sankasos ir naujų/kartotinio naudojimo medžiagų (nemodifikuotų ir/arba modifikuotų gruntų) moksliniai tyrimai </t>
  </si>
  <si>
    <t>Naujų tam tikros paskirties (konstrukcinis,
konstrukcinis-termoizoliacinis arba
termoizoliacinis) statybinių kompozitų gamybos
technologijos arba panaudojimo skirtinguose
statiniuose techninės galimybių studijos
parengimas</t>
  </si>
  <si>
    <t>VGTU, Statybinių dirbinių technologijos laboratorija
Modestas Kligys
Tel. (8 5) 251 2327
El. p. modestas.kligys@vgtu.lt</t>
  </si>
  <si>
    <t>Kuriamas tam tikros paskirties (konstrukcinis,
konstrukcinis-termoizoliacinis arba
termoizoliacinis) statybinio kompozito prototipas,
nustatomos pagrindinės jo charakteristikos</t>
  </si>
  <si>
    <t>Naujų sprendimų taikymo energijos ir kuro gamyboje techninių galimybių studija</t>
  </si>
  <si>
    <t xml:space="preserve">Efektyvių energijos gamybos technologijų kūrimas, naudojant biomasę ar atliekas. </t>
  </si>
  <si>
    <t>Inovatyvių biomasės paruošimo, perdirbimo į biokurą, biokuro panaudojimo veiksmingumo didinimo bei taršos mažinimo technologinių procesų tyrimai.</t>
  </si>
  <si>
    <t>VGTU, Mechanikos inžinerijos katedra
Gintas Viselga
Tel. (8 5) 274 4743
Mob. 8 650 52241
El. p. gintas.viselga@vgtu.lt</t>
  </si>
  <si>
    <t>Inovatyvių biomasės paruošimo, perdirbimo į biokurą, biokuro panaudojimo veiksmingumo didinimo bei taršos mažinimo technologijų ir technploginės įrangos  kūrimas (projektavimas ir gamyba).</t>
  </si>
  <si>
    <t>Inovatyvių biomasės paruošimo, perdirbimo į biokurą, biokuro panaudojimo veiksmingumo didinimo bei taršos mažinimo techninių galimybių studija.</t>
  </si>
  <si>
    <t>Gamybos efektyvumo didinimo ir  technologinių procesų modernizavimo techninių galimybių studija.</t>
  </si>
  <si>
    <t>Produktų gamybos individualizuotų  technologijų,  tausojančių medžiagas, išteklius ir aplinką, kūrimas. Gamybos efektyvumo didinimo ir  technologinių procesų modernizavimo priemonių projektavimas ir gamyba.</t>
  </si>
  <si>
    <t>Gamybos efektyvumo didinimo ir  technologinių procesų modernizavimo techninių  priemonių teoriniai ir eksperimentiniai tyrimai.</t>
  </si>
  <si>
    <t>Kietųjų dalelių nusodinimo proceso modeliavimas, teoriniai ir eksperimentiniai tyrimai</t>
  </si>
  <si>
    <t>VGTU, Mechanikos inžinerijos katedra
Audrius Čereška
Tel. (8 5) 237 0573
Tel. (8 5) 237 0594
Mob. 8 650 522 40
El. p. audrius.cereska@vgtu.lt</t>
  </si>
  <si>
    <t>Mechaninio užspaudimo konstrukcijų  projektavimas, modeliavimas, teoriniai ir eksperimentiniai tyrimai</t>
  </si>
  <si>
    <t>Gelžbetoninių konstrukcijų  kūrimas, laboratoriniai  tyrimai, bandymai ir modeliavimas. Gelžbetoninių konstrukcijų skaičiavimo programų kūrimas</t>
  </si>
  <si>
    <t>Betono ir skiedinių užpildų reaktyvumo tyrimai</t>
  </si>
  <si>
    <t>Plaušais armuoto betono tyrimai</t>
  </si>
  <si>
    <t>Betono traukumo tyrimai</t>
  </si>
  <si>
    <t>Betoninių grindinio elementų ilgaamžiškumo tyrimai</t>
  </si>
  <si>
    <t>Cementinės ilgaamžės kelio dangos</t>
  </si>
  <si>
    <t>Gruntų, nesurištų ir hidrauliniais rišikliais surištų mineralinių medžiagų laikomosios gebos tyrimai</t>
  </si>
  <si>
    <t>Statybos produktų atsparumo šalčiui tyrimas ir vertinimas</t>
  </si>
  <si>
    <t>VGTU, Civilinės inžinerijos mokslo centras
Šarūnas Skuodis
Tel. (8 5) 251 2464
Mob. 8 676 855 70
sarunas.skuodis@vgtu.lt</t>
  </si>
  <si>
    <r>
      <t>Lauko eksperimentiniai grunto ir pamatų bandymai, statinis zondavimas, dinaminis zondavimas, grunto sutankinimo kontrolė, polių bandymai.</t>
    </r>
    <r>
      <rPr>
        <i/>
        <sz val="11"/>
        <rFont val="Calibri"/>
        <family val="2"/>
        <charset val="186"/>
        <scheme val="minor"/>
      </rPr>
      <t xml:space="preserve"> Produktas: tyrimų ataskaita, išvados, rekomendacijos. </t>
    </r>
  </si>
  <si>
    <r>
      <t xml:space="preserve">Prototipinių pamatų, gruntų, statinių modelių saveikos su gruntu tyrimai.
</t>
    </r>
    <r>
      <rPr>
        <i/>
        <sz val="11"/>
        <rFont val="Calibri"/>
        <family val="2"/>
        <charset val="186"/>
        <scheme val="minor"/>
      </rPr>
      <t>Produktas: prototipo skaitmeninis ir arba eksperimentinis modelis, tyrimų ataskaita, išvados ir rekomendacijos.</t>
    </r>
  </si>
  <si>
    <r>
      <t xml:space="preserve">3D grunto modeliavimas ir projektinių situacijų imitavimas su PLAXIS 3D FOUNDATION programa.
</t>
    </r>
    <r>
      <rPr>
        <i/>
        <sz val="11"/>
        <rFont val="Calibri"/>
        <family val="2"/>
        <charset val="186"/>
        <scheme val="minor"/>
      </rPr>
      <t>Produktas: skaitinis modelis, tyrimo ataskaita.</t>
    </r>
  </si>
  <si>
    <r>
      <t>Vibracijų monitoringo sistemos prototipo kūrimas ir pritaikymas pagal esamą konstrukcinę ir geotechninę sitauciją</t>
    </r>
    <r>
      <rPr>
        <i/>
        <sz val="11"/>
        <rFont val="Calibri"/>
        <family val="2"/>
        <charset val="186"/>
        <scheme val="minor"/>
      </rPr>
      <t xml:space="preserve">
Produktas: Prototipo kūrimas, tyrimų ataskaita.</t>
    </r>
  </si>
  <si>
    <r>
      <t>Naujų prototipinių matavimų sistemų kūrimas geotechninėms ir inžinerinėms konstrukcijoms.</t>
    </r>
    <r>
      <rPr>
        <i/>
        <sz val="11"/>
        <rFont val="Calibri"/>
        <family val="2"/>
        <charset val="186"/>
        <scheme val="minor"/>
      </rPr>
      <t xml:space="preserve">
Produktas: Prototipo kūrimas, tyrimų ataskaita.</t>
    </r>
  </si>
  <si>
    <t>Konstrukcijų geometrinių parametrų nustatymas, skaitmenizacijos galimybių vertinimas</t>
  </si>
  <si>
    <t>VGTU, Tiltų ir specialiųjų statinių katedra
Adas Meškėnas
Tel. (8 5) 251 2466; Mob. 8 604 10230
El. p. adas.meskenas@vgtu.lt</t>
  </si>
  <si>
    <r>
      <t>Konstrukcijų geometrinių parametrų nustatymas</t>
    </r>
    <r>
      <rPr>
        <sz val="11"/>
        <color theme="1"/>
        <rFont val="Calibri"/>
        <family val="2"/>
        <charset val="186"/>
        <scheme val="minor"/>
      </rPr>
      <t>, skaitmenizuotų modelių tyrimai</t>
    </r>
  </si>
  <si>
    <t>Betono konstrukcijų skirtingų armavimo būdų (dispersio plaušo, nemetalinės armatūros, išorinio amavimo) suderinamumo galimybių vertinimas</t>
  </si>
  <si>
    <t>VGTU, Inovatyvių statybinių konstrukcijų mokslo laboratorija
Viktor Gribniak
Mob. 8 613 46759; Tel. (8 5) 237 0614
El. p. viktor.gribniak@vgtu.lt</t>
  </si>
  <si>
    <r>
      <t xml:space="preserve">Armuoto betono konstrukcinių elementų, derinant skirtingus armavimo būdus </t>
    </r>
    <r>
      <rPr>
        <sz val="11"/>
        <color theme="1"/>
        <rFont val="Calibri"/>
        <family val="2"/>
        <charset val="186"/>
        <scheme val="minor"/>
      </rPr>
      <t>(dispersinį plaušą, nemetalinę armatūrą, išorinį stiprinimą), kūrimas ir modeliavimas</t>
    </r>
  </si>
  <si>
    <r>
      <t xml:space="preserve">Armuoto betono konstrukcinių elementų, derinant skirtingus armavimo būdus (dispersinį plaušą, </t>
    </r>
    <r>
      <rPr>
        <sz val="11"/>
        <color theme="1"/>
        <rFont val="Calibri"/>
        <family val="2"/>
        <charset val="186"/>
        <scheme val="minor"/>
      </rPr>
      <t>nemetalinę armatūrą, išorinį stiprinimą), savybių analizė, skaitinis modeliavimas</t>
    </r>
  </si>
  <si>
    <r>
      <t xml:space="preserve">Išskirtines mechanines savybes turinčių </t>
    </r>
    <r>
      <rPr>
        <sz val="11"/>
        <color theme="1"/>
        <rFont val="Calibri"/>
        <family val="2"/>
        <charset val="186"/>
        <scheme val="minor"/>
      </rPr>
      <t>(lengvųjų, ugniai atsparių) kompozitinių medžiagų kūrimo bei taikymo galimybių studija</t>
    </r>
  </si>
  <si>
    <r>
      <t xml:space="preserve">Išskirtines mechanines savybes turinčių </t>
    </r>
    <r>
      <rPr>
        <sz val="11"/>
        <color theme="1"/>
        <rFont val="Calibri"/>
        <family val="2"/>
        <charset val="186"/>
        <scheme val="minor"/>
      </rPr>
      <t>(lengvųjų, ugniai atsparių) kompozitinių medžiagų kūrimas</t>
    </r>
  </si>
  <si>
    <r>
      <t xml:space="preserve">Išskirtines mechanines savybes turinčių </t>
    </r>
    <r>
      <rPr>
        <sz val="11"/>
        <color theme="1"/>
        <rFont val="Calibri"/>
        <family val="2"/>
        <charset val="186"/>
        <scheme val="minor"/>
      </rPr>
      <t>(lengvųjų, ugniai atsparių) kompozitinių medžiagų savybių tyrimai</t>
    </r>
  </si>
  <si>
    <r>
      <t xml:space="preserve">Betono ir kompozitinių medžiagų deformatyvumo, pleišėjimo ir stiprumo </t>
    </r>
    <r>
      <rPr>
        <sz val="11"/>
        <color theme="1"/>
        <rFont val="Calibri"/>
        <family val="2"/>
        <charset val="186"/>
        <scheme val="minor"/>
      </rPr>
      <t>nustatymas, konstrukcinių elementų stiprinimo galimybių bei efektyvumo vertinimas</t>
    </r>
  </si>
  <si>
    <r>
      <t>Eksperimentiniai tyrimai</t>
    </r>
    <r>
      <rPr>
        <sz val="11"/>
        <color theme="1"/>
        <rFont val="Calibri"/>
        <family val="2"/>
        <charset val="186"/>
        <scheme val="minor"/>
      </rPr>
      <t>, apimantys betono ir kompozitinių medžiagų deformatyvumo ir stiprumo nustatymą bei konstrukcinių elementų stiprinimo efektyvumo vertinimą</t>
    </r>
  </si>
  <si>
    <r>
      <t xml:space="preserve">Betono ir kompozitinių medžiagų </t>
    </r>
    <r>
      <rPr>
        <sz val="11"/>
        <color theme="1"/>
        <rFont val="Calibri"/>
        <family val="2"/>
        <charset val="186"/>
        <scheme val="minor"/>
      </rPr>
      <t>deformatyvumo ir stipruminių savybų suderinamumo vertinimas, kompozitinių elementų stiprinimo efektyvumo analizė</t>
    </r>
  </si>
  <si>
    <r>
      <t xml:space="preserve">Konstrukcinių medžiagų skaitinių modelių </t>
    </r>
    <r>
      <rPr>
        <sz val="11"/>
        <color theme="1"/>
        <rFont val="Calibri"/>
        <family val="2"/>
        <charset val="186"/>
        <scheme val="minor"/>
      </rPr>
      <t>analizė, modelių kūrimo galimybių studija</t>
    </r>
  </si>
  <si>
    <r>
      <t xml:space="preserve">Konstrukcinių medžiagų skaitinių modelių </t>
    </r>
    <r>
      <rPr>
        <sz val="11"/>
        <color theme="1"/>
        <rFont val="Calibri"/>
        <family val="2"/>
        <charset val="186"/>
        <scheme val="minor"/>
      </rPr>
      <t>kūrimas, taikymas bei adekvatumo tyrimai</t>
    </r>
  </si>
  <si>
    <r>
      <t xml:space="preserve">Konstrukcinių </t>
    </r>
    <r>
      <rPr>
        <sz val="11"/>
        <color theme="1"/>
        <rFont val="Calibri"/>
        <family val="2"/>
        <charset val="186"/>
        <scheme val="minor"/>
      </rPr>
      <t>kompozitinių medžiagų modelių kūrimas bei adekvatumo vertinimas, tobulinimas</t>
    </r>
  </si>
  <si>
    <t>Ekologiško kompozito formavimo mišinio  su kanapių spalių užpildu bei mineraliniu (kalkių pagrindu) rišikliu, skirto monolitinėms save, laikančioms kontrukcijoms, sukūrimas.</t>
  </si>
  <si>
    <t>Ekologiniu požiūriu veiksmingo antrinių žaliavų ir atliekų panaudojimo, statybinių medžiagų pramonėje, gerinant statybinių gaminių savybes bei naujų statybinių medžiagų kūrimo techninė galimybių studija</t>
  </si>
  <si>
    <t>Antrinių žaliavų ir atliekų panaudojimo Lietuvos pramonėje galimybių studijų parengimas</t>
  </si>
  <si>
    <t>Naujų statybinių medžiagų ir dirbinių, panaudojant įvairius  priedus, gamybos galimybių studijų parengimas</t>
  </si>
  <si>
    <t>Elektroninių keitiklių elektros energijos konvertavimui ir valdymui tyrimai ir kūrimas</t>
  </si>
  <si>
    <t>VGTU, Kompiuterių inžinerijos katedra                       Algirdas Baškys
Tel. (8 5) 274 4767
El. p. algirdas.baskys@vgtu.lt</t>
  </si>
  <si>
    <t>Keitiklių fotovoltiniams saulės energijos moduliams tyrimai ir kūrimas</t>
  </si>
  <si>
    <t>Impulsinių maitinimo šaltinių kūrimas</t>
  </si>
  <si>
    <t>Stroboskopinio osciloskopo automatizuotos testavimo sistemos prototipo sukūrimas</t>
  </si>
  <si>
    <t>VGTU, Elektroninių sistemų katedra,Vytautas Urbanavičius; Tel. (8 5) 274 4756; El. p. vytautas.urbanavicius@vgtu.lt</t>
  </si>
  <si>
    <t>Originalių įtaisų prototipų mikrobangų galios matuokliui sukūrimas</t>
  </si>
  <si>
    <t>Įvairių formų ir dydžių paviršių 3D skenavimo, objektų geometrinių parametrų nustatymo galimybių studija</t>
  </si>
  <si>
    <t>Įvairių formų ir dydžių paviršių 3D skenavimas, objektų geometrinių parametrų nustatymas, erdvinių modelių kūrimas.</t>
  </si>
  <si>
    <t>Pastatų, konstrukcinių elementų, pramonės objektų, karjerų, sankasų ir kitų sudėtingų objektų antžeminis 3D skenavimas.</t>
  </si>
  <si>
    <t xml:space="preserve">Įvairių paviršių inovatyvios dengimo metodikos sudarymas </t>
  </si>
  <si>
    <t>Įvairių paviršių inovatyvių dengimo metodikų tyrimai bei rekomendacijos</t>
  </si>
  <si>
    <t>Tauriųjų metalų naudojimo gamyboje optimizavimo  galimybių studija</t>
  </si>
  <si>
    <t xml:space="preserve">Agresyvių sąlygų įtakos bevaržčiams impregnuotiems ir natūraliems medienos gaminiams galimybių studija </t>
  </si>
  <si>
    <t>Bevaržčių impregnuotų ir natūralių medienos gaminių tyrimas agresyviomis sąlygomis.</t>
  </si>
  <si>
    <t>Medinių konstrukcijų ir medinių gaminių projektavimas, gamybos būdų parinkimas, prototipų gamyba.</t>
  </si>
  <si>
    <t>Informacijos skaitmenizavimo metodikų kūrimas</t>
  </si>
  <si>
    <t>Elektros energijos generavimo proceso tyrimai: Hibridinių energijos kaupiklių parametrų analizė; Mechatroninės sistemos, skirtos hibridinei „akumuliatorius superkondensatorius“ sistemai valdyti, pirminio modelio sukūrimas.  Naudojama racionaliam energijos generatorių, tinklo ir vartotojų valdymui.</t>
  </si>
  <si>
    <t>tyrimo vadovas 
docentas
dr.Andrius Tamošiūnas
Andrius.tamosiunas@go.kauko.lt
862373965</t>
  </si>
  <si>
    <t>Energijos gautos iš atsinaujinančių energijos šaltinių saugojimo sistemų tyrimai: Saulės baterijos ir vėjo jėgainės darbinių parametrų stebėjimo automatinės posistemės  ir jos internetinės naudotojo sąsajos sukūrimas bei demonstravimas.
Panaudojimas - informacinių valdymo sistemų kūrimas, leidžiančių integruoti ir optimizuoti saulės energetikos panaudojimą kartu su kitais energijos šaltiniais.</t>
  </si>
  <si>
    <t xml:space="preserve">tyrimo vadovas 
docentas 
dr.Žydrūnas Kavaliauskas
zydrunas.kavaliauskas@go.kauko.lt
864579887
</t>
  </si>
  <si>
    <t xml:space="preserve">Mažos galios generuojančių atsinaujinančių šaltinių optimalaus valdymo galimybių studija. </t>
  </si>
  <si>
    <t>Doc. dr. Kęstutis Venslauskas
Mob. 8 656 97642
El. p. kestutis.venslauskas@asu.lt</t>
  </si>
  <si>
    <t xml:space="preserve">Matavimo ir išmaniųjų apskaitos prietaisų diegimo galimybių studija. </t>
  </si>
  <si>
    <t xml:space="preserve">Prof. dr. Kęstutis Navickas
El. p. kestutis.navickas@asu.lt
Tel. +37068786826
</t>
  </si>
  <si>
    <t>Apšvietimo sistemų efektyvumo didinimo galimybių studija.</t>
  </si>
  <si>
    <t xml:space="preserve">Dr. Arvydas Nekrošius
El. p. arvydas.nekrosius@asu.lt
Tel. +3706250997
</t>
  </si>
  <si>
    <t>1P-4T.STSD-TEST
Statinio techninių sistemų būklės diagnozavimo
 procedūrų ir taikomos ar specialiai sukurtos įrangos
 testavimo rezultatai būdingoms statinių grupėms 
ir įrangos komplektacijoms.</t>
  </si>
  <si>
    <t>Doc. dr. Raimondas Šadzevičius
El. p. raimondas.sadzevicius@asu.lt
Tel. +37060097176</t>
  </si>
  <si>
    <t>1P-4T.STSD-PRIM
Sukurtos naujos metodikos statinio techninių sistemų būklės diagnozavimo procedūroms ir parinktos tinkamos techninės priemonės prieš įdiegiant išmanųjį valdymą įvairioms skirtingų statinių grupėms, parengti reglamentuojantys teisės aktai.</t>
  </si>
  <si>
    <t>1P-4T.STSD-NPRIM. Statinio techninių sistemų būklės diagnozavimo procedūrų metodikos tobulinimas. Apima aukštesnio lygio patobulintą naujų ir esamų techninių sistemų diagnozavimo metodų/procedūrų (algoritmų), modeliavimo programų, įvairioms skirtingų statinių grupių, atsižvelgiant į esamą būklę, apjungimą.</t>
  </si>
  <si>
    <t xml:space="preserve">Doc. dr. Raimondas Šadzevičius
El. p. raimondas.sadzevicius@asu.lt
Tel. +37060097176
</t>
  </si>
  <si>
    <t xml:space="preserve">1P-7T.EKSI_MOD
Ekspertinės sistemos modelio (algoritmo) sukūrimas išteklių sąnaudų bei naudotojų elgsenos analizės pagrindu priimamų sprendimams.
Metodikos parengimas išteklių sąnaudų bei informacijos apie pastatą (ar jų grupę) analizei (diagnostikai) atlikti. Reikalingų įrenginių informacijai surinkti ir apdoroti sąrašo sudarymas.
</t>
  </si>
  <si>
    <t xml:space="preserve">1P-4T.STSD-NREW
Mobilios statinio techninių sistemų būklės diagnozavimo sistemos įvertinimas ir gautų rezultatų apžvalga, rekomendacijos. Galimybių studijos/a apima jau parengtų sprendimų duomenų analize ir rekomendacijomis.
</t>
  </si>
  <si>
    <t xml:space="preserve">Išmanaus elektros tinklo darbo optimizavimas. </t>
  </si>
  <si>
    <t xml:space="preserve">Mažos galios generuojančių šaltinių naujų optimalių
 valdymo modelių sukūrimas. </t>
  </si>
  <si>
    <t xml:space="preserve">Mažos galios vėjo jėgainių prijungimo prie skirstomojo elektros tinklo sprendimai. </t>
  </si>
  <si>
    <t xml:space="preserve">Prof. dr. Kęstutis Navickas
El. p. kestutis.navickas@asu.lt
Tel. +37068786826
Doc. dr. Kęstutis Venslauskas
El. p. kestutis.venslauskas@asu.lt
Tel. +37065697642
</t>
  </si>
  <si>
    <t xml:space="preserve">Energiniu požiūriu efektyvūs nauji sprendiniai skirti apšvietimo sistemoms. </t>
  </si>
  <si>
    <t xml:space="preserve">Saulės fotomodulių tyrimai realiomis sąlygomis. </t>
  </si>
  <si>
    <t xml:space="preserve">Doc. dr. Kęstutis Venslauskas
El. p. kestutis.venslauskas@asu.lt
Tel. +37065697642
</t>
  </si>
  <si>
    <t xml:space="preserve">1P-5T. IGSS_NGST
Jau įgyvendintų gaminių prototipų ir sprendinių skirtų esamo ar naujo statinio techninėms sistemoms plėtros rezultatų galimybių studija.
</t>
  </si>
  <si>
    <t xml:space="preserve">Biodujų gamybos galimybių studijų parengimas. </t>
  </si>
  <si>
    <t xml:space="preserve">Organinių atliekų perdirbimo ir panaudojimo galimybių studijų parengimas. </t>
  </si>
  <si>
    <t xml:space="preserve">Išmaniųjų biodujų analizės prietaisų diegimo galimybių studija. </t>
  </si>
  <si>
    <t xml:space="preserve">Energijos, biokuro ir biodegalų tvarumo vertinimas. </t>
  </si>
  <si>
    <t>Biodujų jėgainėse besikaupiančio ekstrakto perdirbimas panaudojant inovatyvias technologijas į birias, granuliuotas ir skystas organinės kilmės trąšas ar dirvos gerinimo priemones.</t>
  </si>
  <si>
    <t xml:space="preserve">Doc. dr. Juozas Pekarskas
El. p. juozas.pekarskas@asu.lt
Tel. +37067103749
</t>
  </si>
  <si>
    <t>Netradicinių žolinių augalų granuliavimo ir deginimo nedidelės galios tradiciniuose ir išmaniuose buitiniuose katiluose proceso taikomieji tyrimai ir poveikio aplinkai nustatymas.</t>
  </si>
  <si>
    <t xml:space="preserve">Doc. dr. Algirdas Jasinskas
El. p. algirdas.jasisnkas@asu.lt
Tel. +37061204002
</t>
  </si>
  <si>
    <t>Trumpos rotacijos energetinių augalų nuėmimo, biokuro paruošimo ir naudojimo deginimui įrenginių darbo kokybės nustatymas ir technologijų energetinis-aplinkosauginis vertinimas.</t>
  </si>
  <si>
    <t>Augalinės kilmės atliekų perdirbimo ir kietojo biokuro paruošimo bei naudojimo deginimui technologinių įrenginių darbo efektyvumo ir poveikio aplinkai įvertinimas.</t>
  </si>
  <si>
    <t>Skystųjų biodujų gamybos atliekų valymas.</t>
  </si>
  <si>
    <t xml:space="preserve">Doc. dr. Eglė Sendžikienė
El. p. egle.sendzikiene@asu.lt
Tel. +37069848069
</t>
  </si>
  <si>
    <t>Tvarūs bioekonomikos sprendimai biodujų pramonei.</t>
  </si>
  <si>
    <t xml:space="preserve">Prof. dr. Violeta Makarevičienė
El. p. violeta.makareviciene@asu.lt
Tel. +37061110653
</t>
  </si>
  <si>
    <t>Kanapių panaudojimo energetinėms reikmėms galimybės.</t>
  </si>
  <si>
    <t>Antros kartos biodegalų gamybos tyrimai.</t>
  </si>
  <si>
    <t>Nuotekų ir organinių atliekų panaudojimas energetinių augalų auginimui.</t>
  </si>
  <si>
    <t xml:space="preserve">Dr. Valerijus Gasiūnas
El. p. valerijus.gasiunas@asu.lt
Tel. +37068641570
</t>
  </si>
  <si>
    <t>Organinių atliekų tvarkymo technologijos.</t>
  </si>
  <si>
    <t>Nuotekų tvarkymo technologijos, vykdant atliekų šalinimą.</t>
  </si>
  <si>
    <t>Biokuro sutankinimo proceso tvarumo įvertinimas ir jį didinančių priemonių paieška.</t>
  </si>
  <si>
    <t xml:space="preserve">Doc. dr. Egidijus Zvicevičius
El. p. egidijus.zvicevicius@asu.lt
Tel. 37061807674
</t>
  </si>
  <si>
    <t xml:space="preserve">Beatliekinių biodujų gamybos technologijų tyrimai. </t>
  </si>
  <si>
    <t xml:space="preserve">Dujinių produktų, skirtų energijos gamybai, kokybės gerinimo technologijų tyrimas. </t>
  </si>
  <si>
    <t xml:space="preserve">Aplinkos taršą mažinančių atliekų skaidymo ir energijos gamybos technologijų tyrimas. </t>
  </si>
  <si>
    <t xml:space="preserve">Organinėse atliekose esančių antrinių, pridėtinę vertę turinčių, medžiagų išskyrimo technologijų tyrimas ir vertinimas. </t>
  </si>
  <si>
    <t xml:space="preserve">Efektyvių ir aplinkos taršą mažinančių biodujų paruošimo deginimui įrenginių tyrimai. </t>
  </si>
  <si>
    <t xml:space="preserve">Sukurtų technologinių įrenginių biodujų gamybos
 ir deginimo srityje prototipų energinių ir aplinkosauginių kriterijų pagrindimas. </t>
  </si>
  <si>
    <t xml:space="preserve">Sukurtų naujų technologinių įrenginių prototipų energinių ir tvarumo kriterijų vertinimas. </t>
  </si>
  <si>
    <t>Biodujų gamybos efektyvumo didinimas optimizuojant biožaliavų parinkimą.</t>
  </si>
  <si>
    <t xml:space="preserve">Bioskaidžių atliekų skaidymas į kaloringus produktus naudojamus šilumos ir elektros gamybai. </t>
  </si>
  <si>
    <t xml:space="preserve">Bioskaidžių atliekų apdorojimo ir neutralizavimo technologijų, mažinančių aplinkos taršą, modelių sukūrimas. </t>
  </si>
  <si>
    <t>Biodujų jėgainėse besikaupiančio ekstrakto perdirbimas panaudojant inovatyvias technologijas ir birių, granuliuotų ir skystų organinės kilmės trąšų ar dirvos gerinimo priemonių prototipų sukūrimas.</t>
  </si>
  <si>
    <t>Skystųjų biodujų gamybos atliekų valymas ir biodujų išeigos didinimas naudojant mikrodumblius.</t>
  </si>
  <si>
    <t xml:space="preserve">Prof. dr. Violeta makarevičienė
El. p. violeta.makareviciene@asu.lt
Tel. +37061110653
</t>
  </si>
  <si>
    <t xml:space="preserve">Organinių atliekų anaerobinio perdirbimo proceso veikiančio prototipo sukūrimas ir demonstravimas. </t>
  </si>
  <si>
    <t xml:space="preserve">Beatliekinės biodujų gamybos technologijos prototipo sukūrimas ir demonstravimas. </t>
  </si>
  <si>
    <t xml:space="preserve">Energiškai efektyvių statinių energijos suvartojimo monitoringo galimybių studija. </t>
  </si>
  <si>
    <t xml:space="preserve">3P-5.3.SKST SKLAIDA_II
Paruošti SKST technologijų plataus įdiegimo platformą statybos sektoriuje, užtikrinti inovatyvių sprendimų, sumanių specializacijų, ir gerųjų praktikų sklaidą bei plėtrą. Energiškai efektyvių statinių informacinio modeliavimo ir sveiko statinio įvertinimo tvarioje aplinkoje pasaulinių gerų praktikų analizė ir pritaikymo Lietuvos rinkai galimybių tyrimas.
</t>
  </si>
  <si>
    <t xml:space="preserve">3P-1.2.EKOBIM_STUDIJA_I
Energiškai efektyvių statinių informacinio modeliavimo ir sveiko statinio įvertinimo tvarioje aplinkoje pasaulinių gerų praktikų analizė ir pritaikymo Lietuvos rinkai galimybių tyrimas.
</t>
  </si>
  <si>
    <t xml:space="preserve">Statinių ir technologinių procesų energinio efektyvumo ir tvarumo modeliavimas ir vertinimas. </t>
  </si>
  <si>
    <t xml:space="preserve">1P-5T.ISS_NTEST
Naujos kartos gaminių ir sprendinių skirtų esamo ar naujo statinio techninėms sistemoms bandymo ir testavimo duomenys.
</t>
  </si>
  <si>
    <t xml:space="preserve">3P-3.3.SKST_PR
Statybos procesų ir produktų skaitmeninių duomenų sukūrimo, perdavimo ir integruoto panaudojimo techninių prototipų sukūrimas ar adaptavimas ir pilotiniai bandymai.
</t>
  </si>
  <si>
    <t xml:space="preserve">Energetiškai efektyvių pastatų, naudojančių atsinaujinančios energijos šaltinius, plėtros galimybių studija. </t>
  </si>
  <si>
    <t xml:space="preserve">Optimalių atsinaujinančios energijos šaltinių sistemų taikymo galimybių studija. </t>
  </si>
  <si>
    <t xml:space="preserve">Integruotų į pastatus saulės energetikos sistemų adaptavimo galimybių studija. </t>
  </si>
  <si>
    <t xml:space="preserve">Atsinaujinančių šaltinių tvarios plėtros galimybių studijos. </t>
  </si>
  <si>
    <t>Saulės energiją naudojančios džioviklio paruošimo technologijos sukūrimas ir jos efektyvumo įvertinimas.</t>
  </si>
  <si>
    <t xml:space="preserve">Prof. dr. Algirdas Raila
El. p. algirdas.raila@asu.lt
Tel. +37068651176
</t>
  </si>
  <si>
    <t xml:space="preserve">Saulės kolektorių (plokščiųjų, vakuuminių ir kt.) sistemų tyrimas. </t>
  </si>
  <si>
    <t xml:space="preserve">Saulės fotoelektrinių modulių sistemų tyrimas realiomis sąlygomis. </t>
  </si>
  <si>
    <t xml:space="preserve">Energetiškai efektyvių pastatų energetinių ir inžinerinių sistemų valdymas. </t>
  </si>
  <si>
    <t xml:space="preserve">Kompiuterinis kelių tipų atsinaujinančių energijos šaltinių (saulės kolektorių sistemos, fotomodulių, vėjo jėgainių ir kt.) darbo algoritmo modeliavimas. </t>
  </si>
  <si>
    <t xml:space="preserve">Kelių tipų atsinaujinančių energijos šaltinių (saulės kolektorių sistemos, fotomodulių, vėjo jėgainių ir kt.) integruotų į statinius efektyvaus ir optimalaus darbo algoritmo prototipo įdiegimas valdikliuose. </t>
  </si>
  <si>
    <t xml:space="preserve">4P-3T.PVSSEEP
Pastato ir pastatų grupės su integruotais SEE energetinio efektyvumo, ekonominio racionalumo ir mikroklimato sąlygų informacinės valdymo sistemos prototipas, realizuojamas keliuose pilotiniuose projektuose.
</t>
  </si>
  <si>
    <t xml:space="preserve">Prof. dr. Rolandas Bleizgys
El. p. rolandas.bleizgys@asu.lt
Tel. +37068610900
</t>
  </si>
  <si>
    <t>Energinių ir medžiagų mainų procesų optimizavimas gyvulininkystėje.</t>
  </si>
  <si>
    <t>Medienos kuro gamybos potencialo įvertinimas ir optimizavimas</t>
  </si>
  <si>
    <t xml:space="preserve">Dr. Gintautas Mozgeris
El. p. gintautas.mozgeris@asu.lt
Tel. (8 37) 752 291
</t>
  </si>
  <si>
    <t>Biodyzelino gamyba iš naujų rūšių žaliavos – akvakultūrų (moksliniai tyrimai).</t>
  </si>
  <si>
    <t>Tiesioginė biodyzelino gamyba iš aliejingųjų sėklų taikant vienalaikio ekstrahavimo ir peresterinimo metodus (moksliniai tyrimai).</t>
  </si>
  <si>
    <t>Biodyzelino ir jo gamybos žaliavų kokybės taikomieji tyrimai (moksliniai tyrimai).</t>
  </si>
  <si>
    <t>Biotepalų ir bioalyvų gamyba ir tyrimai (moksliniai tyrimai).</t>
  </si>
  <si>
    <t xml:space="preserve"> dr. Milda Gumbytė
El. p. milda.gumbyte@asu.lt
Tel. +37037752292
</t>
  </si>
  <si>
    <t xml:space="preserve">Biodyzelino gamybos atliekų ir šalutinių produktų kompleksinis panaudojimas (eksperimentinė plėtra).
</t>
  </si>
  <si>
    <t>Trąšų gamyba iš biodujų gamybos atliekų naudojant mikrodumblius (eksperimentinė plėtra).</t>
  </si>
  <si>
    <t>Žuvininkystės atliekų  panaudojimas  biodujų gamybai (galimybių studija).</t>
  </si>
  <si>
    <t>Kompleksinis žuvų atliekų panaudojimas energetikai (galimybių studija).</t>
  </si>
  <si>
    <t>Kompleksinis mikrodumblių panaudojimas energetikoje (galimybių studija).</t>
  </si>
  <si>
    <t>Doc. dr. Algirdas Radzevičius
El. p. algirdas.radzevicius@asu.lt
Tel. (8 37) 752 393</t>
  </si>
  <si>
    <t>Nuotekų, savartyno filtrato   valymo technologijų  kūrimas, vykdant tausojantį  atliekų šalinimą.</t>
  </si>
  <si>
    <t>Energiją  taupančių priemonių taikymo  uždarose recirkuliacinėse sistemose tyrimai.</t>
  </si>
  <si>
    <t>ASU akvakultūros centro vadovas Alvydas Žibas
El. p. alvydas.zibas@asu.lt
Tel. +37061425057</t>
  </si>
  <si>
    <t>Žuvininkystės recirkuliacinėse sistemose  susidarančių  organinių atliekų panaudojimas  biodujų gamybai</t>
  </si>
  <si>
    <t>Biokuro ir jo mišinių fizinių ir šiluminių savybių bei termocheminės konversijos metu išskiriamų produktų emisijos analizė.</t>
  </si>
  <si>
    <t>Vėdinimo sistemos energetinio efektyvumo įvertinimas ir oro kokybės įtakos mokinių sveikatai ir mokymosi rezultatams analizė</t>
  </si>
  <si>
    <t>Gediminas Valiulis
+37061041466
g.valiulis@tf.su.lt</t>
  </si>
  <si>
    <t>Šiaulių miesto centralizuotos šildymo sistemos eksploatavimo tobulinimas:
1. Termofikacinio vandens šildytuvų eksploatavimo duomenų analizė.
2. Vandens kokybės centralizuoto šildymo sistemoje testavimas.
3. Techninių galimybių studijos ataskaitos rengimas.</t>
  </si>
  <si>
    <t>Renata Macaitienė 
renata.macaitiene@su.lt
Tel.: 869966080</t>
  </si>
  <si>
    <t>Patalpų mikroklimato įrenginių gyvavimo ciklo kaštų analizė, rekomendacijų parengimas jiems mažinti.
Oro vėdinimo įrenginių gyvavimo kaštų, įskaitant techninio aptarnavimo ir energetines sąnaudas, studija.</t>
  </si>
  <si>
    <t>Išmaniojo infraraudonųjų spindulių šildytuvo prototipo, skirto energetiškai efektyviam komercinės paskirties patalpų šildymui sukūrimas</t>
  </si>
  <si>
    <t>Pagrindinio ir vidurinio ugdymo įstaigų vidaus patalpų oro kokybės stebėsenos, analizės ir valdymo sistemos prototipo sukūrimas</t>
  </si>
  <si>
    <t>Bepiločio skraidymo aparato, skirto pastatų diagnostikai ir energetiniam efektyvumui įvertinti sukūrimas</t>
  </si>
  <si>
    <t>Biokurą naudojančių katilinių atliekų panaudojimas durpių neutralizavimui ir substratų (komencinio produkto) derlingumo didinimui</t>
  </si>
  <si>
    <t>Dr. Martynas Kazlauskas, 
el. paštas: kazlauskas@gm.su.lt</t>
  </si>
  <si>
    <t>Deginimui skirtų durpių (atsijų) produktams tinkamiausių priemaišų tyrimas, siekiant gauti gamtai draugiškas atliekas</t>
  </si>
  <si>
    <t>Saulės energijos įrenginių nuolatinio orientavimo sistemos sukūrimas 
1. Įrenginio optimalios konstrukcijos parinkimas pagal vietos sąlygas.
1. Saulės energijos modulių optimalaus išdėstymo ir kiekio parinkimas</t>
  </si>
  <si>
    <t>Kazys Kazanavičius
k.kazanavicius@tf.su.lt
8621 43600</t>
  </si>
  <si>
    <t>Fotovoltinės energijos keitiklio su elektros tinklo harmonikų kompensavimu prototipo sukūrimas</t>
  </si>
  <si>
    <t>Edvardas Bielskis
bielskis.edvardas50@gmail.com
+37067793843</t>
  </si>
  <si>
    <t>Saulės energijos įrenginių nuolatinio orientavimo sistema 
1. Techninio projekto parengimas 2. Prototipo elementų konstravimas, gamyba, komplektavimas ir surinkimas</t>
  </si>
  <si>
    <t>Saulės energijos įrenginių nuolatinio orientavimo sistemos demonstravimas 
1. Prototipo eksploatavimo bandymai.
2. Prototipo darbinio varianto parengimas
3. Prototipo techninių charakteristikų nustatymas, vaizdinės medžiagos rengimas</t>
  </si>
  <si>
    <t>Kazys Kazanavičius
k.kazanavicius@tf.su.lt
8621 43601</t>
  </si>
  <si>
    <t>Saulės –vėjo – vandenilio jėgainė (1-2kW)
Ši jėgainė turi keturias pagrindines dalis;
1. Saulės ir vėjo jėgaines
2. Vandenilio gamybos įtaisą (elektrolizerį)
3. Vandenilio talpyklą
4. Vandenilio jėgainę.
Tokia elektros energijos gamybos technologija padeda spręsti energijos akumuliavimo ir aplinkosaugines problemas.
Be to sukauptos vandenilio dujos gali būti naudojamos vietoje gamtinių dujų buityje ir transporte</t>
  </si>
  <si>
    <t>Alfredas Lankauskas
a.lankauskas50@gmail.com
t.:868512412</t>
  </si>
  <si>
    <t>Gediminas Valiulis
+370610414661
g.valiulis@tf.su.lt</t>
  </si>
  <si>
    <t>Pramoninių šviestuvų su kietakūniais šviestukais energinio efektyvumo tyrimai</t>
  </si>
  <si>
    <t>Priešvėžinės terapijos priemonių kūrimo technologinio gyvybingumo galimybių studija, naudojant modernias ląstelių kultūrų technologijas</t>
  </si>
  <si>
    <t>Kęstutis Sužiedėlis
laboratorijos vedėjas
kestutis.suziedelis@nvi.lt
tel. (8 5) 2190 904</t>
  </si>
  <si>
    <t>Molekulinės technologijos, skirtos medicinai ar biofarmacijai, sukūrimo techninė galimybių studija.
Galimos sritys/temos:
- cheminiai ir biotechnologiniai vaistai ir farmacijos produktai;
- diagnostinės priemonės;
- terapiniai baltymai;
- biožymenys;
- kitos molekulės ir molekulinės technologijos.
Galimybių studija įvertintų technologijos sukūrimo galimybes ir prielaidas, įvertintų jų mokslinę, technologinę ir ekonominę vertę, įvertintų galimas rinkas, nustatytų komercializavimo galimybes ir būdus.</t>
  </si>
  <si>
    <t>Visos paslaugos yra užsakomos per atviros prieigos centrą (Jungtinis inovatyvios medicinos centras). Kontaktai:
Arūnas Žebrauskas, tel. (8 5) 2628636, 8-686-78371, el.paštas: a.zebrauskas@imcentras.lt</t>
  </si>
  <si>
    <t>Biofarmaciniai skvarbos į/pro biologines matricas tyrimai siekiant nustatyti biologiškai aktyvių junginių biologinį prieinamumą bei cheminių ir fizinių faktorių galimą pritaikymą skvarbos procesų valdymui ir optimizavimui</t>
  </si>
  <si>
    <t>Vitalis Briedis
profesorius
tel.: 8-37 327291
el.paštas: vitalis.briedis@lsmuni.lt</t>
  </si>
  <si>
    <t>Biomolekulinių lustų ir miniatiūrizuotų bionalitinių sistemų bei jų elementų (funkcinių dangų, cheminių ir fizinių topografijų, cheminių įrankių, kt.) projektavimas ir gamyba</t>
  </si>
  <si>
    <t>Dr. Ramūnas Valiokas 
FTMC Nanoinžinerijos skyrius
Tel. (8 5) 2641818
El. p. ramunas.valiokas@ftmc.lt</t>
  </si>
  <si>
    <t>Dr. Ramūnas Valiokas 
FTMC Nanoinžinerijos skyrius
Tel. (8 5) 2641818
El. p.: ramunas.valiokas@ftmc.lt</t>
  </si>
  <si>
    <t>Ląstelių švitinimas aukštos energijos jonais</t>
  </si>
  <si>
    <t>Dr. Vitalij Kovalevskij 
Tel. (8 5) 266 1654 
El. p.: vitalij@ftmc.lt</t>
  </si>
  <si>
    <t>Išorinių veiksnių sukeliančių apoptozę ląstelėse tyrimas</t>
  </si>
  <si>
    <t>Dr. Arūnas Stirkė
FTMC Medžiagotyros ir elektros inžinerijos skyrius
Tel. 861515363
El. p.: arunas.stirke@ftmc.lt</t>
  </si>
  <si>
    <t>Kompiuterinių programų taikymo baltymų ir vaistinių medžiagų sąveikai tirti techninės galimybių studijos. Techninės galimybių studijos apimtis nuo 10 iki 50 psl.</t>
  </si>
  <si>
    <t>dr. Piotras Cimmperman 
vyresnysis mokslo darbuotojas
piotras.cimmperman@bpti.lt
+37061413070</t>
  </si>
  <si>
    <t>Metodų duomenų gavybai ir dirbtiniam intelektui taikyti medicinoje sukūrimas.</t>
  </si>
  <si>
    <t>Biofarmacinės paskirties antikūnų kūrimas, jų savybių tyrimai</t>
  </si>
  <si>
    <t>Aurelija Žvirblienė
El. paštas: azvirb@ibt.lt
Biotechnologijos institutas</t>
  </si>
  <si>
    <t>Priešvėžinės terapijos priemonės prototipo sukūrimas, naudojant modernias ląstelių kultūrų technologijas</t>
  </si>
  <si>
    <t>Priešvėžinės terapijos priemonės prototipo demonstravimas, naudojant modernias ląstelių kultūrų technologijas</t>
  </si>
  <si>
    <t>Molekulinės technologijos ar produkto, skirto medicinai ir biofarmacijai, sukūrimas.  
Galimos sritys;
- terapinių baltymų kandidatų tyrimas ir vystymas iki prototipo;
- vaistų vystymas (ikiklinikiniai, klinikiniai tyrimai, vaistų formų kūrimas);
- biotechnologijų, skirtų gaminti biotechnologinius vaistus, atidirbimas laboratorinėse sąlygose.</t>
  </si>
  <si>
    <t>Molekulinių technologijų ar produktų, skirtų medicinai ir biofarmacijai, testavimas. 
Kliento sukurtų ar turimų medžiagų testavimas – ikiklinikiniai tyrimą ląstelių kultūrose, laboratoriniuose gyvūnuose.</t>
  </si>
  <si>
    <t>Prietaiso, preparato, medžiagos, biomarkerio tyrimai eksperimentiniame kraujagyslių modelyje.</t>
  </si>
  <si>
    <t>Edgaras Stankevičius 
profesorius
tel.: 8-37 327257
el.paštas: edgaras.stankevicius@lsmuni.lt</t>
  </si>
  <si>
    <t>Inhaliatorių bei aerozolio generatorių projektavimas ir gamyba</t>
  </si>
  <si>
    <t>Bioaerozolio generavimo bei nusodinimo sistemų kūrimas</t>
  </si>
  <si>
    <t>Prototipų duomenų gavybai ir dirbtiniam intelektui taikyti medicinoje sukūrimas ir įvertinimas.</t>
  </si>
  <si>
    <t>Prototipų duomenų gavybai ir dirbtiniam intelektui taikyti medicinoje demonstravimas.</t>
  </si>
  <si>
    <t>Celiuliolitinių ir lignolitinių fermentų aktyvumo nustatymas. Skystų ir kietų bandinių kokybinis ir kiekybinis celiuliolitinių ir ligninolitinių fermentų aktyvumo nustatymas (Mn peroksidazė, ligninazė, lakazė)</t>
  </si>
  <si>
    <t>Jutiklių ir skysčių mikromanipuliavimo, mikro- ir nanotechnologijų, bei savitvarkos procesus gyvuosiuose organizmuose imituojančių diagnostikos ir vaistų pristatymo į taikinius priemonių, jų prototipų ir modelių kūrimas, bandymai ir demonstravimas.</t>
  </si>
  <si>
    <t>Gintaras Valinčius
Tel.: +370-675-33278
El. paštas: gintaras.valincius@bchi.vu.lt
Biochemijos institutas</t>
  </si>
  <si>
    <t>Naujų diagnostikos prietaisų, grįstų netiesinės optikos , lazerine spinduliuotes, virpesių spektroskopija,  ultragarso ar optoakustiniais registravimo metodais prototipų kūrimas, bandymai ir  demonstracija.</t>
  </si>
  <si>
    <t>Potencialių priešvėžinės terapijos priemonių citotoksinių savybių įvertinimas, naudojant modernias ląstelių kultūrų technologijas</t>
  </si>
  <si>
    <t>Kęstutis Sužiedėlis
laboratorijos vedėjas
kestutis.suziedelis@nvi.lt, tel. (8 5) 2190 904</t>
  </si>
  <si>
    <t>Potencialių priešvėžinės terapijos priemonių charakterizavimas, naudojant visuminės analizės metodus</t>
  </si>
  <si>
    <t>Genų ar nekoduojančių genomo elementų raiškos pokyčių analizė, naudojant kiekybinės PGR metodą</t>
  </si>
  <si>
    <t>Genų ar nekoduojančių genomo elementų raiškos pokyčių analizė, naudojant visuminės analizės metodus</t>
  </si>
  <si>
    <t>Galimos technologijos/produkto koncepcijos suformulavimas ir/ar pradiniai tyrimai koncepcijos įgyvendinamumo pradiniam įvertinimui:                                                                                                  - terapinių baltymų gamybos koncepcijos suformulavimas;
- pradinių ląstelių kultūrų (baltymų producentų) savybių tyrimai;
- ląstelių kultūrų – galimų producentų pradinis klonavimas ir produkcinių savybių tyrimai;
- pradiniai biosintezės proceso analitiniai tyrimai, tyrimų metodų kūrimas;                                                                                       - kamieninių ląstelių egzosomų tyrimai.</t>
  </si>
  <si>
    <t xml:space="preserve">Galimos technologijos ar produkto pradiniai tyrimai:                   - pradinių ląstelių kultūrų bankų formavimai ir charakterizavimai;
- ląstelių kultūrų auginimo terpių savybių tyrimai;
- biosintezės proceso modeliavimas ir savybių tyrimai mažo tūrio terpėse;                                                                                                 - kamieninių ląstelių egzosomų išskyrimas, pradiniai tyrimai ląstelių kultūrose.
</t>
  </si>
  <si>
    <t>Atliekami vaistinių medžiagų atsipalaidavimo ir prasiskverbimo per odą greičio ir kiekio nustatymo tyrimai 6 pozicijų Franz kamerų magnetinės maišyklės su skaidriais kamerų laikikliais pagalba</t>
  </si>
  <si>
    <t>doc. dr. A. Grigonis
Eksperimentinės ir klinikinės farmakologijos laboratorijos vadovas
Tel.: 8 61256263
el.paštas: aidas.grigonis@lsmuni.lt</t>
  </si>
  <si>
    <t>Smegenų ląstelių funkcinės sąveikos su biosintetinėmis matricomis tyrimai (neuronų aktyvumo, elektrinių membranos sąvybių, sinapsinio perdavimo, viduląstelinės kalcio jonų koncentracijos kitimo) siekiant geresnio pritaikymo organotipinių sistemų in vitro kūrimui. MTEP 5 etapas, sukurto modelio įvertinimas realiomis sąlygomis.</t>
  </si>
  <si>
    <t>Gytis Svirskis
vyresnysis mokslo darbuotojas
tel:8-652 30369
el.paštas: gytis.svirskis@lsmuni.lt</t>
  </si>
  <si>
    <t>Molekulinės diagnostikos metodai žmonėms ir gyvūnams pavojingų infekcinių ligų sukėlėjų diagnostiniuose tyrimuose. Moksliniai tyrimai.</t>
  </si>
  <si>
    <t>Raimundas Mockeliūnas
Mikrobiologijos ir virusologijos instituto vadovas
tel.: 8-698 87700
el.paštas: raimundas.mockeliunas@lsmuni.lt; 
Alvydas Pavilonis
profesorius
tel.: 8-687 45070
el.paštas: alvydas.pavilonis@lsmuni.lt</t>
  </si>
  <si>
    <t>Mikroorganizmų atsparumo antimikrobinėms medžiagoms ir naujų antimikrobinių medžiagų poveikio į mikroorganizmus  medicinoje ir veterinarijoje tyrimai. Moksliniai tyrimai.</t>
  </si>
  <si>
    <t>Raimundas Mockeliūnas
Mikrobiologijos ir virusologijos instituto vadovas
tel.: 8-698 87700
el.paštas: raimundas.mockeliunas@lsmuni.lt
Alvydas Pavilonis
profesorius
tel.: 8-687 45070
el.paštas: alvydas.pavilonis@lsmuni.lt</t>
  </si>
  <si>
    <t>Biologiškai aktyvių junginių analizė. Atliekama biologiškai aktyvių junginių analizė, metabolitų paieška, struktūros identifikavimas bei patvirtinimas.</t>
  </si>
  <si>
    <t>Hiliaras Rodovičius
profesorius
tel.: 8-611 35156
el.paštas: hiliaras.rodovicius@lsmuni.lt</t>
  </si>
  <si>
    <t>Biologiškai aktyvių junginių sintezė. Atliekama naujų biologiškai aktyvių junginių sintezė, nustatomas jų cheminės struktūros sąryšis su biologiniu poveikiu.</t>
  </si>
  <si>
    <t>Medžiagų poveikio vėžio ląstelių 2D ir 3D kultūromis įvertinimas. Atliekamas cheminių, augalinių ir biologinių medžiagų poveikio ląstelių gyvybingumui testas, numatomaspoveikis ląstelių migracijai, ląstelių žūties būdas, tiriamas medžiagų poveikis ląstelių 3D sferoiduose.</t>
  </si>
  <si>
    <t>Vilma Petrikaitė
docentė
tel.: 8-686 29383 
el.paštas: vilmapetrikaite@gmail.com</t>
  </si>
  <si>
    <t>Medžiagų kinetikos vėžio mikroaplinkoje įvertinimas. Atliekama fluorescuojančių cheminių medžiagų ar jų nano formų patekimo į vėžio sferoidus analizė.</t>
  </si>
  <si>
    <t xml:space="preserve">Psichologinių intervencijų, skirtų gerinti asmens fizinei ir psichikos sveikatai, kūrimas ir /ar jų efektyvumo vertinimas. </t>
  </si>
  <si>
    <t>dr. Aistė Pranckevičienė
mokslo darbuotoja
tel.: 8-616 98968
el.paštas: aiste.pranckeviciene@lsmuni.lt</t>
  </si>
  <si>
    <t>Smegenų ląstelių sąveikos su biosintetinėmis matricomis tyrimai (adhezijos, gyvybingumo, ląstelinės sudėties, proliferacijos, neuritogenezės ir kiti) siekiant geresnio pritaikymo organotipinių sistemų in vitro kūrimui. MTEP 5 etapas, sukurto modelio įvertinimas realiomis sąlygomis.</t>
  </si>
  <si>
    <t>Aistė Jekabsone
mokslo darbuotoja
tel.: 8-675 94455
el.paštas:aiste.jekabsone@lsmuni.lt</t>
  </si>
  <si>
    <t>Baltymų ir vaistinių medžiagų sąveikos moksliniai tyrimai insilico molekulinių technologijų vystymui</t>
  </si>
  <si>
    <t>Duomenų gamybos, dirbtinio intelekto ir statistinės analizės taikymų medicinoje moksliniai tyrimai</t>
  </si>
  <si>
    <t>Antimikrobinį poveikį turinčių medžiagų efektyvumo tyrimai.</t>
  </si>
  <si>
    <t>VDU Gamtos mokslų fakultetas
Biochemijos katedra 
Prof. habil. dr. Rimantas Daugelavičius
El. p. r.daugelavicius@gmf.vdu.lt
Tel. (8 37) 327917</t>
  </si>
  <si>
    <t>IT taikymas parinkti optimalius molekulinius žymenis genetinei analizei</t>
  </si>
  <si>
    <t>VDU Gamtos mokslų fakultetas
Biologijos katedra 
Dr. Vykintas Baublys
v.baublys@gmf.vdu.lt
Tel.:861001633</t>
  </si>
  <si>
    <t>Biologinių makromolekulių (nukleo rūgščių, baltymų) analizė, panaudojant biologinių makromolekulių duomenų bazes. Kandidatinių biomolekulių nustatymas, bei metabolinių sąsajų identifikacija.</t>
  </si>
  <si>
    <t>Genetinės medžiagos išskyrimas ir gryninimas, nukleorūgščių elektroforezė agaroziniame gelyje, kiekybinė ir kokybinė DNR fragmentų analizė.</t>
  </si>
  <si>
    <t>VDU Gamtos mokslų fakultetas
Aplinkotyros katedra 
Dr. Asta Danilevičiūtė
El. p. a.danileviciute@gmf.vdu.lt
Tel. Nr. (8-37)327904</t>
  </si>
  <si>
    <t>Biologinių duomenų analizė, tyrimai ir modeliavimas bioinformatikos ir kompiuterinės biologijos metodais</t>
  </si>
  <si>
    <t>Česlovas Venclovas
Tel. (85) 269 1881
El. paštas: ceslovas.venclovas@bti.vu.lt
Biotechnologijos institutas</t>
  </si>
  <si>
    <t>Molekulinės diagnostikos technologijų ir biožymenų, kryptyse  kuriose egzistuoja veiksmingų molekulinės diagnostikos priemonių stygius, paieška ir kūrimas</t>
  </si>
  <si>
    <t xml:space="preserve">Naujų savitvarkių fsofolipidinių membranų jutiklių kūrimas ir tyrimas </t>
  </si>
  <si>
    <t>Ląstelių išskyrimas ir kultivavimas; Ląstelių gyvybingumo/citotoksiškumo, augimo, diferenciacijos ir apoptozės analizė; Genų ir baltymų raiškos analizė; Chromatino baltymų analizė.</t>
  </si>
  <si>
    <t>Rūta Navakauskienė
Tel. (8 5) 2234426
El.paštas: ruta.navakauskiene@bchi.vu.lt
Biochemijos institutas</t>
  </si>
  <si>
    <t>Viduląstelinių reguliacinių molekulių fosforilinimo ir raiškos po toksinių poveikių tyrimai kamieninėse ir vėžinėse ląstelėse</t>
  </si>
  <si>
    <t>Audronė Valerija Kalvelytė
El. paštas: audrone.kalvelyte@bchi.vu.lt
Biochemijos institutas</t>
  </si>
  <si>
    <t>Gamtinių ir sintetinių junginių vaidmens eukariotinių ląstelių funkcionavime tyrimas panaudojant kamieninių ir vėžinių ląstelių in vitro modelius</t>
  </si>
  <si>
    <t>Baltyminių nanostruktūrų, skirtų in vivo vaizdinimui,  konstravimas ir tyrimas</t>
  </si>
  <si>
    <t>Rolandas Meškys
El. paštas: rolandas.meskys@bchi.vu.lt
Biochemijos institutas</t>
  </si>
  <si>
    <t>E-sveikatos technologijų taikymo asmens ir visuomenės sveikatai taikomieji tyrimai ir pritaikomumo naujiems produktams ir paslaugoms kurti mokslinė, techninė ir ekonominė analizė (atlikta techninė galimybių studija)</t>
  </si>
  <si>
    <t>Programavimo ir multimedijos studijų programos vadovė
Dalia Linkuvienė
Tel. Nr. 8 52 504 850
El. paštas
dalia.linkuviene@smk.lt</t>
  </si>
  <si>
    <t>Pažangių integruotų bioinformatikos ir biomedicinos sprendimų asmens sveikatos priežiūrai ir gyvenimo kokybės gerinimui naujų MTEP produktų technologinio, ekonominio bei komercinio gyvybingumo įvertinimas (atlikta techninė galimybių studija)</t>
  </si>
  <si>
    <t>Pažangių integruotų bioinformatikos ir biomedicinos sprendimų asmens sveikatos priežiūrai ir gyvenimo kokybės gerinimui taikomieji tyrimai</t>
  </si>
  <si>
    <t>Visuomenės sveikatos technologijų taikymo socialinio – ekonominio poveikio techninė galimybių studija</t>
  </si>
  <si>
    <t>Verslo ir finansų katedros vedėja Viktorija Palubinskienė
Tel. Nr. 8 46 433 458
El. paštas
viktorija.palubinskiene@smk.lt</t>
  </si>
  <si>
    <t>Kiaušidės audinio užšaldymas ir saugojimas NVI BIOBANKE (onkologinių pacientų vaisingumo išsaugojimo retransplantacijos tikslais modėlio sukūrimo techninė galimybių studija)</t>
  </si>
  <si>
    <t>Živilė Gudlevičienė
Biobanko vadovė
(85)2190909
zivile.gudleviciene@nvi.lt</t>
  </si>
  <si>
    <t>Priešvėžinių imunologinių pažangios terapijos vaistinių preparatų poveikio onkologinių pacientų gydymo efektyvumui vertinti biožymenų klinikinė validacija</t>
  </si>
  <si>
    <t>Dr. Vita Pašukonienė, 
laboratorijos vedėja
Tel. (8 5) 219 0931
El. p. vita.pasukoniene@nvi.lt</t>
  </si>
  <si>
    <t>Priešvėžinių imunologinių pažangios terapijos vaistinių preparatų efektyvumo vertinimo koncepcijos (monitoringo alogoritmo) kūrimas</t>
  </si>
  <si>
    <t>Dr. Vita Pašukonienė,
laboratorijos vedėja
Tel. (8 5) 219 0931
El. p. vita.pasukoniene@nvi.lt</t>
  </si>
  <si>
    <t>Pažangios  taikomosios technologijos sukūrimo techninė galimybių studija.
Galimos sritys/temos:
- pažangios terapijos vaistų sukūrimas;
- kamieninių ląstelių technologijos sukūrimas;
- regeneracinės medicinos technologijų sukūrimas;
- individualizuotos terapijos technologijų sukūrimas;
- visuomenės sveikatos technologijų sukūrimas.
Galimybių studija įvertintų technologijos sukūrimo galimybes ir prielaidas, įvertintų jų mokslinę, technologinę ir ekonominę vertę, įvertintų galimas rinkas, nustatytų komercializavimo galimybes ir būdus.</t>
  </si>
  <si>
    <t>Į pacientą orientuotos sveikatos priežiūros galimybių studija. Paslaugos rezultatas - atlikta techninė galimybių studija.</t>
  </si>
  <si>
    <t>dr. Vitalija Gerikienė 
Biomedicinos mokslų katedros docentė
v.gerikiene@svako.lt
8 616 27897</t>
  </si>
  <si>
    <t>Lėtinių neinfekcinių ligų prevencijos galimybių studija regioniniu lygmeniu. Paslaugos rezultatas - atlikta techninė galimybių studija.</t>
  </si>
  <si>
    <t>Elektrinės stimuliacijos kostiumo mollii naudojimo raumenų įtampos ir jėgos balansui techninė galimybių studija</t>
  </si>
  <si>
    <t>Prof.dr.L.Radzevičienė
negales.studijos@su.lt
Tel: (8-41) 595 725
Mob. +370 652 73664</t>
  </si>
  <si>
    <t>Augalinių ekstraktų panaudojimas automobilių filtrų gamyboje- kuriant ekofiltrus. 
Moksliniais tyrimais pagrįstį augalinių ekstraktų, kurie veikia bakteriocidiškai, geba dažyti sintetinį audinį, panaudojimo galimybes kuriant automobilių filtrus. Analizuoti jų sudėtį,  poveikio ilgalaikiškumą ir pašalinio poveikio  (kvapo) panaikinimo galimybes.</t>
  </si>
  <si>
    <t>Asta Klimienė
dir@bs.su.lt;
869965359</t>
  </si>
  <si>
    <t>Piktybinio odos vėžio gydymo optimizavimas taikant skirtingų technologijų fizikinio poveikio sistemas</t>
  </si>
  <si>
    <t>Skaidra Valiukevičienė
LSMU Odos ir venerinių ligų klinikos vadovė, profesorė
tel.: 8-37 326246
el.paštas: skaidra.valiukeviciene@kaunoklinikos.lt</t>
  </si>
  <si>
    <t xml:space="preserve">Skirtingų odos vaizdinimo technologijų apjungimo programinio algoritmo kūrimas odos vėžio ankstyvai diagnostikai   </t>
  </si>
  <si>
    <t xml:space="preserve">Techninė galimybių studija dėl programėlės (apps'o) kūrimo, kuri leistų žmonėms nuolatos žinoti žemės magnetinio lauko svyravimus bei galimą poveikį fizinei, emocinei ar socialinei gerovei  </t>
  </si>
  <si>
    <t>Prof. Habil. Dr. Alfonsas Vainoras
vyriausias mokslo darbuotojas
tel. 8-687 92521 
el. paštas: alfavain@gmail.com</t>
  </si>
  <si>
    <t xml:space="preserve">Farmakoekonominių bei farmakoepidemiologinių tyrimų atlikimas siekiant išsiaiškinti svarbias visuomenės sveikatos problemas ir priežastis. </t>
  </si>
  <si>
    <t>Pažangių technologijų taikymo žmogaus organizmo funkcinių sistemų būklės įvertinimui techninė galimybių studija</t>
  </si>
  <si>
    <t>Edgaras Stankevičius 
profesorius
tel.: 8-37 327257
el.paštas: edgaras.stankevicius@lsmuni.lt
Robertas Lažauskas
profesorius
Tel. 8-37 395380
el.paštas: robertas.lazauskas@lsmuni.lt</t>
  </si>
  <si>
    <t>Žmogaus organizmo adaptacinių reakcijų tyrimai taikant naująsias technologijas.</t>
  </si>
  <si>
    <t>Žmogaus organizmo atsako ir/ar prisitaikymo prie aplinkos poveikio techninė galimybių studija.</t>
  </si>
  <si>
    <t>Gydymo procesų efektyvumo didinimo moderniomis IRT priemonėmis techninė galimybių studija</t>
  </si>
  <si>
    <t>Valdomo atpalaidavimo vaistinių medžiagų tiekimo sistemų biofarmaciniai tyrimai</t>
  </si>
  <si>
    <t>Kristina Ramanauskienė
profesorė
tel.: 8-37 327290
el.paštas: kristina.ramanauskiene@lsmuni.lt</t>
  </si>
  <si>
    <t>Biosuderinamų biokeramikinių medžiagų ir dangų kūrimas ir tobulinimas. Rezultatas: atlikta galimybių studija.</t>
  </si>
  <si>
    <t>Dr. Svajus Asadauskas
FTMC Elektrocheminės medžiagotyros skyrius
Tel. +370-682-56893
El. p.: asadauskas@chi.lt</t>
  </si>
  <si>
    <t xml:space="preserve">Naujų žmogaus judėjimą atstatančių arba kompensuojančių priemonių kūrimo galimybių studija. Rezultate bus atlikta techninė galimybių studija - tiriamasis analitinis darbas, kuris nustatys naujų ar tobulinamų judėjimą atstatančių ar  kompensuojančių priemonių pagrįstumą biomechaninikos požiūriu. </t>
  </si>
  <si>
    <t>Martynas Veršinskas 
Biomechanikas-tyrėjas
martynas.versinskas@bpti.lt
+37068387737</t>
  </si>
  <si>
    <t>Metodų socialinių tinklų taikymui asmens ir visuomenės sveikatos užtikrinimui sukūrimas.</t>
  </si>
  <si>
    <t>Justina Mandravickaitė
Jaunesnioji mokslo darbuotoja 
justina@bpti.lt
+37062115944</t>
  </si>
  <si>
    <t>Metodų asmens bei visuomenės sveikatos stebėsenai ir užtikrinimui taikant duomenų gavybą ir dirbtini intelektą sukūrimas.</t>
  </si>
  <si>
    <t>Metodų asmens bei visuomenės sveikatos stebėsenai ir užtikrinimui taikant kalbos technologijas sukūrimas.</t>
  </si>
  <si>
    <t>Medicininio įtvaro modernizavimo techninė galimybių studija siekiant įdiegti mechatroninę sistemą, žmogaus gydimui bei stebėjimui.</t>
  </si>
  <si>
    <t>Vladas Taluntis 
Inžinierius-tyrėjas 
vladas.taluntis@bpti.lt
+37061632530</t>
  </si>
  <si>
    <t>eSveikatos sprendimų bei klinikinių sprendimų palaikymo sistemų techninių galimybių studijos.  Rezultate bus atlikta 40 lapų apimties techninė galimybių studija - tiriamasis analitinis darbas, kuriuo siekiama įvertinti planuojamo įgyvendinti MTEP projekto technologinį, ekonominį ir komercinį gyvybingumą.</t>
  </si>
  <si>
    <t>Portabilios, belaidės, dėvimos fiziologinės stebėsenos elektroninės įrangos ir sistemų techninių galimybių studijos. Rezultate bus atlikta 40 lapų apimties techninė galimybių studija - tiriamasis analitinis darbas, kuriuo siekiama įvertinti planuojamo įgyvendinti MTEP projekto technologinį, ekonominį ir komercinį gyvybingumą.</t>
  </si>
  <si>
    <t>Įvairiarūšių biomedicininių signalų apdorojimo ir analizės algoritmų techninių galimybių studijos. Rezultate bus atlikta 40 lapų apimties techninė galimybių studija - tiriamasis analitinis darbas, kuriuo siekiama įvertinti planuojamo įgyvendinti MTEP projekto technologinį, ekonominį ir komercinį gyvybingumą.</t>
  </si>
  <si>
    <t>Dėvimos žmogaus judesių ir biologinių parametrų stebėsenos ir vertinimo sistemos įgyvendinimo galimybių studija.</t>
  </si>
  <si>
    <t>Žmogaus sveikatinimo ir stebėsenos metodų ir įrangos kūrimas (deguonies apykaitos, aerobinio pajėgumo, širdies-kraujagyslių sistemos reakcijos, kognityvinių funkcijų, kūno temperatūros ir subjektyvių pojūčių vertinimas).</t>
  </si>
  <si>
    <t>Prof. dr. Sigitas Kamandulis,
Sporto mokslo ir inovacijų institutas, 
El. paštas: 
sigitas.kamandulis@lsu.lt,
Tel. +370 600 73021; 
(8 37) 302 652</t>
  </si>
  <si>
    <t>Atsigavimo priemonių įvairioms žmogaus organizmo sistemoms  taikomieji tyrimai (greitumo, jėgos, ištvermės, lankstumo, koordinacijos, pusiausvyros, vikrumo, darbingumo ir nuovargio vertinimas).</t>
  </si>
  <si>
    <t>Neįgaliųjų asmenų organizmo sistemų (motorikos, širdies ir kraujagyslių, kvėpavimo, ir kt.) adaptacijos įvairiam fiziniam krūviui taikomasis tyrimas.</t>
  </si>
  <si>
    <t>Doc. dr. Kęstutis Skučas,
Sporto mokslo ir inovacijų institutas, 
El. paštas:
kestutis.skucas@lsu.lt,
Tel. (8 37) 302 898</t>
  </si>
  <si>
    <t>Sveikatinimo vaizdo žaidimo aplikacijos koncepcijos sukūrimo studija. 
•Išanalizuojamos opiausios ES gyventojų sveikatos problemos, remiantis statistikos duomenimis.
•Įvertinamos sveikatinimo pratimų ir taisyklingos mitybos galimybės, kurios padėtų išvengti sveikatos problemų. Konsultuojamasi su specialistais ir atliekami apžvalginiai tyrimai su potencialiais vartotojais.
•Įvertinamos ir apskaičiuojamos techninės galimybės, leidžiančios sukurti sveikatinimo vaizdo žaidimo aplikaciją mobiliems telefonams.
•Parengiamas vaizdo žaidimo konceptas su kaštų analize ir pristatomas plačiai visuomenės daliai per spaudą ir kitas komunikacijos priemones.</t>
  </si>
  <si>
    <t>Edgaras Abromavičius,
El. paštas:
edgaras.abromavicius@lsu.lt,
Tel. +370 655 02190</t>
  </si>
  <si>
    <t>Sparčios, žmogaus audinių, pažaidų identifikavimo audiniuose metodikos paremtos virpesinės spektrometrijos metodais sukūrimas</t>
  </si>
  <si>
    <t>Valdas Šablinskas
El. paštas: valdas.sablinskas@ff.vu.lt
Fizikos fakultetas</t>
  </si>
  <si>
    <t>Navikų gydymo planavimo ir pooperacinio monitoringo naudojant personalizuotus anatominius modelius galimybių tyrimai.</t>
  </si>
  <si>
    <t>Vytautas Tutkus
El. paštas: vytautas.tutkus@mf.vu.lt
Medicinos fakultetas</t>
  </si>
  <si>
    <t>Techninės pagalbos priemonių neįgaliesiems kūrimas, projektavimas ir tyrimas.
Biomechatroninių priemonių (išmanios dėvimos technologijos, egzoskeletai ir reabilitacinė robotika, aktyvių ir pasyvių galūnių protezai) kūrimas ir projektavimas.
Ortopedinės, reabilitacinės, sporto technikos ir įrangos projektavimas.
Prietaisų ir įrangos mechaninių konstrukcijų projektavimas.
Ortopedinės technikos gamybos technologijų tobulinimas ir kūrimas.</t>
  </si>
  <si>
    <t>VGTU, Biomechanikos katedra
Julius Griškevičius
Tel. (8 5) 274 4750
El. p. julius.griskevicius@vgtu.lt
Andžela Šešok
Tel. (8 5) 274 4748
El. p. andzela.sesok@vgtu.lt
Kristina Daunoravičienė
Tel. (8 5) 274 4748
El. p. kristina.daunoraviciene@vgtu.lt</t>
  </si>
  <si>
    <t>Judėjimo ir kasdienės gyvensenos palaikymo priemonių techninių galimybių studijos.
Biomechatroninių priemonių (išmanios dėvimos technologijos, egzoskeletai ir reabilitacinė robotika, aktyvių ir pasyvių galūnių protezai) techninių galimybių studijos.</t>
  </si>
  <si>
    <t>Pažangių technologijų (3D ir kt.) taikymo biosuderinamų implantų gamyboje techninė galimybių studija</t>
  </si>
  <si>
    <t>VGTU, Medžiagotyros ir suvirinimo katedra
Olegas Černašėjus
Tel. (8 5) 274 4744
Mob. tel. 8 685 78612
El. p. olegas.cernasejus@vgtu.lt</t>
  </si>
  <si>
    <t>Žmogaus biomechaninių judesių gerinimo galimybių studijos</t>
  </si>
  <si>
    <t>Veiksmingų  e-sveikatos technologijų ir modelių, nukreiptų į  visuomenės sveikatos gerinimą, prototipų kūrimas (sukurtas prototipas)</t>
  </si>
  <si>
    <t>Integruotų bioinformatikos ir biomedicinos produktų bei naujų paslaugų modelių asmens ir visuomenės sveikatos problemoms spręsti ir gyvenimo kokybei gerinti prototipavimas (sukurtas prototipas)</t>
  </si>
  <si>
    <t xml:space="preserve">Pirminių vėžinių ląstelių linijų generavimas iš onkologinėmis ligomis sergančio žmogaus audinių ir jų rezistentiškumo mechanizmų vertinimas in vitro </t>
  </si>
  <si>
    <t>Vėžio kamieninių ląstelių bei naviko mikroaplinkos imunosupresijos  potencialo vertinimas in vitro</t>
  </si>
  <si>
    <t>Dr. Vita Pašukonienė
laboratorijos vedėja
Tel. (8 5) 219 0931
El. p. vita.pasukoniene@nvi.lt</t>
  </si>
  <si>
    <t>Naujų vėžio gydymo schemų, naudojant imunoterapiją ir  imunogeninę vėžio ląstelių žūtį sukeliančius stantartinius gydymo metodus (mažų dozių spindulinė terapija, metronominė chemoterapija, krioterapija),  schemų tyrimai in vitro</t>
  </si>
  <si>
    <t>Priešvėžinių imunologinių pažangios terapijos vaistinių preparatų ikiklinikiniai tyrimai eksperimentinių gyvūnų modeliuose</t>
  </si>
  <si>
    <t>Naujų vėžio gydymo schemų, naudojant imunoterapiją ir  imunogeninę vėžio ląstelių žūtį sukeliančius stantartinius gydymo metodus (mažų dozių rspindulinė terapija, metronominė chemoterapija, krioterapija),  ikiklinikiniai tyrimai eksperimentinių gyvūnų modeliuose</t>
  </si>
  <si>
    <t>GGP sąlygomis pagamintų PTVP priešvėžinių autologinių dendritinių ląstelių vakcinų  klinikiniai tyrimai</t>
  </si>
  <si>
    <t xml:space="preserve">Skirtingiems odos tipams saulės spektro spinduliuotės sukeliamų procesų tyrimas, ribinių ir saugių dozių nustatymas. </t>
  </si>
  <si>
    <t>Ričardas Rotomskis
laboratorijos vedėjas
ricardas.rotomskis@nvi.lt, tel. (8 5) 2190 908</t>
  </si>
  <si>
    <t>Indukuotų pliuripotentinių kamieninių ląstelių linijų sukūrimas, naudojant virusinės transdukcijos metodus.</t>
  </si>
  <si>
    <t>Taikomosios medicininės technologijos sukūrimas. 
Galimos sritys:
- kamieninių ląstelių technologijos;
- aukštesnės diferenciacijos ląstelių terapinės technologijos;
- medicinos technologijos, panaudojant biobankus;
- ikiklinikinių tyrimų technologijos – ligų biomodeliai ląstelių kultūrose arba gyvūnuose;
 - ikiklinikinių tyrimų technologijos – terapinių strategijų tikrinimas ląstelių kultūrose ir dirbtinių organų biomodeliuose;
- tyrimo ir gydymo metodikų kūrimas, panaudojant laboratorinius gyvūnus, operacijų metodikų kūrimas.</t>
  </si>
  <si>
    <t>Medicininių technologijų testavimas.
Galimos sritys:
- ikiklinikiniai tyrimai ląstelių kultūrose ir laboratoriniuose gyvūnuose – technologijos prototipo testavimas.</t>
  </si>
  <si>
    <t>Pažangios slaugos ir moderniosios visuomenės sveikatos paslaugų įgyvendinimas. Paslaugos rezultatas - sukurtas prototipas.</t>
  </si>
  <si>
    <t>Sveikatos priežiūros personalo veiklos modeliavimas. Paslaugos rezultatas - sukurtas prototipas.</t>
  </si>
  <si>
    <t>Lėtinių neinfekcinių ligų prevencijos modeliavimas regioniniu lygmeniu. Paslaugos rezultatas - sukurtas prototipas.</t>
  </si>
  <si>
    <t>Priklausomų asmenų socialinė intervencija ir jos taikymo galimybių studija. Paslaugos rezultatas - sukurtas prototipas.</t>
  </si>
  <si>
    <t>Zita Jasevičienė
Socialinio darbo katedros lektorė
z.jaseviciene@gmail.com
8 41 52 49 71</t>
  </si>
  <si>
    <t>Reabilitacijos metodų ir sportininkų fizinės būklės treniruočių, varžybų cikle modeliavimas, susijęs su žmogaus judėjimo funkcijų galimybėmis. Paslaugos rezultatas - sukurtas prototipas.</t>
  </si>
  <si>
    <t>Indrė Skirmantaitė
Reabilitacijos katedros lektorė
i.skirmantaite@svako.lt
8 601 23488</t>
  </si>
  <si>
    <t>Jojimo poveikis vaikų, sergančių cerebriniu paralyžiumi, raumenų aktyvumo simetriškumui. Paslaugos rezultatas - sukurtas prototipas.</t>
  </si>
  <si>
    <t>Jurgita Rutkienė
Reabilitacijos katedros asistentė
j.rutkiene@svako.lt 
8 682 30745</t>
  </si>
  <si>
    <t>Oro alergenų apkrovos informavimo sistema visuomenės sveikatai</t>
  </si>
  <si>
    <t>Prof. dr. Ingrida Šaulienė, 
el. paštas: ingrida.sauliene@su.lt</t>
  </si>
  <si>
    <t>Elektrinės stimuliacijos kostiumo mollii naudojimas raumenų įtampos ir jėgos balansui
Moksliniais tyrimais pagrįsti elektrinės stimuliacijos kostiumo MOLLII taikymą, vaikams turintiems cerebrinį paralyžių, siekiant raumenų jėgos ir ištvermės balanso, gerinant jų motorines funkcijas, bei vykdant kontraktūrų profilaktiką.   
Rezultatai: Atlikus eksperimentinį tyrimą taikant elektomiografijos metodą, bus nustatytas įrangos poveikis motorinės raidos ir motorikos funkcijų plėtotei, nustatytos įrangos taikymo galimybės namuose, reabilitacijos, gydymo įstaigose, bei pateikti moksliniais tyrimais grįstas rekomendacijas įrangos naudojimui.</t>
  </si>
  <si>
    <t>Programėlės (apps'o) sukūrimas, kuri leistų žmonėms nuolatos žinoti žemės magnetinio lauko svyravimus bei galimą poveikį fizinei, emocinei ar socialinei gerovei</t>
  </si>
  <si>
    <t>Mikro ir nanostruktūrinių nešiklių vaistinių medžiagų tiekimui formulavimas ir charakterizavimas siekiant optimizuoti biofarmacines ir farmakokinetines produktų charakteristikas</t>
  </si>
  <si>
    <t>Programinės įrangos ir 3d aplinkos prototipų virtualios realybės įrangai kūrimas juos taikant kaip mokymo priemonę gerinti asmens bei visuomenės sveikatai.</t>
  </si>
  <si>
    <t>Audrius Zujus
Inovacijų programos vadovas
audrius.zujus@bpti.lt 
+37066295830</t>
  </si>
  <si>
    <t>Programinės įrangos ir 3d aplinkos prototipų virtualios realybės įrangai demonstravimas juos taikant kaip mokymo priemonę gerinti asmens bei visuomenės sveikatai.</t>
  </si>
  <si>
    <t>Prototipų žmogaus judėjimo atstatymui ar prarastų funkcijų kompensavimui bandymas. Rezultate bus atlikta prototipų poveikio biomechaninė analizė, įvertintas poveikis griaučių-raumenų sistemai ir judėjimui:  raumenų veiklai, judesių koordinacijai, kūno stabilumui, laikysenai, sąnarių apkrovoms.</t>
  </si>
  <si>
    <t>Prototipų asmens bei sveikatos apsaugai sukūrimas
naudojant mobiliąsias bei dėvimųjų įrenginių (wearables) technologijas</t>
  </si>
  <si>
    <t>Prototipų socialinių tinklų taikymui asmens ir visuomenės sveikatos užtikrinimui sukūrimas.</t>
  </si>
  <si>
    <t>Prototipų socialinių tinklų taikymui asmens ir visuomenės sveikatos užtikrinimui demonstravimas</t>
  </si>
  <si>
    <t>Prototipų asmens bei visuomenės sveikatos stebėsenai ir užtikrinimui taikant duomenų gavybą ir dirbtini intelektą sukūrimas ir įvertinimas.</t>
  </si>
  <si>
    <t>Prototipų asmens bei visuomenės sveikatos stebėsenai ir užtikrinimui taikant kalbos technologijas sukūrimas ir įvertinimas.</t>
  </si>
  <si>
    <t>Prototipų asmens bei visuomenės sveikatos stebėsenai ir užtikrinimui taikant duomenų gavybą ir dirbtini intelektą demonstravimas</t>
  </si>
  <si>
    <t>Prototipų asmens bei visuomenės sveikatos stebėsenai ir užtikrinimui taikant kalbos technologijas demonstravimas.</t>
  </si>
  <si>
    <t>Portabilios, belaidės, dėvimos fiziologinės stebėsenos elektroninės įrangos ir sistemų projektavimas, konstravimas ir tyrimas. Rezultate bus sukurtas įrangos/sistemos prototipas</t>
  </si>
  <si>
    <t>Multimodalinių biomedicininių signalų apdorojimo ir analizės algoritmų kūrimas. Rezultate bus sukurti algoritmų prototipai.</t>
  </si>
  <si>
    <t>Dėvimos žmogaus judesių ir biologinių parametrų stebėsenos ir vertinimo sistemos projektavimas ir kūrimas.</t>
  </si>
  <si>
    <t>Taikomųjų WEB ir mobiliųjų aplikacijų kūrimas asmens sveikatos (aktyvumo) stebėsenai ar informacijos registravimui statistiniais/taikomaisiais tikslais</t>
  </si>
  <si>
    <t xml:space="preserve">A. Andziulis
tel. +370 686 21147
el. p. arunas.iik.ku@gmail.com </t>
  </si>
  <si>
    <t>Pažangių Informacinių technologijų taikymas visuomenės informavimo priemonėse, asmens informavimui ir sveikatingumo skatinimui</t>
  </si>
  <si>
    <t>A. Andziulis
tel. +370 686 21147
el. p. arunas.iik.ku@gmail.com</t>
  </si>
  <si>
    <t>Aplinka ir visuomenės sveikatą tausojančių technologijų kūrimas ir taikymas (gamybos įrenginiuose, paslaugų teikime ar viešajame sektoriuje)</t>
  </si>
  <si>
    <t>Išmaniųjų marškinėlių su raminamuoju poveikiu žmogaus poilsio metu prototipo tyrimai (miego kokybės, atminties ir dėmesio, kūno temperatūros ir subjektyvių pojūčių vertinimas).</t>
  </si>
  <si>
    <t>Judėjimo pagalbinių ir kompensacinių priemonių kūrimas ir tobulinimas remiantis žmogaus kūno biomechanikos tyrimais (sąnarių kinematikos ir dinamikos, raumenų elektrinio aktyvumo, pėdos spaudimo; pusiausvyros stabilumo tyrimai).</t>
  </si>
  <si>
    <t>Doc. dr. Danguolė Satkunskienė,
Sporto mokslo ir inovacijų institutas, 
El. paštas:
danguole.satkunskiene@lsu.lt,
Tel. +370 686 17424</t>
  </si>
  <si>
    <t>Kelio įtvaro su namuose tinkama taikyti lazerio technologija reabilitacijos tikslais prototipo tyrimai realioje veikimo aplinkoje (vizualinė, vestibulinė ir propriocepcinė informacija, maksimali jėga, jėgos variabilumas, agonistų/antagonistų raumenų disbalansas).</t>
  </si>
  <si>
    <t>Biofarmacinės ir diagnostinės paskirties antikūnų kūrimas, jų savybių tyrimai</t>
  </si>
  <si>
    <t>Imunodiagnostinių metodų kūrimas</t>
  </si>
  <si>
    <t>Žmogaus audinių pažaidų in vivo diagnostikos sistemos paremtos virpesinės spektrometrijos metodais bei šviesolaidinių zondų technologija prototipo sukūrimas</t>
  </si>
  <si>
    <t>Sprendimų paremtų duomenų tyrybos modeliais ir skaitmeninių vaizdų apdorojimu prototipų kūrimas</t>
  </si>
  <si>
    <t>Virginijus Marcinkevičius
Tel. (8 5) 21 09 311
El. paštas: virginijus.marcinkevicius@mii.vu.lt
Matematikos ir informatikos institutas</t>
  </si>
  <si>
    <t>Antikūnų ir imunodiagnostinių metodų išbandymas su klinikiniais mėginiais, patikimumo įvertinimas</t>
  </si>
  <si>
    <t>Individualizuotų ortopedinių implantų projektavimas ir 3D gamyba, žmogaus 3D modelio sudarymas naudojant rekonstrukciją iš CT vaizdų, biomechaninio modelio sudarymas, dinaminių ir statinių apkrovų simuliavimas, įtempių ir deformacijų skaičiavimas, implanto konstrukcijos optimizavimas</t>
  </si>
  <si>
    <t>VGTU, Biomechanikos katedra 
Julius Griškevičius
Tel. (8 5) 274 4750
julius.griskevicius@vgtu.lt
Andžela Šešok
Tel. (8 5) 274 4748
andzela.sesok@vgtu.lt</t>
  </si>
  <si>
    <t>Pažangių technologijų (3D ir kt.) kūrimas biosuderinamų implantų gamybai</t>
  </si>
  <si>
    <t>Žmogaus biomechaninių judesių tyrimai taikant įvairias realaus laiko vaizdo surinkimo technikas, biosignalų apdorojimo metodikas. Žmogaus judesių amplitudės didinimo metodikų kūrimas. Žmogaus raumenyno stiprinimo metodikų kūrimas.</t>
  </si>
  <si>
    <t>Fluorescuojančių baltymų, nanodalelių, fluoroforų lokalizacijos ir sąveikos gyvose ląstėlese nustatymas konfokalinės mikroskopijos sistemos su laikine skyra</t>
  </si>
  <si>
    <t>Ričardas Rotomskis
laboratorijos vedėjas
ricardas.rotomskis@nvi.lt
tel. (8 5) 2190 908</t>
  </si>
  <si>
    <t>Fotosensibilizatorių, nanodalelių, fluorescuojančių vaistinių preparatų pasiskirstymo, farmakokinetikos eksperimentiniuose gyvūnuose monitoringas.</t>
  </si>
  <si>
    <t>Navikų skiepijimas eksperimentiniams gyvūnams, jų laikymas, priežiūra ir  eksperimentiniai tyrimai</t>
  </si>
  <si>
    <t>Fluorescuojančių baltymų, nanodalelių, fluoroforų susikaupimo ir lokalizacijos 3D ląstelių kultūrose nustatymas konfokalinės mikroskopijos sistema</t>
  </si>
  <si>
    <t>Neinvazinis odos pažeidimų (in vivo) ir audinių (ex vivo) vaizdinimas panaudojant konfokalią atspindžio mikroskopiją.</t>
  </si>
  <si>
    <t xml:space="preserve">Galimos pažangios sveikatos technologijos/produkto koncepcijos suformulavimas ir/ar pradiniai tyrimai koncepcijos įgyvendinamumo pradiniam įvertinimui:
- sveikatos priežiūros koncepcijos suformulavimas ir/ar pradinis įvertinimas;
- inovatyvios medicinos technologijos koncepcijos suformulavimas ir/ar pradinis įvertinimas;
- naujo diagnostikos, prevencijos, gydymo ir reabilitacijos metodo suformulavimas ir/ar pradinis įvertinimas.
</t>
  </si>
  <si>
    <t xml:space="preserve">Galimos technologijos ar produkto pradiniai tyrimai:                    - imuninių mechanizmų tyrimai;
- kamieninių ląstelių pradiniai tiksliniai tyrimai pagal tikslinius audinius-taikinius;
- audinių regeneracijos mechanizmų modeliavimas ir tyrimai;
- intervencinių metodų modeliai;
- ligų biomodelių kūrimas ir tyrimas ląstelių kultūrose;
- ligų biomodelių kūrimas ir tyrimas laboratoriniuose gyvūnuose;
- pradiniai identifikuojantys kamieninių ląstelių tyrimai ląstelių terapijos kryptyse. </t>
  </si>
  <si>
    <t>Biologiškai aktyvių junginių, vaistinių augalinių žaliavų, ruošinių ir preparatų tyrimai ESC metodu  taikant klasikinę ir ultraefektyviąją skysčių chromatografiją su spektrofotometrine diodų matricos, fluorimetrine, refraktometrine, ELSD ar pokolonėlinės reakcijos detekcija (biologinių ir farmacinių tiriamųjų objektų tyrimai: analitinių žymenų mokslinė atraka ir identifikavimas, kiekio rodiklių įvairavimo ir įtakojančių veiksnių tyrimai, lydinčiųjų junginių analitinis charakterizavimas, antioksidantų skirstymas pokolonėliniu metodu).</t>
  </si>
  <si>
    <t>Valdas Jakštas
profesorius
tel.: 8-37 327249
el.paštas.: farmakog@lsmuni.lt</t>
  </si>
  <si>
    <t>Biologiškai aktyvių junginių, vaistinių augalinių žaliavų, ruošinių ir preparatų tyrimai taikant ultraefektyviąją skysčių chromatografiją ir trigubio kvadrupolio masių spektrometrinį detektorių (biologinių tiriamųjų objektų tyrimai:  ikiklinikiniai ir moksliniai biologinių žymenų tyrimai, žymenų mokslinė atraka ir identifikavimas, kiekio rodiklių įvairavimo ir įtakojančių veiksnių tyrimai; farmacinių tiriamųjų objektų tyrimai).</t>
  </si>
  <si>
    <t>Optinių technologijų reikšmė ir taikymas ankstyvai odos vėžio diagnostikai</t>
  </si>
  <si>
    <t>Mikrocirkuliacijos ikiklinikiniai ar klinikiniai tyrimai. Paslaugos rezultatas - produkto poveikio mikrocirkuliacijai įvertinimas</t>
  </si>
  <si>
    <t>Andrius Pranskūnas
docentas
tel.8-614 77654
el.paštas: a.pranskunas@gmail.com</t>
  </si>
  <si>
    <t>Sisteminės kraujotakos tyrimai. Naudojami invaziniai ar neinvaziniai metodai. Vertinamas sisteminės kraujotakos atsakas skiriant tiriamą produktą. Paslaugos rezultatas - produkto poveikio sisteminei kraujotakai įvertinimas</t>
  </si>
  <si>
    <t>Psichologinių veiksnių, susijusių su asmens fizinės ir psichikos sveikatos rodikliais, sveikimu ir gydymo išeitimis, tyrimai: tyrimo metodologijos sudarymas, duomenų rinkimas ir analizė</t>
  </si>
  <si>
    <t>Genetiniai tyrimai (genotipavimas, kiekybinis genų raiškos nustatymo tyrimas, bioinformatika)</t>
  </si>
  <si>
    <t>Ramūnas Jokubka
mokslo darbuotojas
tel. 8-37 302956
e.paštas: ramunas.jokubka@lsmuni.lt</t>
  </si>
  <si>
    <t xml:space="preserve">Farmakogenetiniai tyrimai (vaistų parinkimas pagal paciento genetinį profilį)
</t>
  </si>
  <si>
    <t>Baltymų tyrimai iš biologinių skysčių (baltymų raiškos tyrimai biologiniuose pavyzdžiuose)</t>
  </si>
  <si>
    <t>Operacijos ir kitos manipuliacijos su laboratoriniais gyvūnais</t>
  </si>
  <si>
    <t>Sukurtas programos prototipas Saulės žybsnių sukeltų geomagnetinių audrų prognozavimui ir galimo poveikio visuomenės sveikatai konkrečioje vietovėje įvertinimui</t>
  </si>
  <si>
    <t>Biomedicininių paviršių atsparumo trinčiai ir dilimui gerinimas naudojant taikomąsias tribologines technologijas. Rezultatas: mokslinių tyrimų ataskaita.</t>
  </si>
  <si>
    <t>Įvairių bioterpių elementinės bei izotopinės sudėties tyrimai,  tyrimų duomenų pritaikymas sveikatos sutrikimų diagnostikai</t>
  </si>
  <si>
    <t>Dr. Darius Valiulis
FTMC Aplinkotyros skyrius
Tel. 8 612 93023
El.p.:  DariusESL@gmail.com</t>
  </si>
  <si>
    <t>Aerozolio dalelių dydžio pasiskirstymo matavimai ir nusėdimo plaučiuose įvertinimas</t>
  </si>
  <si>
    <t xml:space="preserve">Naujų žmogaus judėjimą atstatančių arba kompensuojančių priemonių koncepcijos formulavimas, koncepcijos įrodymas, modelio testavimas. Rezultate bus atliktas teorinis, eksperimentinis tyrimas leidžiantis suformuluoti kuriamų priemonių koncepciją, nustatantis pagrindinius biomechaninius rodiklius, patvirtinantis sukurto modelio veikimą. </t>
  </si>
  <si>
    <t>Maketų asmens bei sveikatos apsaugai sukūrimas
naudojant mobiliąsias bei dėvimųjų įrenginių (wearables) technologijas.</t>
  </si>
  <si>
    <t>Duomenų gamybos, dirbtinio intelekto ir statistinės analizės taikymų asmens bei visuomenės sveikatos stebėsenai ir užtikrinimui moksliniai tyrimai</t>
  </si>
  <si>
    <t>Kalbos technologijų taikymų asmens bei visuomenės sveikatos stebėsenai ir užtikrinimui moksliniai tyrimai</t>
  </si>
  <si>
    <t>Medicininio įtvaro su mechatronine sistema prototipo sukūrimas ir įvertinimas.</t>
  </si>
  <si>
    <t>Portabilios, belaidės, dėvimos fiziologinės stebėsenos elektroninės įrangos ir sistemų moksliniai tyrimai. Rezultate bus atlikti įrangos/sistemų moksliniai tyrimai.</t>
  </si>
  <si>
    <t>Įvairiarūšių biomedicininių signalų apdorojimo ir analizės algoritmų tyrimai. Rezultate bus atlikti algoritmų moksliniai tyrimai.</t>
  </si>
  <si>
    <t>Mikrobiologinio preparato gamybos ir jo panaudojimo natūraliam (ekologiniam) dirvožemio derlingumui didinti vystymas</t>
  </si>
  <si>
    <t xml:space="preserve">Maisto papildų sportui ir sveikatos stiprinimui tyrimai. Veiklos rezultatas-žinios, sudarančios prielaidas naujų maisto papildų receptūrų sukūrimui. </t>
  </si>
  <si>
    <t xml:space="preserve">Doc. dr. Ramutis Kairaitis
Treniravimo mokslo katedra
El. paštas: ramutis.kairaitis@lsu.lt
Tel. (8 699) 32 433
</t>
  </si>
  <si>
    <t xml:space="preserve">Kompleksinių programų (fizinis aktyvumas, mityba, maisto papildai) vyresnio amžiaus žmonių raumenų atrofijos (sarkopenijos) profilaktikai ir gydymui sukūrimas. </t>
  </si>
  <si>
    <t>Doc. dr. Ramutis Kairaitis
Treniravimo mokslo katedra
El. paštas: ramutis.kairaitis@lsu.lt
Tel. (8 699) 32 433</t>
  </si>
  <si>
    <t>VDU Informatikos fakultetas
Prof. Tomas Krilavičius, 
El. p. t.krilavicius@if.vdu.lt
Tel.: +37061804223</t>
  </si>
  <si>
    <t>Genų pernašos į ląsteles in vitro ir in vivo tyrimai, taikant elektroporaciją ir sonoporaciją. Sunkiai transfekuojamų ląstelių transfekcija in vitro. 
-Lokali, kryptinga gentinės medžiagos (plazmidžių, siRNR) pernaša į specifinius audinius.</t>
  </si>
  <si>
    <t>VDU Gamtos mokslų fakultetas
Biologijos katedra 
Doc. dr. Saulius Šatkauskas
El. p. s.satkauskas@gmf.vdu.lt
Tel. Nr. 8-610-01637</t>
  </si>
  <si>
    <t>Greitas ląstelių skaičiaus ir gyvybingumo įvertinimas įvairiuose biologiniuose skysčiuose.
Tyrimų vykdymas ir optimizavimas, konsultacijų ir rekomendacijų teikimas.</t>
  </si>
  <si>
    <t>Biologinių audinių fluorescencinė spektroskopija ir vaizdinimas. Fluorescuojančių žymenų, DNR ir antinavikinių vaistų  pernašos efektyvumo vertinimas po elektroporacijos ir sonoporacijos. Navikinių audinių fluorescencijos tyrimai. 
Tyrimų vykdymas ir optimizavimas, konsultacijų  ir rekomendacijų teikimas.</t>
  </si>
  <si>
    <t>VDU Gamtos mokslų fakultetas
Biochemijos katedra 
Dr. Mindaugas Tamošiūnas
El. p. m.tamosiunas@gmf.vdu.lt
Tel. Nr. 8-600-16989</t>
  </si>
  <si>
    <t>Vaistinių preparatų ar kitų cheminių medžiagų citotoksiškumo navikinėms ir nenavikinėms ląstelėms tyrimai in vitro, taip pat ir hipoksijos sąlygomis</t>
  </si>
  <si>
    <t>VDU Gamtos mokslų fakultetas
Biologijos katedra 
Dr. R. Saulė
El. p.  r.saule@gmf.vdu.lt  
Tel. Nr. (8-698) 41403</t>
  </si>
  <si>
    <t>Baltymų polimorfinių sistemų tyrimai</t>
  </si>
  <si>
    <t>VDU Gamtos mokslų fakultetas
Biologijos katedra 
Dr. Vaida Tubelytė
El. p. v.tubelyte@gmf.vdu.lt
Tel.: 861637737</t>
  </si>
  <si>
    <t>Bifidobakterijų mikrokapsuliavimas ir liofilizavimas</t>
  </si>
  <si>
    <t>VDU Gamtos mokslų fakultetas
Aplinkotyros katedra 
Dr. Judita Žukauskienė
El. p. j.zukauskiene@gmf.vdu.lt
Tel.: 868661332</t>
  </si>
  <si>
    <t>Miego sutrikimų diagnostikos moksliniai tyrimai.</t>
  </si>
  <si>
    <t>Medžiagų biologinio aktyvumo įvertinimas, panaudojant ląstelių kultūras ir laboratorinius gyvūnus</t>
  </si>
  <si>
    <t>Daiva Baltriukienė
El. paštas: daiva.baltriukiene@bchi.vu.lt
Biochemijos institutas</t>
  </si>
  <si>
    <t>Integruotų žinių inžinerijos, biomedicinos ir medicininės informatikos sprendinių ankstyvai ligų diagnostikai ir gydymui tyrimai ir naujų produktų kūrimo technologinė, ekonominė ir komercinė analizė (atlikta techninė galimybių studija)</t>
  </si>
  <si>
    <t>Medicinos prietaisų (angl. medical devices), bioinformatikos technologijos, medicinai skirtų inžinerinių sprendimų  sukūrimo techninė galimybių studija.
Galimos sritys/temos:
- medicinos  prietaisų (I-IV klasės) sukūrimas;
- medicinos vaizdinimo ir vaizdų analizės technologijų sukūrimas;
- regeneracinės medicinos technologijų sukūrimas;
- individualizuotos terapijos technologijų sukūrimas;
- visuomenės sveikatos technologijų sukūrimas.
Galimybių studija įvertintų technologijos sukūrimo galimybes ir prielaidas, įvertintų jų mokslinę, technologinę ir ekonominę vertę, įvertintų galimas rinkas, nustatytų komercializavimo galimybes ir būdus.</t>
  </si>
  <si>
    <t>Biomedicininių vaizdų ir signalų analize grįsti ankstyvos ligų diagnostikos metodai. Medicininės problemos (ligos (pvz. opinis kolitas, amžinė geltonosios dėmės degeneracija, alzheimeris ir kitų), sindromo (pvz. elektrokardiogramos T bangos kaitos ir kitų )) diagnozavimo galimybių tyrimas: galimybių registruoti informatyvius signalus bei vaizdus tyrimas; Vaizdų bei signalų informatyvumo tyrimai.</t>
  </si>
  <si>
    <t>Robertas Petrolis 
jaunesnysis mokslo darbuotojas
tel.: 8-37 302966
el.paštas: robertas.petrolis@lsmuni.lt 
Algimantas Kriščiukaitis
vyriausiasis mokslo darbuotojas
tel.: 8-37 302966
el. paštas: algimantas.krisciukaitis@lsmuni.lt</t>
  </si>
  <si>
    <t>Funkcinės sistemos, adaptacija, organizmo reakcijos nustatymas. Organizmų sistemų galimybių tyrimai esant įvairiom sąlygom. Sukuriamos dirbtinės sąlygos, aplinka, kuriose įvertinamas prietaisas, preparatas, medžiaga, biomarkeris. Įvertinami funkciniai parametrai.</t>
  </si>
  <si>
    <t>Atliekami biomedicininiai tyrimai su ląstelėmis siekiant įvetinti prietaiso, preparato, medžiagos, biomarkerio savybes specifinei ląstelių kultūrai bei galimybes įtakoti asmens sveikatą.</t>
  </si>
  <si>
    <t>Ląstelių ir gyvųjų audinių funkciniai tyrimai.
Sukuriami analitiniai metodai bandymams atlikti su ląstelėmis, gyvaisiais audiniais ar gyvūnais naujiems diagnostiniams ar gydymo metodams išbandyti.</t>
  </si>
  <si>
    <t>Naujo vaisto, vaistinės medžiagos, medicinos prietaiso skirto ankstyvai diagnostikai ar gydymui studijos įvertinimas, apžvalga, galimybių rinkoje įvertinimas bei mokslinio patarimo davimas, kuris suteiktų galimybę patekti į rinką.</t>
  </si>
  <si>
    <t>Farmakokinetinio modelio prototipas, jam suteikta reikiama konfigūracija, turinys, išvaizda ar kitos savybės; jo veikimą patvirtina laboratorinės arba kitos bandymo sąlygos (tam tikroje socialinėje aplinkoje).</t>
  </si>
  <si>
    <t>Lazerinės diagnostikos ir gydymo galimybių ir kieto kūno lazerio išvadinių parametrų pasiekiamumo studijos</t>
  </si>
  <si>
    <t>Biožymenų detekcija panaudojant biolustų ir biojutiklių technologijas</t>
  </si>
  <si>
    <t>Aktyviųjų medžiagų metabolizmo tyrimo pagal 14C pernašą cheminiuose junginiuose galimybių studija</t>
  </si>
  <si>
    <t>Mechatroninių sistemų panaudojimo diagnostikai ir gydymui techninės galimybių studijos.Techninės galimybių studijos apimtis nuo 10 iki 50 psl.</t>
  </si>
  <si>
    <t>Metodų socialinių tinklų taikymui ankstyvai psichologinių ir kitų panašių problemų diagnostikai sukūrimas.</t>
  </si>
  <si>
    <t>Metodų diagnostikai ir gydymui taikant duomenų gavybos ir dirbtinio intelekto metodus sukūrimas ir įvertinimas.</t>
  </si>
  <si>
    <t>Metodų kalbos technologijų taikymui medicinoje sukūrimas ir įvertinimas.</t>
  </si>
  <si>
    <t>Medicininio įtvaro modernizavimo galimybės įdiegiant mechatroninę sistemą, žmogaus gydimui bei stebėjimui.</t>
  </si>
  <si>
    <t>Medicininių įtaisų monitoringo ir valdymo elektroninių sistemų taikymo galimybių studijos.
Šiuolaikinės medicinos praktikoje naudojamas didelis kiekis elektroninės aparatūros pagamintos skirtingų gamintojų, skirtingu laiku, todė iškyla aparatūros integravimo ir monitoringo problemos. Atliekami įvairios elektroninės aparatūros sujungimo į bendrą sistemą galimybių tyrimai.  
Suteiktos paslaugos rezultatas - tiriamasis analitinis darbas, kuriame įvertintos uždavinio realizavimo techninės galimybės, rekomendacijos siektiniems parametrams.</t>
  </si>
  <si>
    <t>Žmogaus sveikatinimo ir aktyvumo vertinimo įrangos kūrimas.</t>
  </si>
  <si>
    <t xml:space="preserve">Bioinžinerinių medžiagų tempimo gniuždymo tyrimai ir analizė </t>
  </si>
  <si>
    <t>Biomedicininės stebėsenos jutiklių techninių galimybių studijos. Rezultate bus atlikta 40 lapų apimties techninė galimybių studija - tiriamasis analitinis darbas, kuriuo siekiama įvertinti planuojamo įgyvendinti MTEP projekto technologinį, ekonominį ir komercinį gyvybingumą.B2343</t>
  </si>
  <si>
    <t>Biomedicininės įrangos techninio audito, naujų diagnostikos ir terapijos metodų ir aparatūros kūrimo techninių galimybių studijos. Rezultate bus atlikta 40 lapų apimties techninė galimybių studija - tiriamasis analitinis darbas, kuriuo siekiama įvertinti planuojamo įgyvendinti MTEP projekto technologinį, ekonominį ir komercinį gyvybingumą.</t>
  </si>
  <si>
    <t>Biomedicininių vaizdų apdorojimo ir analizės metodų ir algoritmų techninių galimybių studijos. Rezultate bus atlikta 40 lapų apimties techninė galimybių studija - tiriamasis analitinis darbas, kuriuo siekiama įvertinti planuojamo įgyvendinti MTEP projekto technologinį, ekonominį ir komercinį gyvybingumą.</t>
  </si>
  <si>
    <t>Ultragarsinės medicininės diagnostikos ir terapijos metodų ir aparatūros techninių galimybių studijos. Rezultate bus atlikta 40 lapų apimties techninė galimybių studija - tiriamasis analitinis darbas, kuriuo siekiama įvertinti planuojamo įgyvendinti MTEP projekto technologinį, ekonominį ir komercinį gyvybingumą.</t>
  </si>
  <si>
    <t>Biomedicininių pritaisų ir diagnostinių priemonių kūrimas ir tyrimas.</t>
  </si>
  <si>
    <t>Raumenų elektrinio aktyvumo tyrimai ir analizė</t>
  </si>
  <si>
    <t xml:space="preserve">Naujų ultragarsinės diagnostikos metodų pritaikymo medicinoje, siekiant padidinti ankstyvosios diagnostikos informatyvumą, techninės galimybių studijos. Suteiktos paslaugos rezultatas -  
Atliktos naujų ultragarsinės diagnostikos metodų pritaikymo medicinoje, siekiant padidinti ankstyvosios diagnostikos informatyvumą, techninės galimybių studijos. Pavyzdžiui, ankstyvosios diagnostikos proceso kokybės pagerinimas apjungiant kelis neinvazinius diagnostinius metodus.    
</t>
  </si>
  <si>
    <t>Medicininių įtaisų monitoringo ir valdymo elektroninių sistemų projektavimas ir taikymas.
Šiuolaikinės medicinos praktikoje naudojamas didelis kiekis elektroninės aparatūros pagamintos skirtingų gamintojų, skirtingu laiku, todė iškyla aparatūros integravimo ir monitoringo problemos. Kuriamos "draugiškos" vartotojui aplinkos ir sąsajos, palengvinančios gydytojų darbą, užtikrinamas paciento saugumas. 
Suteiktos paslaugos rezultatas -  20-150 puslapių apimties techninė galimybių studija priklausomai nuo darbo objekto ir darbų apimties.</t>
  </si>
  <si>
    <t>Medicininių įtaisų monitoringo ir valdymo elektroninių sistemų taikymo galimybių studijos.
Šiuolaikinės medicinos praktikoje naudojamas didelis kiekis elektroninės aparatūros pagamintos skirtingų gamintojų, skirtingu laiku, todė iškyla aparatūros integravimo ir monitoringo problemos. Atliekami įvairios elektroninės aparatūros sujungimo į bendrą sistemą galimybių tyrimai.  
Suteiktos paslaugos rezultatas -  20-150 puslapių apimties techninė galimybių studija priklausomai nuo darbo objekto ir darbų apimties.</t>
  </si>
  <si>
    <r>
      <t>Ultragarsinių keitiklių / gardelių kokybės patikros, naudojant elektrinius ir/ar akustinius parametrus galimybių studija. Rezultate bus pateikta techninė galimybių studija - tiriamasis analitinis darbas, kuriame įvertintos tokios sistemos realizavimo technol</t>
    </r>
    <r>
      <rPr>
        <sz val="11"/>
        <rFont val="Calibri"/>
        <family val="2"/>
      </rPr>
      <t>oginės galimybės.</t>
    </r>
  </si>
  <si>
    <t>Ultragarsinės sonoporacijos sistemų realizavimo galimybių studija. Sonoporacijos pagalba ląstelių sienelių pralaidumas gali būti trumpam padidintas, tokiu būdu suteikiant galimybę į ląstelės vidų iterpti DNR ar chemines medžiagas. Rezultate bus pateikta techninė galimybių studija - tiriamasis analitinis darbas, kuriame įvertintos tokios sistemos / įrenginio realizavimo technologinės galimybės.</t>
  </si>
  <si>
    <t>Ultragarso biomedicininių sistemų elektronikos realizavimo galimybių studija. Ultragarsas medicinoje gali būti taikomas terapiniais ar diagnostiniais tikslais. Galutiniam tokių sistemų efektyvumui, sertifikavimui svarbi elektronikos kokybė tiek efektyvumo, tiek saugos, tiek elektromagnetinio suderinamumo prasme. Rezultate bus pateikta techninė galimybių studija - tiriamasis analitinis darbas, kuriame įvertintos sistemos ar jos mazgo realizavimo technologinės galimybės.</t>
  </si>
  <si>
    <t>Inovatyvių vaizdų analizės metodų pritaikymo konkrečios ligos ankstyvai diagnostikai ir/ar gydymui galimybių studija</t>
  </si>
  <si>
    <t>Gintautas Dzemyda
Tel. (8 5) 21 09 300
El. paštas: gintautas.dzemyda@mii.vu.lt
Matematikos ir informatikos institutas</t>
  </si>
  <si>
    <t>Didelių duomenų vaizdavimo inovatyvių būdų analizė</t>
  </si>
  <si>
    <t>Spektroskopinių žymenų, padedančių diagnozuoti medicininę būklę, identifikavimas ir išryškinimas. 
Eksperimentai su medicininiais mėginiais: spektroskopinių signalų registravimas, registravimo sąlygų optimizavimas (tarp jų ir tinkamiausių substratų su/be nanodariniais parinkimas), analizės metodų, skirtų tiriamam duomenų tipui parinkimas, parinkimas, chemometrinė ir statistinė spektroskopinių bei medicininių duomenų analizė.</t>
  </si>
  <si>
    <t>Juozas V. Vaitkus
El. paštas: juozas.vaitkus@ff.vu.lt
Taikomųjų mokslų institutas</t>
  </si>
  <si>
    <t>Šviesos technologijų, kaip neinvazinių metodų, skirtų ligų prevencijai ir visuomenės sveikatai, taikymo medicininiams tikslams galimybių studija, apimanti neurobiologinius, psichologinius ir gerintologinius aspektus.</t>
  </si>
  <si>
    <t>Mikrobanginių  technologijų, naudojamų organizmo vidaus struktūros vizualizacijai tyrimas ir tobulinimas. Rezultatų parengties lygis 1-2.</t>
  </si>
  <si>
    <t>Saulius Rudys
El. paštas: rudys@elmika.com
Tel. 8 687 02526 
Fizikos fakultetas</t>
  </si>
  <si>
    <t>Tvarkių mikroporėtų karkasų biomediciniams taikymams formavimas iš hibridinių organinių-neorganinių polimerų netiesinės litografijos būdu</t>
  </si>
  <si>
    <t>Mangirdas Malinauskas
Tel. +370 600 028 43
El.paštas: mangirdas.malinauskas@ff.vu.lt
Fizikos fakultetas, Lazerinių tyrimų centras</t>
  </si>
  <si>
    <t>Intelektualiųjų technologijų taikymo elektroninėse sistemose techninių galimybių vertinimas</t>
  </si>
  <si>
    <t>VGTU, Elektroninių sistemų katedra, 
Dalius Navakauskas
Tel. (8 5) 274 4756
El. p. dalius.navakauskas@vgtu.lt</t>
  </si>
  <si>
    <t>Šiuolaikinių mikro- ir nano-sistemų, taikomų pažangioje medicinos inžinerijoje ankstyvai diagnostikai ir gydymui, efektyviausių inžinerinių sprendimų paieška, analizė ir pagrindimas</t>
  </si>
  <si>
    <t>VGTU, Kompiuterių inžinerijos katedra 
Vaidotas Barzdėnas
Tel. (8 5) 274 4769
El. p. vaidotas.barzdenas@vgtu.lt
Romualdas Navickas
Tel. (8 5) 237 0606
El. p. romualdas.navickas@vgtu.lt</t>
  </si>
  <si>
    <t>Įvairių ląstelių (bakterijos, kraujo ląstelės ir t.t.) elgsenos ir mechaninių savybių skaitiniai tyrimai (sukibimo procesas, deformacijos). 
DNR mechaninių savybių skaitinis tyrimas.</t>
  </si>
  <si>
    <t>Žmogaus galūnių judesių atstatymo metodikos, kompensacinės technikos taikant biosignalų apdorojimo metodikas, 3D technologijas, vaizdo fiksavimo ir analizavimo metodikas</t>
  </si>
  <si>
    <t>VGTU, Kūrybiškumo ir inovacijų centras „Linkmenų fabrikas“
Mykolas Bistrickas 
El. p. mykolas.bistrickas@vgtu.lt</t>
  </si>
  <si>
    <t>Medicininių signalų registravimo ir atvaizdavimo išmaniosiomis sistemomis galimybių studijos</t>
  </si>
  <si>
    <t>VGTU, Kompiuterių inžinerijos katedra Nerijus Paulauskas
Tel. (8 5) 237 0587
El. p. nerijus.paulauskas@vgtu.lt</t>
  </si>
  <si>
    <t>Integruotų biomedicininės inžinerijos ir medicininės informatikos produktų ankstyvai ligų diagnostikai ir gydymui kūrimas ir prototipavimas (sukurtas prototipas)</t>
  </si>
  <si>
    <t>Kompiuterinių žaidimų vaikams, turintiems kalbos, motorikos ir dėmesio sutrikimų, sukūrimas (sukurtas prototipas)</t>
  </si>
  <si>
    <t>Programavimo ir multimedijos studijų programos vadovė
Dalia Linkuvienė
Tel. Nr. 8 52 504 850
El. paštas  dalia.linkuviene@smk.lt</t>
  </si>
  <si>
    <t>Pažangios terapijos vaistinių preparatų onkologinių pacientų gydymui Geros gamybos sąlygas atitinkančioje laboratorijoje kūrimas ir tyrimai in vitro</t>
  </si>
  <si>
    <t>Medicinos prietaisų ir inžinerinių sprendinių prototipų kūrimas.
Galimos sritys:
- medicinos prietaisų kūrimas;
- medicininių metodikų kūrimas (operacijų, invazinių procedūrų);
- medicinos vaizdinimo technologijų ir vaizdų analizės technologijų kūrimas (kardiologija, angiologija, endoskopija, ultragarsas);
- bioprietaisų kūrimas (dirbtinių audinių ir organų modeliai, modeliavimas ląstelių kultūrose, gyvūnuose, ligų biomodeliai ląstelių kultūrose ir gyvūnuose).</t>
  </si>
  <si>
    <t>Medicinos prietaisų ir inžinerinių sprendinių testavimas.
Galimos sritys:
- ikiklinikiniai tyrimai ląstelių kultūrose;
- ikiklinikiniai tyrimai su gyvūnais;
 - klinikiniai tyrimai.</t>
  </si>
  <si>
    <t>Medicininės problemos (ligos (pvz. opinis kolitas, amžinė geltonosios dėmės degeneracija, alzheimeris ir kitų), sindromo (pvz. elektrokardiogramos T bangos kaitos ir kitų )) ankstyvai diagnostikai skirtų metodų diegimas panaudojant paskirstyto skaičiavimo bei debesų technologijas; metodų verifikavimas; jų ruošimas sertifikavimui.</t>
  </si>
  <si>
    <t>Lazerinės diagnostikos ir gydimo optinių mazgų ir kieto kūno lazerio schemų sukūrimas ir tyrimai</t>
  </si>
  <si>
    <t>Elektroninės lakiųjų komponentų detekcijos ir atpažinimo sistemos prototipo sukūrimas ir pritaikymas neinvazinei ankstyvosios ligų prognozavimo-diagnostikos sistemai</t>
  </si>
  <si>
    <t>Lazerinės diagnostikos ir gydimo optinių mazgų ir kieto kūno lazerio prototipo veikos demonstravimas</t>
  </si>
  <si>
    <t>Žmogaus eisenos  vertinimo metodikos parengimas ankstyvai diagnostikai ir gydymui. Rezultate bus  sukurta metodika ir algoritmai, leidžiantys pagal ėjimo biomechaninius rodiklius diagnozuoti judėjimo sistemos sutrikimus,  įvertinti gydymo ir reabilitacijos efektyvumą.</t>
  </si>
  <si>
    <t>Mechatroninių sistemų, skirtų diagnostikai ir gydymui, prototipų kūrimas ir testavimas</t>
  </si>
  <si>
    <t>Prototipų socialinių tinklų taikymui ankstyvai psichologinių ir kitų panašių problemų diagnostikai sukūrimas.</t>
  </si>
  <si>
    <t>Prototipų diagnostikai ir gydymui taikant duomenų gavybos ir dirbtinio intelekto metodus sukūrimas.</t>
  </si>
  <si>
    <t>Prototipų kalbos technologijų taikymui medicinoje sukūrimas, demonstravimas</t>
  </si>
  <si>
    <t>Prototipų diagnostikai ir gydymui taikant duomenų gavybos ir dirbtinio intelekto metodus sukūrimas, demonstravimas</t>
  </si>
  <si>
    <t>Medicininių įtaisų monitoringo ir valdymo elektroninių sistemų projektavimas ir taikymas.
Šiuolaikinės medicinos praktikoje naudojamas didelis kiekis elektroninės aparatūros pagamintos skirtingų gamintojų, skirtingu laiku, todė iškyla aparatūros integravimo ir monitoringo problemos. Kuriamos "draugiškos" vartotojui aplinkos ir sąsajos, palengvinančios gydytojų darbą, užtikrinamas paciento saugumas. 
Suteiktos paslaugos rezultatas (priklausomai nuo poreikio) - veikiantis maketas/prototipas</t>
  </si>
  <si>
    <t>Medicininių įtaisų monitoringo ir valdymo elektroninių sistemų projektavimas ir taikymas.</t>
  </si>
  <si>
    <t>Biomedicininių vaizdų apdorojimo ir analizės algoritmų kūrimas. Rezultate bus sukurti algoritmų prototipai.</t>
  </si>
  <si>
    <t>Maisto gaminių cheminės sudėties ištyrimas akredituotais metodais dėl specifinio ženklinimo, pvz. "Rakto skylutė".</t>
  </si>
  <si>
    <t xml:space="preserve">Ultragarsinių keitiklių / gardelių kokybės patikros sistema naudojant elektrinius ir/ar akustinius parametrus. Suteiktos paslaugos rezultatas (priklausomai nuo poreikio) -veikiantis maketas/prototipas, lydinti dokumentacija (techninė dokumentacija/parametrų tyrimo rezultatai/eksploatacijos realiomis sąlygomis tyrimai).  </t>
  </si>
  <si>
    <t xml:space="preserve">Ultragarsinės sonoporacijos generatorius / sistema vaistų / genų įterpimui į gyvas ląsteles. Sonoporacijos pagalba ląstelių sienelių pralaidumas gali būti trumpam padidintas, tokiu būdu suteikiant galimybę į ląstelės vidų iterpti DNR ar chemines medžiagas. Suteiktos paslaugos rezultatas (priklausomai nuo poreikio) -veikiantis maketas/prototipas, lydinti dokumentacija (techninė dokumentacija/parametrų tyrimo rezultatai/eksploatacijos realiomis sąlygomis tyrimai).  </t>
  </si>
  <si>
    <t xml:space="preserve">Gliukometras. Kombinuojant ultragarso/elektrinius/foto parametrus gali būti įvertinamas gliukozės kiekis kraujyje. Suteiktos paslaugos rezultatas (priklausomai nuo poreikio) -veikiantis maketas/prototipas, lydinti dokumentacija (techninė dokumentacija/parametrų tyrimo rezultatai/eksploatacijos realiomis sąlygomis tyrimai).  </t>
  </si>
  <si>
    <t xml:space="preserve">Ultragarso elektronika biomedicininėms sistemoms. Taikant ultragarsą medicinoje terapiniais ar diagnostiniais tikslais svarbi elektronikos kokybė efektyvumo/saugos/elektromagnetinio suderinamumo prasme. Suteiktos paslaugos rezultatas (priklausomai nuo poreikio) -veikiantis maketas/prototipas, lydinti dokumentacija (techninė dokumentacija/parametrų tyrimo rezultatai).  </t>
  </si>
  <si>
    <t>Biomarkerių, paremtų žmogaus judėjimo biomechaniniais tyrimais, paieška ir pritaikymas ankstyvai diagnostikai ir gydymui.</t>
  </si>
  <si>
    <t>Miniatiūrizuotos kapiliarinės elektroforezės sistemos gamyba. Pagaminama miniatiūrizuota, pusiau automatinė, specialių reikalavimų kapiliarinės elektroforezės skirstymo (analizės) sistema. Duomenis perduoda belaidžiu būdu. Veikia prijungta prie ličio jonų baterijos, arba prie 5 voltų USB krovimo adapterio. Prototipo sukūrimas.</t>
  </si>
  <si>
    <t>Prototipo miego sutrikimų diagnostikai sukūrimas.</t>
  </si>
  <si>
    <t>Funkcionalaus tikslinio dirbtinio audinio,   prototipo sukūrimas, panaudojant gamtinę arba sintetinę ląstelių auginimo aplinką ir žinduolių ląsteles</t>
  </si>
  <si>
    <t>Projektuoti ir kurti vaizdų analizės sistemas pritaikytas konkrečių ligų ankstyvai diagnostikai. Siūlomos paslaugos: 
• Vaizdų parametrizavimo metodų sukūrimas ir išvystymas 
• Duomenų automatizuoto parametrizavimo programinių įrankių elementų kūrimas 
• Žinių išgavimo iš parametrizuotų duomenų metodų sukūrimas ir išvystymas 
• Informacinių technologijų terpės elementų automatizuotam būsenos interpretavimui kūrimas 
•  Fraktališkumo, sinergizmo, kompleksiškumo, chaoso parametrų įverčių skaičiavimas panaudojant įvairius duomenis ir/ar fiziologinius signalus 
Sprendimų algoritmų, atpažįstančių ir atskiriančių klases, kūrimas.</t>
  </si>
  <si>
    <t>Mikrobanginių  technologijų, naudojamų organizmo vidaus struktūros vizualizacijai tyrimas ir tobulinimas. Rezultatų parengties lygis 3-4.</t>
  </si>
  <si>
    <t>Biomedicinos integrinių grandynų (IG) kompiuterinis modeliavimas ir kūrimas</t>
  </si>
  <si>
    <t>VGTU, Kompiuterių inžinerijos katedra Vaidotas Barzdėnas
Tel. (8 5) 274 4769
El. p. vaidotas.barzdenas@vgtu.lt 
Romualdas Navickas
Tel. (8 5) 237 0606
El. p. romualdas.navickas@vgtu.lt</t>
  </si>
  <si>
    <t>Specialios paskirties elektroninių sistemų, taikomų pažangioje medicinos inžinerijoje ankstyvai diagnostikai ir gydymui, prototipų iš diskretinių elektronikos komponentų ir įtaisų, kūrimas bei gamyba</t>
  </si>
  <si>
    <t>Specialios paskirties elektroninių sistemų, taikomų pažangioje medicinos inžinerijoje ankstyvai diagnostikai ir gydymui, prototipų iš diskretinių elektronikos komponentų ir įtaisų, prototipų veikimo demonstravimas.</t>
  </si>
  <si>
    <t>VGTU, Kompiuterių inžinerijos katedra
Vaidotas Barzdėnas
Tel. (8 5) 274 4769
El. p. vaidotas.barzdenas@vgtu.lt
Romualdas Navickas
Tel. (8 5) 237 0606
El. p. romualdas.navickas@vgtu.lt</t>
  </si>
  <si>
    <t>Specialios paskirties elektroninių sistemų, taikomų pažangioje medicinos inžinerijoje ankstyvai diagnostikai ir gydymui, prototipų surinkimas SMT linijoje: litavimo pastos užtepimo sistema, pick&amp;place sistema, litavimo krosnis, litavimo ir korekcijos stendas PACE PRC2000E</t>
  </si>
  <si>
    <t>Surinktų prototipų testavimas ir matavimai su turima įranga: realaus laiko spektro analizatoriumi RSA5126B, oscilografas MSO4104B, funkcinis generatorius AFG3251C, optinis mikroskopas LEICA DM750M, funkcinis generatorius AFG3251C ir kt. matavimo įranga</t>
  </si>
  <si>
    <t>Žmogaus galūnių judesių atstatymo metodikos, kompensacinės technikos prototipų kūrimas taikant biosignalų apdorojimo metodikas, 3D technologijas, vaizdo fiksavimo ir analizavimo metodikas</t>
  </si>
  <si>
    <t xml:space="preserve">Galimos pažangios sveikatos inžinerinės technologijos/produkto koncepcijos suformulavimas ir/ar pradiniai tyrimai koncepcijos įgyvendinamumo pradiniam įvertinimui:
- medicinos prietaiso (angl. medical device) koncepcijos suformulavimas ir/ar pradinis įvertinimas;
- fizikinės medicinos technologijos koncepcijos suformulavimas ir/ar pradinis įvertinimas;
- kombinuotos diagnostikos, prevencijos, gydymo ir reabilitacijos technologijos koncepcijos suformulavimas ir/ar pradinis įvertinimas;
- informacinių technologijų medicinai ar sveikatos priežiūrai koncepcijos suformulavimas ir/ar pradinis įvertinimas.
</t>
  </si>
  <si>
    <t xml:space="preserve">Pradiniai (įvadiniai) tyrimai medicinos inžinerijos srityse:
- fizikinių veiksnių poveikio pradinis tyrimas ląstelių kultūroms ir laboratoriniams gyvūnams;
- biologinių jutiklių eksperimentinis modeliavimas ir tyrimai;
- cheminių veiksnių poveikio pradinis tyrimas ląstelių kultūroms ir laboratoriniams gyvūnams;
- kombinuotų veiksnių poveikio pradinis tyrimas ląstelių kultūroms ir laboratoriniams gyvūnams;
- informacinių technologijų, telemedicinos, medicinos vaizdinimo modelių kūrimas ir pradiniai tyrimai. 
</t>
  </si>
  <si>
    <t>Konkrečios medicininės problemos (ligos (pvz. opinis kolitas, amžinė geltonosios dėmės degeneracija, alzheimeris ir kitų), sindromo (pvz. elektrokardiogramos T bangos kaitos ir kitų )) ankstyvai diagnostikai skirtų, biofizikiniais modeliais bei daugiamate analize grįstų, vaizdų bei signalų analizės metodų kūrimas, jų informatyvumo tyrimai.</t>
  </si>
  <si>
    <t>Pusiaupreparatyvinis mėginių gryninimas</t>
  </si>
  <si>
    <t>prof. Valdimaras Janulis
Farmakognozijos katedros vedėjas
tel.: 8-37 327249
el.paštas.: farmakog@lsmuni.lt</t>
  </si>
  <si>
    <t>Biologiškai aktyvių medžiagų, vaistų, maisto papildų poveikio eksperimentiniai tyrimai, panaudojant viščiuko embriono modelį, leidžia in vivo stebėti reakcijas į skirtingas chemines, vaistines medžiagas. Bus naudojama viščiuko embriono chorioalantojinės membranos in vivo fluorescentinė mikroskopija procesų stebėjimui dinamikoje. Tuo būdu galima įvertinti naujų kraujagyslių susidarymo (ar išnykimo)dinamiką bei invazyvumo kitimus  reaguojant į cheminę medžiagą</t>
  </si>
  <si>
    <t>Angelija Valančiūtė
Katedros vedėja / profesorė
tel: 8-613 34201
el.paštas: angelija.valanciute@lsmuni.lt</t>
  </si>
  <si>
    <t>Biologiškai aktyvių medžiagų, vaistų, maisto papildų poveikio ląstelių kultūroms tyrimas, naudojant 96 šulinėlių metodiką ir viščiuko embriono chorioalantojinę membraną. Dviejų metodų kombinacija, panaudojant in vitro tyrimą su ląstelių kultūra ir tų pačių ląstelių tyrimą viščiuko embriono chorioalantojinės membranos in vivo sistemoje. Tiriamų medžiagų poveikis chorioalantojinei membranai bus vertinamas histologiškai (kokybiniai membranos pokyčiai bei mikrokraujagyslių skaičiavimas)</t>
  </si>
  <si>
    <t>Eksperimentinių navikų indukavimas, stebėjimas, vertinimas, biologinėje membranoje bei eksperimentiniams gyvūnams., siekiant įvertinti biologiškai aktyvių medžiagų, vaistų, maisto papildų poveikį. Navikų invazyvumo, metastazavimo vertinimai histologiškai ir imunohistochemiškai</t>
  </si>
  <si>
    <t>Histologinis ir imunohistocheminis organų, audinių tyrimas, siekiant įvertinti biologiškai aktyvių medžiagų, vaistų, maisto papildų poveikį. Audinių ir organų fiksavimas, įliejimas, dažymas, histologinių preparatų vaizdinimas, naudojant įvairius mikroskopijos metodus. Bus naudojami standartiniai histologiniai protokolai, taip pat ir imunohistocheminis dažymas, paremtas antigeno  - antikūno reakcija</t>
  </si>
  <si>
    <t>Kardiotropinių medžiagų tyrimai, jų poveikis širdies ląstelių elektriniam aktyvumui, joninėms srovėms tekančioms per skirtingus ląstelės membranoje esančius joninius kanalus, bei metabolizmą</t>
  </si>
  <si>
    <t>Jonas Jurevičius
vyriausiasis mokslo darbuotojas
tel.: 8-37-302877
el.paštas: jonas.jurevicius@lsmuni.lt</t>
  </si>
  <si>
    <t>Optinio metodo panaudojimas tiriant kardiotropinių medžiagų poveikį izoliuotos širdies modelyje (in vitro ir in vivo), jų įtaka širdies jaudinimo formavimuisi ir sklidimui normoje ir įvairių patologijų metu</t>
  </si>
  <si>
    <t xml:space="preserve">Žmogaus eisenos  vertinimo metodikos parengimas ankstyvai diagnostikai ir gydymui. Rezultate bus eksperimentiškai nustatyti esminiai ėjimo biomechaniniai rodikliai konkrečios ligos diagnozavimui, gydymo eigos stebėjimui ir vertinimui. </t>
  </si>
  <si>
    <t>Mechatroninių sistemų, skirtų diagnostikai ir gydymui,  koncepcijos formulavimas, koncepcijos patvirtinimas, maketų kūrimas ir testavimas.</t>
  </si>
  <si>
    <t>Kalbos technologijų taikymų diagnostikai ir gydymui moksliniai tyrimai</t>
  </si>
  <si>
    <t>Duomenų gamybos, dirbtinio intelekto ir statistinės analizės taikymų diagnostikai ir gydymui moksliniai tyrimai</t>
  </si>
  <si>
    <t xml:space="preserve">Medicininio įtvaro modernizavimas įdiegiant mechatroninę sistemą, žmogaus gydimui bei stebėjimui. </t>
  </si>
  <si>
    <t>Medicininių įtaisų monitoringo ir valdymo elektroninių sistemų moksliniai tyrimai.
Šiuolaikinės medicinos praktikoje naudojamas didelis kiekis elektroninės aparatūros pagamintos skirtingų gamintojų, skirtingu laiku, todė iškyla aparatūros integravimo ir monitoringo problemos. Kuriamos "draugiškos" vartotojui aplinkos ir sąsajos, palengvinančios. 
Suteiktos paslaugos rezultatas  - tyrimų ataskaita, pristatanti gautus rezultatus, rekomendacijas.</t>
  </si>
  <si>
    <t>Biomedicininių vaizdų apdorojimo ir analizės algoritmų tyrimai. Rezultate bus atlikti algoritmų moksliniai tyrimai.</t>
  </si>
  <si>
    <t>Ultragarsinių keitiklių / gardelių kokybės patikros metodų moksliniai tyrimai, naujų metodų kūrimas. Suteiktos paslaugos rezultatas - tyrimų ataskaita, pristatanti gautus rezultatus.</t>
  </si>
  <si>
    <t>Ultragarsinės sonoporacijos sistemų tyrimai, naujų sistemų/mazgų kūrimas. Sonoporacijos pagalba ląstelių sienelių pralaidumas gali būti trumpam padidintas, tokiu būdu suteikiant galimybę į ląstelės vidų iterpti DNR ar chemines medžiagas. Suteiktos paslaugos rezultatas - tyrimų ataskaita, pristatanti gautus rezultatus.</t>
  </si>
  <si>
    <t>Gliukozės kiekio kraujyje koncentracijos įvertinimo metodų tyrimai bei naujų metodų kūrimas. Kombinuojant ultragarso/elektrinius/foto parametrus gali būti įvertinamas gliukozės kiekis kraujyje. Suteiktos paslaugos rezultatas - tyrimų ataskaita, pristatanti gautus rezultatus.</t>
  </si>
  <si>
    <t>Ultragarso biomedicininių sistemų elektronikos efektyvumo/kokybės/saugos/elektromagnetinio suderinamumo tyrimai. Ultragarsas medicinoje gali būti taikomas terapiniais ar diagnostiniais tikslais. Galutiniam tokių sistemų efektyvumui, sertifikavimui svarbi elektronikos kokybė tiek efektyvumo, tiek saugos, tiek elektromagnetinio suderinamumo prasme. Suteiktos paslaugos rezultatas - tyrimų ataskaita, pristatanti gautus rezultatus, rekomendacijas.</t>
  </si>
  <si>
    <t>Pažangi medicinos inžinerija ankstyvai diagnostikai ir gydymui. Biomedicininių prietaisų ir diagnostinių priemonių kūrimas ir tyrimas. Odontologinio pulsoksimetro eksploatavimo ypatybių ir charakteristikų nustatymas, maketo sukūrimas ir testavimas, specializuotų odontologinių daviklių mechaninių ir elektrinių charakteristikų tyrimas, daviklių maketų sukūrimas ir testavimas. Daviklių dizaino projektavimas, brėžinių paruošimas ir spausdinimas su 3D spausdintuvu.</t>
  </si>
  <si>
    <t>Mikrobanginių  technologijų, naudojamų organizmo vidaus struktūros vizualizacijai tyrimas ir tobulinimas. Rezultatų parengties lygis 2-3.</t>
  </si>
  <si>
    <t xml:space="preserve">Naujų ankstyvųjų susirgimų stadijų, reikalaujančių ypač aukšto jautrumo diagnostikos principų ir metodų technologinių sprendimų paieška </t>
  </si>
  <si>
    <t>Šiuolaikinių mikro- ir nano-sistemų, taikomų pažangioje rentgenografinėje, ultragarsinėje bei jutiklinėje medicinos inžinerijoje, moksliniai tyrimai.</t>
  </si>
  <si>
    <t>Vaidotas Barzdėnas, 
Tel.: (8 5) 274 4769
 El.p.: vaidotas.barzdenas@vgtu.lt 
Romualdas Navickas, 
Tel.: (8 5) 2370606
 El.p.: romualdas.navickas@vgtu.lt</t>
  </si>
  <si>
    <t xml:space="preserve">Biologiškai veiklių komponentų panaudojimo žemės ūkyje ir maisto pramonėje galimybių tyrimai . Rezultate bus pateikta ne mažiau 12  lapų apimties techninė galimybių studija - tiriamasis analitinis darbas, kuriame bus įvertinta planuojamų naudoti biologiškai aktyvių komponentų panaudojimo apibrėžtų produktų grupei poveikis  technologinėms savybėms, stabilumui laikymo metu, planuojamai produkto tinkamumo vartoti trukmei  bei juslinei kokybei . </t>
  </si>
  <si>
    <t xml:space="preserve">Įvairių veiksnių įtakos mikroorganizmų augimui maisto matricoje nustatymas. Rezultate bus atikti moksliniai tyrimai, kuriais siekiama įvertinti fizikinių, cheminių ir biologinių veiksnių įtaką mikrorganizmų augimui maisto matricoje
</t>
  </si>
  <si>
    <t>Mikrobiologinių procesų tyrimai maisto produktų gamybos metu. Rezultate bus atlikti  moksliniai tyrimai, kuriais siekiama įvertinti mikrobiologinių procesų eigą maisto produktų gamybos metu</t>
  </si>
  <si>
    <t xml:space="preserve">Juslinių profilių sudarymas. Rezultate bus pateikta ne mažiau 12  lapų apimties techninė galimybių studija - tiriamasis analitinis darbas, kuriame bus įvertinta technologinių veiksnių ir jų pokyčių įtaka apibrėžtų produktų grupes, stabilumui laikymo metu, planuojamai produkto tinkamumo vartoti trukmei  bei juslinei kokybei . </t>
  </si>
  <si>
    <t>Fiziologinės būklės stebėsenos technologijų taikymų veterinarijoje techninių galimybių studijos. Rezultate bus atlikta 40 lapų apimties techninė galimybių studija - tiriamasis analitinis darbas, kuriuo siekiama įvertinti planuojamo įgyvendinti MTEP projekto technologinį, ekonominį ir komercinį gyvybingumą.</t>
  </si>
  <si>
    <t xml:space="preserve">Spalvos charakteristikų juslinio ir instrumentinio tyrimo pagrindimas. Techninė galimybių studija ne mažiau kaip 15 lapų apimties, kurioje bus išnagrinėta galimybė kuriant produktus naudoti naujas maisto saugą garantuojančias medžiagas, nurodant tokių medžiagų naudojimo privalumus ir trūkumus, būtinus tyrimo metodus ir nustatomus rodiklius, siekiant nustatyti kaip maisto saugos rodikliai koreliuoja su produkto spalva ir kokybe bendru požiūriu. </t>
  </si>
  <si>
    <t xml:space="preserve">Maisto žaliavų bei produktų saugos užtikrinimo problemų analizė, tyrimai bei sprendimas </t>
  </si>
  <si>
    <t xml:space="preserve">Listeria monocytogenes bei Salmonella  problemų analizė, taikomieji tyrimai bei prevencijos priemonių taikymas maisto pramonės įmonėse </t>
  </si>
  <si>
    <t>Saugaus ir sveiko geriamojo vandens kūrimas ir tyrimai.  Rezultate bus atlikta ~100 lapų apimties techninė galimybių studija - tiriamasis analitinis darbas, kuriuo siekiama įvertinti planuojamo įgyvendinti MTEP projekto technologinį, ekonominį ir komercinį gyvybingumą.</t>
  </si>
  <si>
    <t xml:space="preserve">Juslinio vertinimo sistemos įmonėje parengimas, vertinimo  instrumento formavimas ir profesionalumo palaikymas. Taikant tarptautinę patirtį ir inovatyvius tyrimo metodus, įmonėse parengiama tarptautinius reikalavimus atitinkanti juslinio vertinimo sistema, apimanti teorinės bazės (norminių dokumentų) bei  vertinimo instrumento (kandidatų į vertintojus atranka, mokymas, profesionalumo palaikymas) parengimą. Parengiamas priemonių planas vertinimo sistemos kokybiškam funkcionavimui užtikrinti, apimantis instrumento taikymo bei kalibravimo rekomendacijas.  </t>
  </si>
  <si>
    <t>Kokybės rodiklių vertinimo jusliniais ir instrumentiniais metodais  palyginamieji tyrimai. Dalyvaujant gerai apmokytai juslinio vertinimo grupei bei naudojant laboratorijoje turimą įrangą sistemų išvaizdos, spalvos , tekstūros ir kitų savybių analizei, atliekami palyginamieji žaliavos, modelinių sistemų ir produktų kokybės rodiklių tyrimai, nustatomas atskirų rodiklių tarpusavio ryšys, prognozuojami veiksniai, galintys turėti įtakos vertinimo kokybei.</t>
  </si>
  <si>
    <t>Kompleksinių kokybės profilių panaudojimo produktų kūrimui ir optimizavimui galimybių tyrimai. Taikant skirtingus juslinės analizės  bei vartotojų nuomonės tyrimo metodus, sudaromi  modelinių sistemų ir produktų kokybės ir priimtinumo profiliai, nustatomi priežastiniai ryšiai tarp atskirų modelinių sistemų bei produktų kokybės parametrų ir jų priimtinumo. Tai leidžia optimizuoti jau gaminamus produktus ir/ar panaudoti  gautus rezultatus naujų produktų kūrimui ir jų įvedimui į rinką.</t>
  </si>
  <si>
    <t>Juslinių savybių tyrimai skirtumo testais, siekiant įvertinti technologinių veiksnių poveikį savybių kitimui , siekiant sumodeliuoti technologiškai naujus produktus</t>
  </si>
  <si>
    <t>Žaliavos ir maisto produktų tekstūros juslinis ir instrumentinis tyrimas.  Rezultate sudarytos prielaidos pateikti naujų efektyvesnių saugos požiūriu produktų koncepciją, išanalizavus naujai įgytas žinias apie žaliavos kokybinės ir kiekybinės sudėties, arba  technologinių veiksnių ir jų pokyčių įtaka apibrėžtų produktų grupes, stabilumui laikymo metu, planuojamai produkto tinkamumo vartoti trukmei  bei juslinei kokybei .</t>
  </si>
  <si>
    <t>Pieno rūgšties bakterijų su stipriomis antimikrobinėmis savybėmis panaudojimas naujų fermentuotų produktų (raugintų pieno produktų, šalto rūkymo dešrų, raugintų daržovių, šaldytų gaminių ir kt.) gamyboje. Rezultatas - saugesnių vartotojams naujų fermentuotų produktų sukūrimas, naudojant  bakterines kultūras, gaminančias natūralius biokonservantus</t>
  </si>
  <si>
    <t>Natūralių maisto priedų (antioksidantų, antimikrobinių medžiagų, dažiklių), galinčių pakeisti sintetinius priedus, kūrimas, gamybos įsisavinimas ir panaudojimas įvairių maisto produktų saugai pagerinti</t>
  </si>
  <si>
    <t>Natūralių maisto priedų mikroinkapsuliavimas,  cheminių ir fizinių savyvių įvertinimas, kiekybinės ir kokybinės sudėties nustatymas</t>
  </si>
  <si>
    <t>Saugaus ir sveiko geriamojo vandens kūrimas ir tyrimai. Rezultate bus sukurtas nuo antrinės mikrobiologinės taršos apsaugoto, bei žmogaus organizmui naudingomis medžiagomis praturtinto geriamojo vandens prototipas ir jo paruošimo technologija.</t>
  </si>
  <si>
    <t>Pieno ir pieno produktų kokybės ir saugos rodiklių identifikavimas, nustatymas bei jų pokyčiams turinčių veiksnių įvertinimas.  Rezultate bus atliktas tiriamasis analitinis darbas, kuriuo siekiama įvertinti planuojamo įgyvendinti MTEP projekto technologinį ir komercinį gyvybingumą.</t>
  </si>
  <si>
    <t>Pieno perdirbimo technologinių procesų tyrimai, modeliuojant juos laboratorine įranga, rekomendacijos naujų produktų kūrimui.Rezultate bus atliktas tiriamasis analitinis darbas, kuriuo siekiama įvertinti planuojamo įgyvendinti MTEP projekto technologinį ir komercinį gyvybingumą.</t>
  </si>
  <si>
    <t>Pieno sudėties ir technologinių savybių nustatymas. Rezultate bus atliktas tiriamasis analitinis darbas, kuriuo siekiama įvertinti planuojamo įgyvendinti MTEP projekto technologinį ir komercinį gyvybingumą.</t>
  </si>
  <si>
    <t>KTU Nacionalinis inovacijų ir verslo centras
Tel.: +370 695 37440
El. pašto adresas: nivc@ktu.lt</t>
  </si>
  <si>
    <t xml:space="preserve">Spalvos charakteristikų juslinis ir instrumentinis tyrimas, siekiant nustatyti kaip maisto saugos rodikliai koreliuoja su produkto spalva. Tyrimų rezultatai bus naujos žinios apie kriterijus , apibūdinčių produkto saugos rodiklius ir juslinę kokybį ryšį. Duomenys bus panaudoti sukuriant naują vertinimo metodą. </t>
  </si>
  <si>
    <t xml:space="preserve"> Maisto produktų mikrobiologinės kilmės ydų priežasčių nustatymas. Rezultatas - atlikti moksliniai tyrimai, kuriais siekiama nustatyti maisto produktuose atsiradusių ydų dėl mikroorganizmų gyvybinės veiklos priežastis.</t>
  </si>
  <si>
    <t xml:space="preserve">Listeria monocytogenes gyvybingumo šaltai rūkytose žuvyse tyrimai. Rezultatas - atlikti moksliniai tyrimai, kuriais siekiama įvertinti šaltai rūkytose žuvyse L. monocytogenes gyvybingumą  vartojimo trukmės laikotarpiu, taikant slopinančias biologines priemones  </t>
  </si>
  <si>
    <t>Plovimo ir dezinfekavimo medžiagų antimikrobinio efektyvumo mikroorganizmams nustatymas. Rezultatas - atlikti moksliniai tyrimai, kuriais siekiama įvertinti plovimo ir dezinfekavimo medžiagų antimikrobinį efektyvumą, taikant pasirinktą tiriamųjų mikroroganizmų skaičių.</t>
  </si>
  <si>
    <t>Mikrobinės taršos įvertinimas maisto produktų gamybos aplinkoje, taršos šaltinių nustatymas ir prevencinių priemonių parinkimas saugesnei produkto gamybai užtikrinti.  Rezultatas - priemonių plano sudarymas efektyviam  mikrobinės taršos reguliavimui.</t>
  </si>
  <si>
    <t xml:space="preserve">Bioploviklių poveikio efektyvumo prieš gyvūninės ir augalinės kilmės žaliavas bei produktus tyrimai, optimalių jų naudojimo sąlygų parinkimas. Rezultatas - bioploviklių parinkimas ir naudojimo sąlygų nustatymas saugiai maisto produktų gamybai. </t>
  </si>
  <si>
    <t>Duonos, javainių, miltinės, cukrinės konditerijos produktų ir duonos raugų mikrobiologinės kilmės ydų tyrimai bei efektyvių jų šalinimo būdų parinkimas. Rezultatas - mikrobiologinės kilmės ydų nustatymas ir šalinimas grūdinių produktų gamyboje bei duonos raugų kultivavime.</t>
  </si>
  <si>
    <t xml:space="preserve">Duonos raugų parinkimas ir įdiegimas gamybos sąlygomis.   Biotechnologiniai ir mikrobiologiniai kvietinių ir ruginių pusgaminių fermentavimo tyrimai.   Rezultatas - duonos raugų parinkimas kvietinei ir ruginei duonai, pritaikymas atskiroms gamybos sąlygoms, užtikrinant optimalias produkto savybes ir vartojimo termino prailginimą.         </t>
  </si>
  <si>
    <t>Biotechnologinių, technologinių, cheminių priemonių parinkimas ir pritaikymas saugiam maisto produktų fermentavimui bei produkto tinkamumo vartoti termino prailginimui. Rezultatas - technologiškai naudingų mikroorganizmų, leidžiamų naudoti maisto priedų ir technologinių parametrų parinkimas, siekiant prailginti maisto produkto vartojimo terminą.</t>
  </si>
  <si>
    <t>Saugaus ir sveiko geriamojo vandens kūrimas ir tyrimai. Rezultate bus atlikti nuo antrinės mikrobiologinės taršos apsaugoto, bei žmogaus organizmui naudingomis medžiagomis praturtinto geriamojo vandens kūrimo tyrimai, ištirtos  vandens savybės.</t>
  </si>
  <si>
    <t>Metodikų, pritaikytų maisto žaliavų ir produktų tekstūros ir reologinių savybių nustatymui instrumentiniais metodais, kūrimas. Rezultate bus atliktas tiriamasis analitinis darbas, kuriuo siekiama įvertinti planuojamo įgyvendinti MTEP projekto technologinį ir komercinį gyvybingumą.</t>
  </si>
  <si>
    <t>Mikrobiologiniai tyrimai maisto produktų gamybos metu, galutinių maisto produktų mikrobiologiniai tyrimai bei jų tinkamumo vartoti trukmės nustatymas. Rezultate bus atliktas tiriamasis analitinis darbas, kuriuo siekiama įvertinti skirtingų veiksnių įtaką mikroorganizmų kiekio ir/ar rūšiniams pokyčiams maisto produktų gamybos metu, jų kiekį galutiniame produkte bei produktų tinkamumo vartoti trukmei remiantis mikrobiologiniais kriterijais.</t>
  </si>
  <si>
    <t>Antibakterinių medžiagų poveikio mikroorganizmams nustatymas. Rezultate bus atliktas tiriamasis analitinis darbas, kuriuo siekiama įvertinti antimikrobinių medžiagų poveikį mikroorganizmams agaro-difuziniu metodu ir jų minimalios slopinimo koncentracijos.</t>
  </si>
  <si>
    <t>Bendras aerobinių mikroorganizmų skaičiaus nustatymas maisto produktuose.  Rezultate bus atliktas tiriamasis analitinis darbas, kuriuo siekiama įvertinti skirtingų veiksnių įtaką aerobinių mikroorganizmų kiekio pokyčiams maisto produktuose.</t>
  </si>
  <si>
    <t>Bendras anaerobinių mikroorganizmų skaičiaus nustatymas maisto produktuose.  Rezultate bus atliktas tiriamasis analitinis darbas, kuriuo siekiama įvertinti skirtingų veiksnių įtaką anaerobinių mikroorganizmų kiekio pokyčiams maisto produktuose.</t>
  </si>
  <si>
    <t>Modifikuotų dujų mišinio sukūrimas grūdų ir grūdų produktų saugos ir kokybės užtikrinimui. Rezultate bus atlikta studija, įvertinant įvairių dujų mišinių įtaką grūdų ir įvairių grūdų produktų cheminei sudėčiai laikymo metu.</t>
  </si>
  <si>
    <t>Fermentuotų grūdų produktų panaudojimas pyrago kepinių realizacijos laiko prailginimui. Rezultate bus sukurta fermentuotų produktų iš ekstruduotos grūdinės žaliavos gamybos technologija, įvertintos jų reologinės ir technologinės savybės, įtaka pyrago kepinių kokybei laikymo metu.</t>
  </si>
  <si>
    <r>
      <t xml:space="preserve">Duonos raugų gamyba, su </t>
    </r>
    <r>
      <rPr>
        <i/>
        <sz val="11"/>
        <rFont val="Calibri"/>
        <family val="2"/>
        <charset val="186"/>
        <scheme val="minor"/>
      </rPr>
      <t>Lactobacillus sanfranciscensis</t>
    </r>
    <r>
      <rPr>
        <sz val="11"/>
        <rFont val="Calibri"/>
        <family val="2"/>
        <charset val="186"/>
        <scheme val="minor"/>
      </rPr>
      <t xml:space="preserve"> ir kitomis pieno rūgšties bakterijomis, ir jų panaudojimo  kepinių kokybei ir saugai didinti tyrimai</t>
    </r>
  </si>
  <si>
    <t>Technologinių procesų modeliavimas, vertinant technologinių parametrų įtaką žuvies gaminių kokybei ir sudėčiai.</t>
  </si>
  <si>
    <t xml:space="preserve">Naujų žuvininkystės padidintos vertės produktų kūrimas ir tobulinimas.   </t>
  </si>
  <si>
    <t>Technologinių procesų modeliavimas, vertinant natūraliai esančių ir pridėtinių komponentų pokyčius bei įtaką gaminių kokybei ir sudėčiai.</t>
  </si>
  <si>
    <t>Natūralių antimikrobinių bioproduktų kūrimas: (I) grūdų biologinei taršai mažinti; (II)  maisto produktų ir gaiviųjų gėrimų funkcionalumui didinti ir saugai užtikrinti;  (III) bioploviklių gamybai.</t>
  </si>
  <si>
    <t>Grūdinės žaliavos kokybės palyginamasis įvertinimas. Rezultate bus įvertinta skirtingų žaliavų cheminė sudėtis ir technologinės savybės</t>
  </si>
  <si>
    <t>Naujų greitų metodų  ir metodologijų, pagrįstų kompiuterinėmis programomis, vystymas maisto gamybos technologinių procesų automatizavimui, gatavų produktų kokybės įvertinimui.</t>
  </si>
  <si>
    <t>Aukštesnės vertės kepinių ir gėrimų (su padidintu skaidulinių medžiagų, oligosacharidų kiekiu) gamybos technologijų kūrimas.</t>
  </si>
  <si>
    <t xml:space="preserve">Inovatyvių maisto produktų (pieno) prototipų kūrimas ir jų tyrimai. </t>
  </si>
  <si>
    <t>Technologinių operacijų taikymas siekiant išsaugoti pieno ir pieno produktų kokybę, pratęsiant jų galiojimo laiką  bei gerinat produktų išeigas.</t>
  </si>
  <si>
    <t>Amilolitinių ir hemiceliuliolitinių fermentų parinkimas augalinės žaliavos perdirbimui. Rezultate bus sudarytos fermentų kompozicijos įvairios augalinės žaliavos perdirbimui į bioetanolį, chemikalus.</t>
  </si>
  <si>
    <t xml:space="preserve">Žaliavų ir maisto produktų kokybės rodiklių identifikavimas, veiksnių, turinčių įtakos kokybės rodikliams nustatymas. </t>
  </si>
  <si>
    <t>Žaliavos, technologinių procesų, pakuotės, laikymo sąlygų ir kitų veiksnių įtakos maisto produktų kokybei tyrimai, juslinių, spalvos  ir tekstūros profilių sudarymas</t>
  </si>
  <si>
    <t xml:space="preserve">Biologiškai vertingų maisto žaliavų, medžiagų, technologinių procesų, laikymo sąlygų įtakos produktų kokybei, tyrimai, funkcionaliojo, ekologiško, išskirtinės kokybės maisto tyrimai, naujų produktų kūrimas. </t>
  </si>
  <si>
    <t>Beatliekinis išrūgų perdirbimas.</t>
  </si>
  <si>
    <t xml:space="preserve">Funkcionaliojo, ekologiško, išskirtinės kokybės maisto bei maisto papildų naujų produktų ir jų gamybos technologijų kūrimas. </t>
  </si>
  <si>
    <t xml:space="preserve">Inovatyvių grūdų ir kitų maisto produktų, skirtų specialios paskirties personalizuotai mitybai kūrimas ir gamyba. Rezultatas -  skirtingų mitybos poreikių vartotojų grupėms sukurti specialios paskirties maisto  produktus, sudaryti jų receptūras ir parinkti gamybos technologinius parametrus.    </t>
  </si>
  <si>
    <t xml:space="preserve">Funkcinių žaliavų ir biotechnologinių priemonių parinkimas bei pritaikymas maisto produktų pridėtinės vertės sukūrimui.   Rezultatas - padidinti gaminamų maisto produktų pridėtinę vertę, pritaikant funkcines žaliavas ir biotechnologinias priemones.    </t>
  </si>
  <si>
    <t>Priemonių ir medžiagų antimikrobinio efektyvumo įvertinimas, veiksmingų atskiriems mikroorganizmams priemonių pajieška, mikroorganizmų jautrumo įvairiems veiksniams tyrimai. Rezultatas - atlikti  tyrimai, kuriais siekiama įvertinti  medžiagų antimikrobinį efektyvumą, parengta galimybių studija</t>
  </si>
  <si>
    <t>Konservų pramoninio sterilumo užtikrinimo tyrimai. Rezultatas - atlikti  tyrimai, kuriais siekiama nustatyti veiksnius, užtikrinančius saugių produktų gamybą, parengta galimybių studija</t>
  </si>
  <si>
    <t>Funkcionaliųjų maisto komponentų (bioaktyvių, sveikatai naudingų medžiagų) sukūrimas ir gamyba iš vietinių žaliavų, šalutinių žemės ūkio ir maisto perdirbimo produktų bei jų gamybos atliekų</t>
  </si>
  <si>
    <t>Funkcionaliojo maisto produktų ir gėrimų gamybos technologijų kūrimas iš vietinių žaliavų</t>
  </si>
  <si>
    <t>Žuvies produktų, jų žaliavų, šalutinių žuvininkystės produktų cheminių bei technologinių charakteristikų tyrimai.</t>
  </si>
  <si>
    <t>Naujų maitinimo produktų kūrimas, jų cheminės sudėties bei maistinės vertės prognozavimas.</t>
  </si>
  <si>
    <t>Grūdinės žaliavos kokybės palyginamasis įvertinimas.</t>
  </si>
  <si>
    <t>Baltyminių medžiagų kiekybinė ir kokybinė analizė, taikant chromatografijos ir elektroforezės  metodus.</t>
  </si>
  <si>
    <t>Biologiškai vertingų maisto žaliavų, medžiagų, technologinių procesų, laikymo sąlygų įtakos produktų kokybei, tyrimai, funkcionaliojo, ekologiško, išskirtinės kokybės maisto tyrimai, naujų produktų kūrimas.</t>
  </si>
  <si>
    <t>Žuvies produktų, jų žaliavų, šalutinių žuvininkystės produktų cheminiai tyrimai bei technologinių procesų modeliavimas. Rezultate bus atliktas tiriamasis analitinis darbas, kuriuo siekiama įvertinti skirtingų technologinių parametrų  įtaką žuvininkystės žaliavų, jų produktų cheminei sudėčiai</t>
  </si>
  <si>
    <t>Technologinių procesų modeliavimas, vertinant technologinių parametrų, maisto priedų ar kitų komponentų pokyčius bei  įtaką žuvies gaminių kokybei ir sudėčiai. Rezultate bus atliktas tiriamasis analitinis darbas, kuriuo siekiama įvertinti skirtingų technologinių parametrų,  maisto priedų ar kitų komponentų pokyčius bei įtaką žuvininkystės žaliavų, jų produktų cheminei sudėčiai ir kokybei</t>
  </si>
  <si>
    <t>Naujų žuvininkystės padidintos vertės produktų kūrimas ir tobulinimas. Rezultate bus atliktas tiriamasis analitinis darbas, kuriuo siekiama įvertinti priedų, skirtų padidinti žuvininkystės produktų vertę, nustatant natūraliai esančių ir pridėtinių komponentų pokyčius bei įtaką gaminių kokybei ir sudėčiai.</t>
  </si>
  <si>
    <t xml:space="preserve">inovatyvių maisto produktų prototipų kūrimas ir jų savybių nustatymas, siekiant pateikti vartotojams aukštos kokybės produktus </t>
  </si>
  <si>
    <t xml:space="preserve">Biologiškai veiklių komponentų panaudojimo žemės ūkyje ir maisto pramonėje galimybių tyrimai. Bus atlikti tyrimai pateikta ne mažiau 12  lapų apimties techninė galimybių studija - tiriamasis analitinis darbas, kuriame bus įvertinta planuojamų naudoti biologiškai aktyvių komponentų panaudojimo apibrėžtų produktų grupei poveikis  technologinėms savybėms, stabilumui laikymo metu, planuojamai produkto tinkamumo vartoti trukmei  bei juslinei kokybei . </t>
  </si>
  <si>
    <t>Funkcionaliųjų maisto komponentų (bioaktyvių, sveikatai naudingų medžiagų) gamybos technologijų kūrimas iš vietinių žaliavų, šalutinių žemės ūkio ir maisto perdirbimo produktų bei jų gamybos atliekų; gautų produktų sudėties ir savybių įvertinimas</t>
  </si>
  <si>
    <t>Funkcionaliojo maisto produktų ir gėrimų gamybos technologijų kūrimas panaudojant iš vietinių žaliavų pagamintus ingredientus; gautų produktų sudėties ir savybių įvertinimas</t>
  </si>
  <si>
    <t>Vitamino D kiekio bei jo kitimo, priklausomai nuo technologinių veiksnių, nustatymas ir rezultatų įvertinimas. Rezultate bus atliktas tiriamasis analitinis darbas, kuriuo siekiama įvertinti planuojamo įgyvendinti MTEP projekto technologinį ir komercinį gyvybingumą.</t>
  </si>
  <si>
    <t>Naujos inovatyvios vartotojų poreikių maisto produktams vertinimo metodologijos, pagrįstos multimodalinės sąveikos studijomis tarp gatavos produkcijos kokybės kriterijų,  kūrimas. Metodikų kūrimas vartotojų emocijoms į skirtingus maisto produktus tirti.</t>
  </si>
  <si>
    <t xml:space="preserve">Netradicinės augalinės žaliavos panaudojimas biologiškai vertingesnių miltinės konditerijos kepinių gamybai. Rezultate bus sukurta miltinės konditerijos kepinių su mažesniu cukraus kiekiu, praturtintų vertingais augaliniais baltymais,  fenoliniais junginiais bei eteriniais aliejais, gamybos technologija, pateiktos rekomendacijos, sudarytos naujų kepinių maistingumo lentelės. </t>
  </si>
  <si>
    <t>Skaidulinių medžiagų panaudojimas smulkių pyrago kepinių kaloringumo mažinimui. Rezultate bus sukurta pyrago kepinių su įdarais gamybos technologija, panaudojant augalines skaidulines medžiagas įdarų gamybai, įvertintos įdarų reologinės ir technologinės savybės, pateiktos gamybos rekomendacijos, įvertintas produktų maistingumas.</t>
  </si>
  <si>
    <t>Baltymingo produkto sukūrimas naudojant vietinėse sąlygose užaugintus ankštinių javų grūdus</t>
  </si>
  <si>
    <t>Alaus, giros ir panašių gėrimų technologinio proceso tyrimai, modeliuojant juos laboratorine įranga. Rezultate bus atlikta 10-20 lapų apimties (pagal konkretų atvejį) techninė galimybių studija - tiriamasis analitinis darbas, kuriuo siekiama įvertinti planuojamo įgyvendinti MTEP projekto sukurti konkretų gėrimą technologinį bei/ar ekonominį ir komercinį gyvybingumą.</t>
  </si>
  <si>
    <t>Alaus, giros ir panašių gėrimų mentalo bei misos ruošimo procesų bei naujų žaliavų panaudojimo metodų šiuose procesuose tyrimai, modeliuojant juos laboratorine įranga. Rezultate bus atlikta 10-20 lapų apimties (pagal konkretų atvejį) techninė galimybių studija - tiriamasis analitinis darbas, kuriuo siekiama įvertinti planuojamo įgyvendinti MTEP projekto, susijusio su naujomis žaliavomis,  technologinį bei/ar ekonominį ir komercinį gyvybingumą.</t>
  </si>
  <si>
    <t>Mokslinių tyrimų sukauptu pažinimu paremti  darbai,  kurių tikslas –  kurti naujas alaus, giros ir panašių gėrimų rūšis, diegti naujus procesus, iš esmės tobulinti jau sukurtus. Rezultate bus atlikta 10-20 lapų apimties (pagal konkretų atvejį) techninė galimybių studija - tiriamasis analitinis darbas, kuriuo siekiama įvertinti planuojamo įgyvendinti MTEP projekto sukurti konkretų gėrimą technologinį bei/ar ekonominį ir komercinį gyvybingumą pagal jau turimą tam tikrą patyrimą.</t>
  </si>
  <si>
    <t>Mokslinių tyrimų sukauptu pažinimu paremti  darbai, kurių tikslas – kurti naujas žaliavas fermentacijos, alaus ir nealkoholinių gėrimų pramonei, diegti naujus žaliavų panaudojimo procesus, iš esmės tobulinti jau sukurtus. Rezultate bus atlikta 10-20 lapų apimties (pagal konkretų atvejį) techninė galimybių studija - tiriamasis analitinis darbas, kuriuo siekiama įvertinti planuojamo įgyvendinti MTEP projekto, susijusio su naujomis žaliavomis,  technologinį bei/ar ekonominį ir komercinį gyvybingumą pagal jau turimą patyrimą.</t>
  </si>
  <si>
    <t>Mėsos ir mėsos produktų kokybės rodiklių identifikavimas bei pokyčiams turinčių veiksnių nustatymas.  Rezultate bus atliktas tiriamasis analitinis darbas, kuriuo siekiama įvertinti planuojamo įgyvendinti MTEP projekto technologinį, ekonominį ir komercinį gyvybingumą.</t>
  </si>
  <si>
    <t>Mėsos  produktų  žaliavų, jų pakaitalų  ir užpildų cheminių bei funkcinių/ technologinių charakteristikų tyrimai. Rezultate bus atliktas tiriamasis analitinis darbas, kuriuo siekiama įvertinti planuojamo įgyvendinti MTEP projekto technologinį, ekonominį ir komercinį gyvybingumą.</t>
  </si>
  <si>
    <t>Naujų mėsos produktų kūrimas, jų kokybės rodiklių, cheminės sudėties,  bei energinės vertės prognozavimas. Bus pateikta naujai kuriamo produkto prototipinė technologija, tyrimais įvertinta gaminio cheminė sudėtis, energinė vertė, siekiant  įvertinti planuojamo įgyvendinti MTEP projekto technologinį, ekonominį ir komercinį gyvybingumą.</t>
  </si>
  <si>
    <t>Fermentų kompozicijų sudarymas augalinių produktų (duonos, miltinės konditerijos gaminių ir kt.)  vertei didinti, kokybei gerinti ir gamybai intensyvinti.  Rezultate bus atlikta techninė galimybių studija, kuria siekiama įvertinti planuojamo įgyvendinti MTEP projekto technologinį ir komercinį  gyvybingumą.</t>
  </si>
  <si>
    <t>Įvairių priedų panaudojimo pieno produktų gamyboje galimybių studija.</t>
  </si>
  <si>
    <t xml:space="preserve">Mikroorganizmų kultivavimo sąlygų parinkimas </t>
  </si>
  <si>
    <t>Naujų tyrimo metodų ir jų taikymo procedūrų žaliavų ir maisto produktų kokybės rodiklių vertinimui kūrimas. Žaliavos ir maisto produktų ydų (defektų) įvertinimas.</t>
  </si>
  <si>
    <t>Vietinių agro ir maistinių žaliavų, šalutinių jų perdirbimo produktų bei gamybos atliekų biorafinavimo į aukštos vertės maistines medžiagas galimybės taikant tradicinius ir inovatyvius (ekstrakcija virškriziniais ir subkriziniais skysčiais, preparatyvinė chromatografija, molekulinė distiliacija,  fermentinė, mikrobangė ir ultragarsinė ekstrakcija/ frakcionavimas/ gryninimas) metodus</t>
  </si>
  <si>
    <t>Mėsos perdirbimo procesų tyrimai, modeliuojant juos pilotine įranga. Rezultate bus atliktas tiriamasis analitinis darbas, kuriuo siekiama įvertinti planuojamo įgyvendinti MTEP projekto technologinį, ekonominį ir komercinį gyvybingumą.</t>
  </si>
  <si>
    <t xml:space="preserve">Ryšių tarp maisto produktų instrumentinio, juslinio ir vartotojiško vertinimo parametrų nustatymas. Rezultate bus atliktas tiriamasis darbas ir pateiktos rekomendacijų vartotojų patirtį atitinkančių maisto produktų kūrimui </t>
  </si>
  <si>
    <t>Augalinės ir gyvūninės kilmės  pakaitalų ir įvairių užpildų panaudojimo mėsos produktų gamyboje galimybių studija, kuria siekiama įvertinti planuojamo įgyvendinti MTEP projekto technologinį, ekonominį ir komercinį gyvybingumą.</t>
  </si>
  <si>
    <t>Alaus, giros ir panašių gėrimų technologinio proceso tyrimai, modeliuojant juos laboratorine įranga. Rezultate bus pateikti technologinių tyrimų rezultatai ir/ar tarpiniai ar galutiniai produktai, atitinkantys prototipą.</t>
  </si>
  <si>
    <t>Alaus, giros ir panašių gėrimų mentalo bei misos ruošimo procesų bei naujų žaliavų panaudojimo metodų šiuose procesuose tyrimai, modeliuojant juos laboratorine įranga. Rezultate bus pateikti mentalo bei misos ruošimo procesų bei naujų žaliavų panaudojimo rezultatai ir/ar tarpiniai  produktai.</t>
  </si>
  <si>
    <t>Naujų duonos ir konditerijos produktų technologijų kūrimas, bandomieji kepimai, rekomendacijų teikimas.</t>
  </si>
  <si>
    <t>Fermentų kompozicijų sudarymas augalinių produktų (duonos, miltinės konditerijos gaminių ir kt.)  vertei didinti, kokybei gerinti ir gamybai intensyvinti.  Rezultate bus atliktas tiriamasis darbas ir pateiktas planuojamo naujo produkto prototipas ar pagerintas esamas produktas</t>
  </si>
  <si>
    <t>Sūrių prototipų gamyba (sūrių gamintuvas, sūrių formos ir sūrio gamybos priedai, presas, klimatinė kamera)</t>
  </si>
  <si>
    <t>Mokslinių tyrimų sukauptu pažinimu paremti  darbai, kurių tikslas – kurti naujas žaliavas fermentacijos, alaus ir nealkoholinių gėrimų pramonei, diegti naujus žaliavų panaudojimo procesus, iš esmės tobulinti jau sukurtus. Rezultate bus pateiktos rekomendacijos apie žaliavų panaudojimo galimybes ir specifines sąlygas.</t>
  </si>
  <si>
    <t>Mokslinių tyrimų sukauptu pažinimu paremti  darbai,  kurių tikslas –  kurti naujas alaus, giros ir panašių gėrimų rūšis, diegti naujus procesus, iš esmės tobulinti jau sukurtus. Rezultate bus pateikti galutiniai ir/ar tarpiniai produktai, atitinkantys pototipą.</t>
  </si>
  <si>
    <t>Naujų tyrimo metodų ir jų taikymo procedūrų žaliavų ir maisto produktų kokybės rodiklių vertinimui kūrimas. 
Žaliavos ir maisto produktų ydų (defektų) įvertinimas.</t>
  </si>
  <si>
    <t>Vietinių agro ir maistinių žaliavų, šalutinių jų perdirbimo produktų bei gamybos atliekų biorafinavimo į aukštos vertės maistines medžiagas technologijų kūrimas taikant tradicinius ir inovatyvius (ekstrakcija virškriziniais ir subkriziniais skysčiais, preparatyvinė chromatografija, molekulinė distiliacija,  fermentinė, mikrobangė ir ultragarsinė ekstrakcija/ frakcionavimas/ gryninimas) metodus; gautų produktų savybių, sudėties ir pritaikomumo įvertinimas</t>
  </si>
  <si>
    <t>Natūralių medžiagų kosmetikai, parfiumerijai ir buitinei chemijai kūrimas ir gamyba iš vietinių biožaliavų taikant jų biorafinavimo koncepciją</t>
  </si>
  <si>
    <t>Biotechnologinių priemonių taikymas augalinės žaliavos perdirbimui į vertingas chemines medžiagas</t>
  </si>
  <si>
    <t>Maisto gamybos ir pakavimo bei tvarkymo išteklius mažinančios sistemos sukūrimas (atlikta techninė galimybų studija)</t>
  </si>
  <si>
    <t>Gyvūnų gerovę užtikrinančių reikalavimų tyrimai ž. ū. statiniuose</t>
  </si>
  <si>
    <t>Vaisių ir daržovių naujų saugesnių produktų techninė galimybių studija</t>
  </si>
  <si>
    <t>Prof. dr. Pranas Viškelis
Tel. (8 37) 555439
biochem@lsdi.lt</t>
  </si>
  <si>
    <t>Puslaidininkinių lempų taikymas augalų produkcijos kokybės valdymui</t>
  </si>
  <si>
    <t>Dr. Akvilė Viršilė 
Tel. (8 37) 555476
a.virsile@lsdi.lt</t>
  </si>
  <si>
    <t>Išmaniojo daržo, skirto daiginių ir mažųjų žalumynų auginimui, technologijos ir parametrų parinkimas.</t>
  </si>
  <si>
    <t>Daugiamečių žolių (miglinių ir pupinių) prototipų sukūrimo techninė galimybių studija</t>
  </si>
  <si>
    <t>Egle Norkevičienė
Tel. (8 601) 69252
egle.norkeviciene@lzi.lt</t>
  </si>
  <si>
    <t>Javų (žieminių kviečių, miežių, avižų, žirnių) genotipų, skirtų naujiems saugesniems  produktams, kompleksinis selekcionuojamų savybių, agronominių ir technologinių parametrų  įvertinimas</t>
  </si>
  <si>
    <t>Dr. Algė Leistrumaitė
Tel. (8347) 37398
 alge@lzi.lt</t>
  </si>
  <si>
    <t>Priedų ir netradicinių žaliavų panaudojimo maisto produktuose galimybių tyrimas, technologijų kūrimas ir jų adaptavimas gamyboje</t>
  </si>
  <si>
    <t>Dr. Ingrida Kraujutienė
Maisto technologijos katedros vedėja
8 (37) 352312
ingrida.kraujutiene@go.kauko.lt</t>
  </si>
  <si>
    <t>Techninė galimybių studija, apimanti saugesnių ir tvaresnių gyvūninių ir augalinių maisto žaliavų ir produktų gamybos technologijų prototipų pirminį modeliavimą ir vertinimą laboratorinėje skalėje.</t>
  </si>
  <si>
    <t>Elena Bartkienė
profesorė
tel.: 8-601 35837 
el.paštas: elena.bartkiene@lsmuni.lt</t>
  </si>
  <si>
    <t>Biolustų ir (bio)jutiklių technologijos maisto analizei</t>
  </si>
  <si>
    <t>Dr. Rasa Pauliukaitė
FTMC Nanoinžinerijos skyrius
Tel. (8 5) 2644688
El. p.: pauliukaite@ftmc.lt</t>
  </si>
  <si>
    <t>Netemperatūrinė elektropasterizacija temperatūrai jautrių maisto produktų galiojimo laikui prailginti</t>
  </si>
  <si>
    <t>Naujų potencialiai pavojingų maisto produktų teršalų išskyrimo ir identifikavimo techninių galimybių studijos rengimas. Šių kenksmingų medžiagų matavimų kokybinių charakteristikų gerinimo techninės galimybių studijos parengimas</t>
  </si>
  <si>
    <t>Dr. Evaldas Naujalis
FTMC Metrologijos skyrius
Tel. (8 5) 261 2758
El. p.: evaldas.naujalis@ftmc.lt</t>
  </si>
  <si>
    <t>Lazeriu formuojamų paviršiaus struktūrų Paviršiumi sustiprinto Ramano spektroskopijos metodui maisto kokybės kontrolei (pvz. antibiotikų aptikimui) galimybių studija</t>
  </si>
  <si>
    <t>Precizinio žemės dirbimo ir sėjos inžinerinių parametrų optimizavimas ir tobulinimas technologiniais, energetiniais ir aplinkosauginiais aspektais.</t>
  </si>
  <si>
    <t xml:space="preserve">Prof. dr. Egidijus Šarauskis
El. p. egidijus.sarauskis@asu.lt
Tel. (8 37) 752 377
</t>
  </si>
  <si>
    <t>Tolygaus organinių trąšų paskleidimo metodų ir technologinių parametrų optimizavimas energetiniais ir aplinkosauginiais aspektais.</t>
  </si>
  <si>
    <t>Tikslaus mineralinių trąšų skleidimo ir sėklų įterpimo inžinerinių metodų pagrindimas ir vertinimas aplinkosauginiais, energetiniais ir technologiniais aspektais.</t>
  </si>
  <si>
    <t>Pažangių inovatyvių dirvožemio gerinimo, aplinkos tausojimo ir energetinio bei ekonominio efektyvumo didinimo sprendimų paieška panaudojant naujausius biologinius preparatus ir/arba jų mišinius su organinėmis medžiagomis.</t>
  </si>
  <si>
    <t>Biopreparatų integravimo į inovatyvias žemės ūkio technologijas agronominės ir technologinės koncepcijos parengimas.</t>
  </si>
  <si>
    <t xml:space="preserve">Dr. Zita Kriaučiūnienė
El. p. zita.kriauciuniene@asu.lt
Tel. (8 37) 752 377
</t>
  </si>
  <si>
    <t>Ureazės inhibitoriaus panaudojimo tausojančiojoje žemdirbystėje aplinkos taršai mažinti ir dirvožemio derlingumui užtikrinti galimybių nustatymas.</t>
  </si>
  <si>
    <t xml:space="preserve">Doc. dr. Aušra Marcinkevičienė
El. p. ausra.marcinkeviciene@asu.lt
Tel. (8 37) 788 164
</t>
  </si>
  <si>
    <t>Šiaudų granulių panaudojimo augalų mulčiavimui ir dirvožemio derlingumui didinti, tausojant išteklius ir aplinką, agrotechnologinis vertinimas.</t>
  </si>
  <si>
    <t xml:space="preserve">Doc. dr. Jonas Čėsna
El. p. jonas.cesna@asu.lt
Tel. (8 37) 752 332
</t>
  </si>
  <si>
    <t>Karvių laikymo technologinių procesų valdymo optimizavimas  tiksliajam ūkininkavimui.</t>
  </si>
  <si>
    <t xml:space="preserve">Doc. dr. Rolandas Bleizgys
El. p. rolandas.bleizgys@asu.lt
Tel. +37068610900
</t>
  </si>
  <si>
    <t>Įtaisų tiksliajam ūkininkavimui panaudojimo techninė galimybių studija.</t>
  </si>
  <si>
    <t xml:space="preserve">Doc. dr. Remigijus Zinkevičius
El. p. remigijus.zinkevicius@asu.lt
Tel. +37069818126
</t>
  </si>
  <si>
    <t>Netradicinių augalinių žaliavų paieška naujų maisto produktų kūrimui.</t>
  </si>
  <si>
    <t xml:space="preserve">Doc. dr. Jurgita Kulaitienė
El. p. jurgita.kulaitiene@asu.lt
Tel. +37061277855
</t>
  </si>
  <si>
    <t>Augalų apsaugos priemonių, biostimuliatorių, naujų trąšų poveikis augalinių žaliavų kokybei ir saugai.</t>
  </si>
  <si>
    <t>Naujų žaliavų paieška inovatyvių ir saugesnių maisto produktų kūrimui.</t>
  </si>
  <si>
    <t xml:space="preserve">Lekt. dr. Judita Černiauskienė
El. p. judita.cerniauskien@asu.lt
Tel. +37068781717
</t>
  </si>
  <si>
    <t>Precizinės (tiksliosios) augalininkystės technologijos techninė galimybių studija.</t>
  </si>
  <si>
    <t xml:space="preserve">Prof. dr. Rimantas Velička
El. p. rimantas.velicka@asu.lt
Tel. +37068786019
</t>
  </si>
  <si>
    <t>Įprastinių chemizuotų auginimo technologijų pakeitimo biologiniais preparatais agrotechnologijos, siekiant gauti saugesnes augalinės kilmės maisto žaliavas perdirbimui, koncepcijos parengimas.</t>
  </si>
  <si>
    <t xml:space="preserve">Doc. dr. Ernestas Zaleckas
El. p. ernestas.zaleckas@chemcentras.lt
tel. +37068305769
</t>
  </si>
  <si>
    <t>Inovatyvių vermikompostavimo technologinių panaudojimas įvairių organinių atliekų perdirbimui, pagaminant aukštos kokybės birias, granuliuotas ir skystas organines trąšas, kurios būtų naudojamos saugesnio ir kokybiškesnio maisto gamybai bei dirvos savybių gerinimui, pakeičiant sintetines mineralines trąšas.</t>
  </si>
  <si>
    <t>Įvairių organinių medžiagų ir atliekų kompostavimo ir pagaminto komposto perdirbimo inovatyvių technologinių kūrimas.</t>
  </si>
  <si>
    <t>Inovatyvių skystų organinių trąšų, panaudojant įvairias organines medžiagas ir atliekas technologijų kūrimas.</t>
  </si>
  <si>
    <t>Inovatyvių organinių medžiagų ir atliekų granuliavimo ir granuliuotų organinių trąšų bei dirvos gerinimo priemonių gamybos technologijų kūrimas.</t>
  </si>
  <si>
    <t>Pelenų, sapropelio, įvairių natūralios kilmės mineralinių medžiagų perdirbimo į įvairias trąšas ir dirvos gerinimo technologijų kūrimas.</t>
  </si>
  <si>
    <t>Doc. dr. Juozas Pekarskas
El. p. juozas.pekarskas@asu.lt
Tel. +37067103749</t>
  </si>
  <si>
    <t>Integruotų ir aplinkai palankių technologijų pritaikymas nepalankiomis sąlygomis nuimtų grūdų derliaus kokybei išsaugoti.</t>
  </si>
  <si>
    <t>Prof. dr. Algirdas Raila
El. p. algirdas.raila@asu.lt
Tel. +37068651176</t>
  </si>
  <si>
    <t>Serijinių sėjos mašinų panaudojimo granuliuotų organinių trąšų įterpimui ekologiniame ūkininkavime techninė galimybių studija.</t>
  </si>
  <si>
    <t>Doc. dr. Antanas Pocius
El. p. antanas.pocius@asu.lt
Tel. +37069833993
Prof. dr. Eglė Jotautienė
El. p. egle.jotautiene@asu.lt
Tel. +37068086029</t>
  </si>
  <si>
    <t>Ekologiškai saugios ir energiją taupančios pieno produktų ilgalaikio saugojimo technologijos ūkininko ūkyje techninė galimybių studija.</t>
  </si>
  <si>
    <t>Prof. dr. Eglė Jotautienė
El. p. egle.jotautiene@asu.lt
Tel. +37068086029
Doc. dr. Antanas Pocius
El. p. antanas.pocius@asu.lt
Tel. +37069833993</t>
  </si>
  <si>
    <t>Naujų kukurūzų, cukrinių runkelių, rapsų, pupinių ir miglinių javų veislių agronominių ir technologinių parametrų pagrindimas.</t>
  </si>
  <si>
    <t xml:space="preserve">Prof. dr. Kęstutis Romaneckas
El. p. kestas.romaneckas@asu.lt
Tel. +37065630044
</t>
  </si>
  <si>
    <t>Inovatyvių ekologiškų biologinių preparatų saugaus maisto žaliavų gamybai technologinių galimybių studija.</t>
  </si>
  <si>
    <t>Augalinių žaliavų panaudojimas natūralių inovatyvių maisto komponentų ir produktų gamybai.</t>
  </si>
  <si>
    <t>Doc. dr. Živilė Tarasevičienė, El.p.  Zivile.taraseviciene@asu.lt, Tel: 861151028</t>
  </si>
  <si>
    <t>Biomedžiagų panaudojimas gyvulininkystės technologijose: gyvulių laikymo sąlygų gerinimui, produktyvumo didinimui, produkcijos kokybės gerinimui, oro taršos kontrolei ir azoto nuostolių iš mėšlo mažinimui.</t>
  </si>
  <si>
    <t>Karvių laikymo technologinių procesų integruotas valdymo modelis tiksliajam ūkininkavimui.</t>
  </si>
  <si>
    <t>Gyvūnų laikymo sąlygų gerinimas ir oro taršos mažinimas taikant naujas mikroklimato valdymo sistemas.</t>
  </si>
  <si>
    <t>Inovatyvių dirvožemio gerinimo, agroekosistemų tvarumo ir ekonominio efektyvumo didinimo sprendimų paieška, siekiant gauti saugesnes augalinės kilmės maisto žaliavas.</t>
  </si>
  <si>
    <t>Prof. dr. Vaclovas Bogužas 
Tel. +37068543622
El. p. vaclovas.boguzas@asu.lt</t>
  </si>
  <si>
    <t>Inovatyvių biologinių preparatų dirvožemio derlingumui
palaikyti ir kenksmingųjų organizmų kontrolei panaudojimo agronominės ir technologinės koncepcijos parengimas ir patikrinimas.</t>
  </si>
  <si>
    <t>Prof. dr. Vaclovas Bogužas 
Tel. +37068543622
El. p. vaclovas.boguzas@asu.lt
Doc. dr. Darija Jodaugienė
Tel. (8 37)752233
El. p. darija.jodaugiene@gmail.lt</t>
  </si>
  <si>
    <t>Atliekų perdirbimo, tinkamiausių žaliavų ir gamybos būdų inovatyvių technologijų biologiniams preparatams, vertingiems trąšų komponentams, jų savybėms bei poreikiui analizė.</t>
  </si>
  <si>
    <t>Prof. dr. Vaclovas Bogužas 
Tel. +37068543622
El. p. vaclovas.boguzas@asu.lt
Doc. dr. Rimantas Vaisvalavičius
Tel. (8 37) 752233
El. p. rimantas.vaisvalavičius@asu.lt</t>
  </si>
  <si>
    <t>Augalinių žaliavų džiovinimo procesų optimizavimas</t>
  </si>
  <si>
    <t xml:space="preserve">doc. dr. Aurelija Paulauskienė
El. paštas: aurelija.paulauskiene@asu.lt
Tel. +370 699 29270 </t>
  </si>
  <si>
    <t>Lietuvos dirvožemių sistematikos autnaujinimo, papildymo ir  pažinimo vadovo sudarymo studija.</t>
  </si>
  <si>
    <t>Romutė Mikučionienė 
Tel. +37068776009 
El.p. romute.mikucioniene@asu.lt; 
Doc.dr. Rimantas Vaisvalavičius 
+37069846927  
el.p. rimantas.vaisvalavicius@asu.lt</t>
  </si>
  <si>
    <t>Dirvožemio gyvybingumo vertinimo kriterijų paieška skirtingose žemėnaudose galimybių studija.</t>
  </si>
  <si>
    <t>doc. dr. Jūratė Aleinikovienė 
Tel. +37061514707 
El.p. jurate.aleinikoviene@asu.lt 
Doc.dr. Rimantas Vaisvalavičius 
+37069846927  el.p. 
rimantas.vaisvalavicius@asu.lt</t>
  </si>
  <si>
    <t>Naujų saugesnių natūralių maisto priedų ir kitų sudėtinių dalių žaliavų iš aquakultūrų paieška ir įvertinimas laboratorinėmis sąlygomis bei aliekant išsamias studijas.</t>
  </si>
  <si>
    <t>Pritaikyti naujus natūralius maisto priedus maisto produktų iš aquakultūrų saugai pagerinti.</t>
  </si>
  <si>
    <t>Naujų saugesnių pašarų žuvims tyrimai siekiant produkcijos iš iš aquakultūrų saugai pagerinti.</t>
  </si>
  <si>
    <t>Vandens  valymo  technologijų  tobulinimas uždaroms  recirkuliacinėms   žuvų  auginimo sistemoms, siekiant aukštos  ir saugios produkcijos kokybės.</t>
  </si>
  <si>
    <t>Žuvų auginimo uždarose recirkuliacinėse sistemose optimalių sąlygų nustatymas tiksliajam ūkininkavimui.</t>
  </si>
  <si>
    <t>Žuvų auginimo uždarose recirkuliacinėse sistemose užaugintos produkcijos paruošimo ir perdirbimo tyrimai.</t>
  </si>
  <si>
    <t>Inovatyvių technologijų panaudojimo žuvų maistui uždarose recirkuliacinėse sistemose tyrimai.</t>
  </si>
  <si>
    <t>Mikroklimato palaikymo  sistemų augalininkystės produktų sandėliuose ir kituose gamybiniuose statiniuose analizė  bei rekomendacijų ventiliacijos efektyvumui didinti paruošimas.</t>
  </si>
  <si>
    <t>Paukštininkystės ūkiuose naudojamo vandens kokybės gerinimas naudojant inovatyvius, be cheminių priedų veikiančius junginius</t>
  </si>
  <si>
    <t>Doc. dr. Rasa Bobinienė
Tel. (8 5) 275 09 92
El. p. rasa.bobiniene@leu.lt</t>
  </si>
  <si>
    <t>Sodinių šilauogių ir stambiauogių grybinių ligų ir profilaktinių bei apsaugos priemonių taikymo galimybių studija.</t>
  </si>
  <si>
    <t>VDU Kauno botanikos sodas, Pomologijos kolekcijų sektorius
Dr. Laima Česonienė, 
l.cesoniene@bs.vdu.lt
Tel.: 868653684
Dr. Vilija Snieškienė
v.snieskiene@bs.vdu.lt</t>
  </si>
  <si>
    <t>Perspektyvių vaistinių (aromatinių) augalų fitopatologinės būklės įvertinimas ir profilaktinių priemonių taikymo studija</t>
  </si>
  <si>
    <t>VDU Kauno botanikos sodas, Vaistinių ir prieskoninių augalų  kolekcijų sektorius
Prof. Dr (HP). Ona Ragažinskienė, 
El. p. o.ragazinskiiene@bs.vdu.lt
Tel.: +370 686 53682
VDU Kauno botanikos sodas, Fitopatologijos grupė
Dr. Antanina Stankevičienė
El. p. a.stankeviciene@bs.vdu.lt
Tel.: +370 610 36700</t>
  </si>
  <si>
    <t>Mažų kiekių bakterijų, cheminio užterštumo sveikatai žalingomis medžiagomis bei likutinėmis vaistinėmis medžiagomis (pvz. hormonai, antibiotikai) aptikimo maisto produktuose metodikos sukūrimas ir pritaikymas konkretaus produkto tyrimams, panaudojant paviršiumi sustiprintos virpesinės spektrometrijos (pvz. SERS) metodus.</t>
  </si>
  <si>
    <t>Cheminių junginių (pvz., maisto priedų, gedimo produktų, antibiotikų), esančių maiste, identifikavimas pagal spektroskopinius signalus. Eksperimentų, kaip identifikuoti norimas chemines medžiagas maiste, planavimas, bei užregistruotų duomenų analizė chemometriniais, daugiamatės statistikos bei mašininio mokymosi metodais.</t>
  </si>
  <si>
    <t>Robotinių technologijų taikymas augalų priežiūros ir derliaus nuėmimo procese.</t>
  </si>
  <si>
    <t xml:space="preserve">Apšvitos nuo radionuklidų esančių maisto produktuose ar gyvūnų pašaruose vertinimas </t>
  </si>
  <si>
    <t>Vaisių ir daržovių naujų saugesnių produktų prototipo sukūrimas</t>
  </si>
  <si>
    <t>Dr. Marina Rubinskienė
Tel. (8 37) 555439
biochem@lsdi.lt</t>
  </si>
  <si>
    <t>Kietakūnio apšvietimo įrenginio augalams sukūrimas</t>
  </si>
  <si>
    <t>Išmaniojo daržo daiginiams ir mažiesiems žalumynams sukūrimas</t>
  </si>
  <si>
    <t>Dr. Akvilė Viršilė
Tel. (8 37) 555476
a.virsile@lsdi.lt</t>
  </si>
  <si>
    <t>Miglinių bei pupinių žolių  selekcinių linijų pašarui sukūrimas</t>
  </si>
  <si>
    <t xml:space="preserve"> Dr. Vilma Kemešytė
Tel. (8 622) 11103
vilma@lzi.lt</t>
  </si>
  <si>
    <t>Kukurūzų grūdams  tręšimo makroelementais plano algoritmas</t>
  </si>
  <si>
    <t>Dr. Sigitas Lazauskas
Tel. (8 698) 80905
sigislaz@lzi.lt</t>
  </si>
  <si>
    <t>Integruotas kenksmingos floros įvertinimas ir reguliavimas migliniuose javuose</t>
  </si>
  <si>
    <t>Dr. Ona Auškalnienė 
Tel. (8 687) 13954
ona@lzi.lt</t>
  </si>
  <si>
    <t>Javų (žieminių kviečių, miežių, avižų, žirnių), skirtų saugesniam maistui, tikslinės paskirties genotipų ir selekcinių linijų sukūrimas</t>
  </si>
  <si>
    <t>Kenksmingojo  organizmo plitimo prognozavimo indikatorių modeliavimas</t>
  </si>
  <si>
    <t>Dr. Roma Semaškienė
Tel. (8 610) 49326
roma@lzi.lt</t>
  </si>
  <si>
    <t>Biologinio preparato, entomopatogeninio grybo Cordyceps militaris pagridu, sukūrimas</t>
  </si>
  <si>
    <t>Dr. Artūras Gedminas
Tel. (8 674) 18957
m.apsauga@mi.lt</t>
  </si>
  <si>
    <t xml:space="preserve">Kalktrąšės su humuso priedu naudojimas palaikomajam kalkinimui rūgščiuose dirvožemiuose. Kalcingų medžiagų ir biologilizuotų mineralinių trąšų bei biopreparatų kompleksinis įvertinimas dirvožemio derlingumui atstatyti ir augalų produktyvumui optimizuoti.  </t>
  </si>
  <si>
    <t>Dr. Regina Repšienė
Tel. (8 46) 458233
regina@vezaiciai.lzi.lt</t>
  </si>
  <si>
    <t>Vaisių ir daržovių naujų saugesnių produktų prototipo demonstravimas</t>
  </si>
  <si>
    <t>Dr. Česlovas Bobinas
Tel. (8 37) 555439
biochem@lsdi.lt</t>
  </si>
  <si>
    <t>Kietakūnio apšvietimo įrenginio žalumyninių daržovių maistinės kokybės demonstravimas gamybinėmis sąlygomis.</t>
  </si>
  <si>
    <t>Miglinių ir pupinių žolių perspektyvių prototipų demonstravimas  augynuose</t>
  </si>
  <si>
    <t>Dr. Vaclovas Stukonis
Tel. (8 650) 87 618
vaclovas@lzi.lt</t>
  </si>
  <si>
    <t>Javų (žieminių kviečių, miežių, avižų, žirnių), skirtų saugesniam maistui veislių ir linijų demonstravimas</t>
  </si>
  <si>
    <t>Biologinio preparato, entomopatogeninio grybo Cordyceps militaris pagridu, demonstravimas</t>
  </si>
  <si>
    <t>Miglinių ir pupinių žolių P kategorijos sėklos gavimas  pradinės sėklininkystės sklypuose</t>
  </si>
  <si>
    <t>Javų (žieminių kviečių, miežių, avižų, žirnių) veislių, skirtų saugesniam maistui, sėklinės medžiagos gamyba</t>
  </si>
  <si>
    <t>Spelta kviečių veislių atsparumo ligoms ir tinkamumo saugiam maistui ekologinėse agrosistemose tyrimas</t>
  </si>
  <si>
    <t>Dr. Stanislava Maikštėnienė
Tel. (8 682) 46714
jbs@jbs.ot.lt</t>
  </si>
  <si>
    <t>Inovatyvios ekologinės augalininkystės produkcijos saugiam maistui išauginimo technologijos tyrimas ir demontravimas</t>
  </si>
  <si>
    <t>Dr. Laura Masilionytė
Tel. (8 682) 46874
laura.masilionyte@gmail.com</t>
  </si>
  <si>
    <t>Modelinių maisto sistemų sukūrimas pritaikant pakavimo medžiagas, technologijas, laikymo sąlygų optimizavimą</t>
  </si>
  <si>
    <t>Jonizuoto vandens ir kai kurių natūralių eterinių aliejų įtakos maistinių sėklų daigumui, kokybei ir saugai analizė</t>
  </si>
  <si>
    <t>Loreta Šernienė
profesorė
tel.:  8-656 29715
el.paštas: loreta_serniene@lsmuni.lt</t>
  </si>
  <si>
    <t>Kai kurių natūralių eterinių aliejų įtakos pieno produktų kokybei ir saugai analizė</t>
  </si>
  <si>
    <t>Dalia Sekmokienė
profesorė
tel.:  8-656 29715
el.paštas: dalia.sekmokiene@lsmuni.lt</t>
  </si>
  <si>
    <t>Ankstyvoji veršingumo diagnostika ultragarsiniu tyrimu ir reprodukcijos kontrolė harmoniniais preparatais tikslu trumpinti laikotarpius tarp veršiavimųsi, pagerinant pieno kokybę</t>
  </si>
  <si>
    <t>prof. dr. Vytuolis Žilaitis
Veterinarijos tęstinio mokymo ir konsultavimo
centro koordinatorius
tel.: 8-37 363502
el. paštas: vytuolis.zilaitis@lsmuni.lt</t>
  </si>
  <si>
    <t>pH ir BHB tyrimai iš kraujo ir šlapimo, karvių transitiniu periodu (3 savaitės iki numatomo veršiavimosi ir 3 savaitės po apsiveršiavimo). Šių parametrų įvertinimas skirtinguose tranzitinio periodo tarpsniuose ir jų įtaka pieno kokybiniams rodikliams bei medžiagų apykaitos sutrikimų profilaktavimas pagal juos</t>
  </si>
  <si>
    <t>Vilmantas Juodžentis
Veterinarijos tęstinio mokymo ir konsultavimo centro koordinatorius
tel.: 8-655 39333
el. paštas: vilmantas.juodzentis@gmail.com</t>
  </si>
  <si>
    <t>Įvairaus grandinės ilgio riebiųjų rūgščių bei jų izomerų kokybinis ir kiekybinis identifikavimas dujų chromatografijos metodu (metilintų riebalų rūgščių likučių tyrimas) gyvūninės ir augalinės kilmės produktuose. Gauti tyrimo rezultatai leidžia vertinti šėrimo bei auginimo sąlygų įtaką bei saugą maisto žaliavai ar produktui, optimizuoti technologinio apdorojimo parametrus</t>
  </si>
  <si>
    <t xml:space="preserve">Aldona Baltušnikienė
docentė
tel.: 8-37 362151
el.paštas: aldona.baltusnikiene@lsmuni.lt
</t>
  </si>
  <si>
    <t>Žemės ūkio paskirties gyvūnų  spermos ir embrionų kriokonservavimo technologijų  kūrimas ir optimizavimas.Atlikus tyrimus bus parengtos ir optimizuotos spermos ar embrionų kriokonservavimo technologijos</t>
  </si>
  <si>
    <t>dr. Artūras Šiukščius
vyresnysis mokslo darbuotojas
tel. 8-615 17585
el.paštas: arturas.siukscius@lsmuni.lt</t>
  </si>
  <si>
    <t>Žemės ūkio paskirties gyvūnų bandų reprodukcinio proceso valdymo optimizavimas taikant inovatyvias reprodukcijos valdymo  technologijas. Siekiant efektyvesnės reprodukcijos bus pasiūlyti  optimizuoti naujausi būdai ir priemonės  ( rujų sinchronizacija, ankstyvasis veršingumo nustatymas) bandose.</t>
  </si>
  <si>
    <t>Žemės ūkio paskirties gyvūnų reprodukcinių savybių ir sutrikimų  tyrimai įvertinant patinų ir patelių gametų  gyvybingumą</t>
  </si>
  <si>
    <t>Skysčių valymo (plovimo) kokybės nustatymo eksperimentinis stendas. Skirtas maisto pramonės laboratorijoms. Šis lazerinis prietaisas registruoja organinės kilmės taršalų pašalinimą nuo vamzdyno sienelių. Tai leidžia optimizuoti cheminių reagentų kiekį plovimo procese taip mažinant gamtos ir maisto produktų taršą</t>
  </si>
  <si>
    <t>Prietaiso lazeriu indukuotos plazmos spektroskopijos metodo panaudojimas ir pritaikymas pavojingų sveikatai cheminių medžiagų maisto produktuose aptikimui, identifikavimui ir kontrolei prototipo sukūrimas</t>
  </si>
  <si>
    <t>Dr. Valdas Girdauskas
FTMC Lazerinių technologijų skyrius
Tel. 8 611 03169
El.p.: v.girdauskas@gmf.vdu.lt</t>
  </si>
  <si>
    <t>Padėklų Paviršiumi sustiprinto Ramano spektroskopijos metodui maisto kokybės kontrolei (pvz. antibiotikų aptikimui) prototipo sukūrimas, naudojant lazerines technologijas</t>
  </si>
  <si>
    <t>Padėklų Paviršiumi sustiprinto Ramano spektroskopijos metodui maisto kokybės kontrolei (pvz. antibiotikų aptikimui), naudojant lazerines technologijas, bandomoji gamyba</t>
  </si>
  <si>
    <t>Augalinių maisto žaliavų perdirbimo technologijų optimizavimas, siekiant pagaminti naujus, natūralius, saugesnius produktus.</t>
  </si>
  <si>
    <t xml:space="preserve">Doc. dr. Aurelija Paulauskienė
El. p. aurelija.paulauskienė@asu.lt
tel. +37069929270
</t>
  </si>
  <si>
    <t>Biopreparatų integravimo į inovatyvias žemės ūkio technologijas efektyvumo įvertinimas ir tobulinimas.</t>
  </si>
  <si>
    <t>Šiaudų granulių panaudojimo augalų mulčiavimui ir dirvožemio derlingumui didinti, tausojant išteklius ir aplinką, agrotechnologijos sukūrimas ir tobulinimas.</t>
  </si>
  <si>
    <t>Gyvūninės kilmės produkcijos saugos didinimas ir gyvūnų sveikatingumo didinimas naudojant natūralius pašarų priedus.</t>
  </si>
  <si>
    <t xml:space="preserve">Prof. dr. Vigilijus Jukna
El. p. vigilijus.jukna@asu.lt
Tel. +37069950905
</t>
  </si>
  <si>
    <t>Tiksliojo ūkininkavimo modelio, pritaikyto Lietuvos klimatinėms, dirvožemio ir technologinėms sąlygoms, sukūrimas.</t>
  </si>
  <si>
    <t>Įtaisų, mažinančių pesticidų ir vandens sąnaudas bei aplinkos taršą auginant braškes, prototipo sukūrimas.</t>
  </si>
  <si>
    <t>Įprastinių chemizuotų auginimo technologijų pakeitimo biologiniais preparatais agro technologijose prototipo sukūrimas, siekiant gauti saugesnes augalinės kilmės maisto žaliavas perdirbimui.</t>
  </si>
  <si>
    <t xml:space="preserve">Doc. dr. Ernestas Zaleckas
El. p. ernestas.zaleckas@chemcentras.lt
Tel. +37068305769
</t>
  </si>
  <si>
    <t>Naujų inovatyvių trąšų ir biologinių preparatų prototipų su geromis technologinėmis, aplinkosauginėmis ir logistinėmis savybėmis sukūrimas, tam tiesiogiai ir netiesiogiai panaudojant atliekas, vietos ir atsinaujinančius išteklius.</t>
  </si>
  <si>
    <t xml:space="preserve">Doc. dr. Vaclovas Bogužas
El. p. vaclovas.boguzas@asu.lt
Tel. +37068543622
</t>
  </si>
  <si>
    <t>Precizinės (tiksliosios) augalininkystės technologijos prototipo sukūrimas.</t>
  </si>
  <si>
    <t xml:space="preserve">Inovatyvių vermikompostavimo technologinių prototipų sukūrimas, panaudojimas įvairias organinės kilmės atliekas. Pagamintų birių, granuliuotų ir skystų organinių trąšų prototipų sukūrimas.
</t>
  </si>
  <si>
    <t>Įnovatyvių kompostų, granuliuotų ir skystų organinių trąšų, panaudojant įvairias organines ir mineralines medžiagas bei įvairios kilmės atliekas, prototipų kūrimas.</t>
  </si>
  <si>
    <t>Naujų preparatų, praturtintų bakterijomis ir mikrogrybais panaudojimo bei efektyvumo žemės ūkio augalams tyrimai.</t>
  </si>
  <si>
    <t xml:space="preserve">Doc. dr. Asta Ramaškevičienė
El. p. astaramaskeviciene@gmail.com
Tel. +37065618796
</t>
  </si>
  <si>
    <t>Nano tehnologijomis pagamintų bei mikroorganizmais praturtintų preparatų pritaikymo žemės ūkio augalų atsparumui bei derlingumui didinti tyrimai.</t>
  </si>
  <si>
    <t>Naujų preparatų, praturtintų bakterijomis ir  mikrogrybais, naudojimo augalų liekanų dirvožemyje skaidymo spartinimui bei mikro ir makroelementų prieinamumo augalams dirvoje gerinimui tyrimai.</t>
  </si>
  <si>
    <t>Ekologiškai saugios ir energiją taupančios pieno produktų ilgalaikio saugojimo ūkyje Lietuvos ūkių sąlygomis modelio ir technologijos sukūrimas.</t>
  </si>
  <si>
    <t xml:space="preserve">Prof. dr. Eglė Jotautienė
El. p. egle.jotautiene@asu.lt
Tel. +37068086029
Doc. dr. Antanas Pocius
El. p. antanas.pocius@asu.lt
Tel. +37069833993
</t>
  </si>
  <si>
    <t>Ekologiškai švarios ir saugios, energiją taupančios įrangos, pieno produktų ilgalaikiam saugojimui ūkyje prototipo sukūrimas.</t>
  </si>
  <si>
    <t>Tiksliojo ūkininkavimo modelio, pritaikyto Lietuvos klimatinėms, dirvožemio ir technologinėms sąlygoms, demonstravimas.</t>
  </si>
  <si>
    <t>Įtaisų, mažinančių pesticidų ir vandens sąnaudas bei aplinkos taršą auginant braškes, prototipo demonstravimas.</t>
  </si>
  <si>
    <t>Biopreparatų integravimas į inovatyvias žemės ūkio technologijas augalų produktyvumui didinti ir aplinkai tausoti.</t>
  </si>
  <si>
    <t>Optimalaus vasarinių rapsų sėjos laiko nustatymas pasėlio produktyvumo potencialui išnaudoti ir žaladarių plitimui mažinti.</t>
  </si>
  <si>
    <t xml:space="preserve">Doc. dr. Rita Pupalienė
El. p. rita.pupaliene@asu.lt
Tel. (8 37) 752 317
</t>
  </si>
  <si>
    <t>Ureazės inhibitoriaus panaudojimas su azotinėmis trąšomis tausojančiojoje žemdirbystėje aplinkos taršai mažinti ir dirvožemio derlingumui didinti.</t>
  </si>
  <si>
    <t>Inovatyvių biologinių preparatų, naujų trąšų ir/arba jų komponentų tinkamumo plėtojant ekonomiškai ir ekologiškai tvarias, integruotas agrobiologinių išteklių gamybos technologijas išbandymas ir demonstravimas.</t>
  </si>
  <si>
    <t>Žemės ūkio augalų produktyvumo didinimas, taikant precizinio (tiksliojo) ūkininkavimo technologijas, tausojant išteklius ir aplinką</t>
  </si>
  <si>
    <t>Įprastinių chemizuotų auginimo technologijų pakeitimo biologiniais preparatais agro technologijų, siekiant gauti saugesnes augalinės kilmės maisto žaliavas perdirbimui, demonstraciniai lauko tyrimai.</t>
  </si>
  <si>
    <t>Ekologiškai saugios ir energiją taupančios pieno produktų ilgalaikio saugojimo ūkyje Lietuvos ūkių sąlygomis modelio  demonstravimas.</t>
  </si>
  <si>
    <t>Naujų kukurūzų, cukrinių runkelių, rapsų, pupinių ir miglinių javų veislių agronominių ir technologinių parametrų galutinis išbandymas ir auginimo technologijų parengimas.</t>
  </si>
  <si>
    <t>Integruotų agrobiologinių išteklių gamybos technologijų su inovatyviais biologiniais preparatais, naujomis trąšomis ir/arba jų komponentais galutinis išbandymas ir interaktyvių sprendimo priėmimo sistemų sukūrimas.</t>
  </si>
  <si>
    <t>Ekonomiškų ir augalų produktyvumą didinančių, išteklius ir aplinką tausojančių precizinių (tiksliųjų) augalininkystės technologijų galutinis išbandymas ir sprendimų priėmimo sistemos sukūrimas.</t>
  </si>
  <si>
    <t>Dirvožemio derlingumą didinančių priemonių integravimas į inovatyvias žemės ūkio technologijas augalų produktyvumui didinti ir agroekosistemų tvarumui užtikrinti, integruotų technologijų išbandymas ir demonstravimas.</t>
  </si>
  <si>
    <t>Dirvožemio derlingumą palaikančių ir uždaro energijos apykaitos ciklo technologijų kūrimas precizinei (tiksliajai) žemdirbystei.</t>
  </si>
  <si>
    <t>Sukurtas pelenų panaudojimo dirvožemiams nurūgštinti technologijos prototipas, įvertinta pelenų įtaka skirtingų tipų ir skirtingo rūgštumo dirvožemiams, jų struktūrai bei pedobiotai</t>
  </si>
  <si>
    <t>Prof. dr. Vaclovas Bogužas 
Tel. +37068543622
El. p. vaclovas.boguzas@asu.lt 
Doc. dr. Darija Jodaugienė
Tel. (8 37) 752233
El. p. jurate.aleinikoviene@asu.lt</t>
  </si>
  <si>
    <t>Sukurtas anglies junginių sulaikymo dirvožemyje technologijos prototipas, kai tręšimui naudojamos kai kurios maisto pramonės ir/ar žemės ūkio produkcijos atliekos (šiaudai)  derinyje su biologiniais preparatais</t>
  </si>
  <si>
    <t xml:space="preserve">Prof. dr. Vaclovas Bogužas 
Tel. +37068543622
El. p. vaclovas.boguzas@asu.lt </t>
  </si>
  <si>
    <t>Sukurtas eroduotų ir degraduotų dirvožemių derlingumo atstatymo ir palaikymo technologijos prototipas, integruojantis organinės medžiagos sankaupų viršutiniame armens sluoksnyje didinimo (stratifikacijos) privalumus, apimantis kompleksinių  priemonių sistemą netvaraus ūkininkavimo sukeltoms negatyvioms pasekmėms sušvelninti ir eliminuoti, leidžiantis spręsti ne tik dirvožemio produktyvumo, bet ir prisitaikymo prie klimato kaitos bei apsirūpinimo maistu problemas vienu metu.</t>
  </si>
  <si>
    <t>Prof. dr. Vaclovas Bogužas 
Tel. +37068543622
El. p. vaclovas.boguzas@asu.lt
Doc. dr. Darija Jodaugienė
Tel. (8 37) 752233
El. p. darija.jodaugiene@gmail.com</t>
  </si>
  <si>
    <t>Įprastinės ir ekologinės žemės ūkio gamybos augalinės produkcijos palyginamoji analizė holistiniais nedestrukciniais metodais.</t>
  </si>
  <si>
    <t xml:space="preserve">Dr. Daiva Šileikienė, 
el. p. daiva.sileikiene@asu.lt  </t>
  </si>
  <si>
    <t>Mobiliosios informacinės sistemos prototipų, padedančių pasirinkti saugius maisto produktus, kūrimas</t>
  </si>
  <si>
    <t>Mikrobiologinės kilmės biopreparato gerinančio augalų augimą kūrimas</t>
  </si>
  <si>
    <t>Aplinką tausojančių technologijų diegimas uoginių augalų plantacijose.</t>
  </si>
  <si>
    <t>VDU Kauno botanikos sodas, Pomologijos kolekcijų sektorius
Dr. Laima Česonienė, 
El. p. l.cesoniene@bs.vdu.lt
Tel.: 868653684
Dr. Vilija Snieškienė
El. p. v.snieskiene@bs.vdu.lt</t>
  </si>
  <si>
    <t>Aplinkai  palankių technologijų diegimas perspektyvių vaistinių (aromatinių) augalų pramoninėse plantacijose. Sukuriamas prototipas</t>
  </si>
  <si>
    <t>Kurti ar išskirti tikslinės paskirties genotipus, sudarančius prielaidas saugesnių augalinės ir gyvūninės kilmės maisto žaliavų ir produktų gamybos technologijų plėtrai</t>
  </si>
  <si>
    <t>VDU Gamtos mokslų fakultetas
Biologijos katedra 
Prof. habil. dr.Algimantas Paulauskas
El.p. a.paulauskas@gmf.vdu.lt
Tel. 861461805</t>
  </si>
  <si>
    <t>Vertinti selekcionuojamas savybes, siekiant išryškinti jų agronominius ir technologinius parametrus, formuoti perspektyvius genotipus ir homozigotines linijas, dauginti genetinę medžiagą</t>
  </si>
  <si>
    <t>Stabilizuoti išskirtus naujus tikslinius genotipus įvertinant genotipo savybes, tinkamas saugesniems pašarams ir maistui</t>
  </si>
  <si>
    <t>Biojutiklio pagrindu veikiančio analizatoriaus, skirto fermentų aktyvumo nustatymui medaus produktuose sukūrimas ir reikalingų tyrimų atlikimas.</t>
  </si>
  <si>
    <t>Bogumila Kurtinaitienė
El. paštas: bogumila.kurtinaitiene@bchi.vu.lt 
Biochemijos institutas</t>
  </si>
  <si>
    <t>Komercinio biojutiklio pagrindu veikiančio analizatoriaus prototipo, skirto fruktozės, tagatozės, kitų saldiklių ir angliavandenių koncentracijos nustatymui maisto pavyzdžiuose, taikytino naudoti  buityje ir/ar pramonėje, sukūrimas.</t>
  </si>
  <si>
    <t>Julija Razumienė
El. paštas: julija.razumiene@bchi.vu.lt
Biochemijos institutas</t>
  </si>
  <si>
    <t>Biojutiklio pagrindu veikiančio analizatoriaus, skirto greitam karbamido nustatymui piene ar grūdinėse kultūrose, reikalingų tyrimų atlikimas.</t>
  </si>
  <si>
    <t>Maisto gamybos procese dalyvaujančių mikroorganizmų ir/arba mikroorganizmų-kontaminantų identifikacijai skirtų ekspres sistemų sukūrimas. Sistemos pagrįstos DNR analize ir leidžia efektyviai kontroliuoti tiek patį mikrobiologinį gamybos procesą, tiek nustatyti mikrobiologinio užterštumo šaltinį ar gamybos proceso etapą</t>
  </si>
  <si>
    <t>Nomeda Kuisienė
Tel. 8 652 00 495
El. paštas: nomeda.kuisiene@gf.vu.lt
Gamtos mokslų fakultetas</t>
  </si>
  <si>
    <t>Vaisių ir daržovių mikrobinės taršos prevencijos priemonių sukūrimas. Metodas pagrįstas efektyvių mikroorganizmų ir jų metabolitų naudojimu, apdorojant sandėliuojamus ir transportuojamus vaisius ir daržoves</t>
  </si>
  <si>
    <t>Mikrobiologinių procesų tyrimai žaliavoje, galutiniame produkte.</t>
  </si>
  <si>
    <t>Grikių sėklų, biomasės ir produktų funkcinių ir potencialiai toksiškų junginių moksliniai tyrimai (rutino , fenolinių junginių ir antioksidantų profilio ir kiekio rodiklių įvairavimo tyrimai; potencialiai fotosensibilizuojančių protofagopirinų kiekio rodiklio studija ir tyrimai).</t>
  </si>
  <si>
    <t>Saccharomycex cerevisae  ir endo - 1,4-β- ksilanazės mišinio įtaka karvių didžiojo prieskrandžio fermentaciniams procesams gerinantiems pieno kokybę</t>
  </si>
  <si>
    <t>Antanas Sederevičius
profesorius
tel.: 8-37 363362
el. paštas: antanas.sederevicius@lsmuni.lt</t>
  </si>
  <si>
    <t>Karvių periodo po atvedimo klinikinio vertinimo sistema pagal pieno sudėtį ir progesterono profilį</t>
  </si>
  <si>
    <t>Atsparumą antibakterinėms ir dezinfekcinėms medžiagoms koduojančių genetinių elementų nustatymas gyvūninės ir negyvūninės kilmės maiste. Moksliniai tyrimai.</t>
  </si>
  <si>
    <t>Faktorių, įtakojančių šiltnamio efektą sukeliančių dujų (NH4 ir CO2) išsiskyrimo mažinimą, konservuojant žaliuosius pašarus ir šeriant galvijus, tyrimai. 
 Visais klausimais bus gauti konkretūs rezultatai ir/ar atliktos  techninės galimybių studijos.</t>
  </si>
  <si>
    <t>dr. Jonas Jatkauskas
vyriausias mokslo darbuotojas
tel.: 8-611 52134
el.paštas: jonas.jatkauskas@lsmuni.lt
dr. Vilma Vrotniakienė
vyresnioji mokslo darbuotoja
tel.: 8-611 14387
el.paštas: vilma.vrotniakiene@lsmuni.lt</t>
  </si>
  <si>
    <t xml:space="preserve"> Natūralių ir konservuotų pašarų savybių, įtakojančių gyvūninio maisto funkcines savybes ir priemonių, gerinančių šias savybes, ieškojimas. Visais klausimais bus gauti konkretūs rezultatai ir/ar atliktos  techninės galimybių studijos.</t>
  </si>
  <si>
    <t>Paukščių mineralinės mitybos gerinimas, panaudojant gamtinės kilmės medžiagas. Atlikus tyrimus bus gauti konkretus rezultatai,  sukurti racionai paukščiams su organinės kilmės mineralinėmis medžiagomis ir užtikrintas  galutinės produkcijos saugumas</t>
  </si>
  <si>
    <t>Robertas Juodka
vyresnysis mokslo darbuotojas
tel. 8-615 35692
el. paštas: robertasjuodka@gmail.com</t>
  </si>
  <si>
    <t xml:space="preserve">Gyvūnų technologijų modeliavimas, siekiant užtikrinti gyvūnų gerovę, sveikatingumą  bei  aukštą produktyvumą  ir produkcijos kokybę. Atlikus tyrimus bus gauti nauji rezultatai, įvertintos technologijos </t>
  </si>
  <si>
    <t>Remigijus Juška
vyresnysis mokslo darbuotojas
tel.: 8-615 48596
el.paštas: rjuska@yahoo.com</t>
  </si>
  <si>
    <t xml:space="preserve">Biohigieninių priemonių naudojimo būdų tyrimai ir inovatyvių priemonių paieška ir taikymas gyvulininkystės ūkiuose. Atlikus tyrimus bus pasiūlytos  optimaliausios priemonės ir naujausi būdai </t>
  </si>
  <si>
    <t>Dirvos paruošimo mašinų tausojančiose žemdirbystės sistemose tyrimai.</t>
  </si>
  <si>
    <t xml:space="preserve">Prof. dr. Egidijus Šarauskis
El.p. egidijus.sarauskis@asu.lt
Tel. (8 37) 752377
</t>
  </si>
  <si>
    <t>Biologinių preparatų įtakos žemės dirbimo mašinų darbo technologiniams procesams įvairiose dirvose tyrimai.</t>
  </si>
  <si>
    <t>Pažangių inovatyvių sprendimų paieška dirvožemio derlingumui didinti ir kenksmingųjų organizmų kontrolei, tam panaudojant inovatyvias ir uždaro energijos apykaitos ciklo užtikrinimo priemones, kurios leistų mažinti anglies emisiją į atmosferą ir didinti anglies sankaupas dirvožemyje, tausoti išteklius ir aplinką, išsaugoti biologinę įvairovę, didinti ekonominį efektyvumą ir augalų produktyvumą.</t>
  </si>
  <si>
    <t>Žemes ukio ir maisto perdirbimo atliekų panaudojimo dirvožemio derlingumui didinti tyrimai ir naujų beatliekinių technologijų paieška.</t>
  </si>
  <si>
    <t>Prof. dr. Vaclovas Bogužas 
Tel. +37068543622
El. p. vaclovas.boguzas@asu.lt 
Doc. dr. Rimantas Vaisvalavičius
Tel. (8 37) 752233
El. p. rimantas.vaisvalavičius@asu.lt</t>
  </si>
  <si>
    <t>Mobiliosios informacinės sistemos, padedančios pasirinkti saugius maisto produktus, koncepcijos formulavimas, patvirtinimas, maketo kūrimas ir testavimas.</t>
  </si>
  <si>
    <t>Duomenų gamybos, dirbtinio intelekto ir statistinės analizės taikymų saugesniam maistui moksliniai tyrimai</t>
  </si>
  <si>
    <t>Ekonomiškai ir ekologiškai svarbių grybų rūšių identifikavimas</t>
  </si>
  <si>
    <t>Perspektyvių vaistinių (aromatinių) augalų vaistinės žaliavos kiekybės ir kokybės įvertinimo inovatyvios  technologijos</t>
  </si>
  <si>
    <t xml:space="preserve">VDU Kauno botanikos sodas, Vaistinių ir prieskoninių augalų  kolekcijų sektorius
Prof. Dr (HP). Ona Ragažinskienė, El. p. o.ragazinskiiene@bs.vdu.lt
Tel.: +370 686 53682.
VDU Gamtos mokslų fakultetas
Biologijos katedra 
Prof. habil. dr. Audrius Maruška
El. p. a.maruska@gmf.vdu.lt
Tel. Nr. 8 37 327907
</t>
  </si>
  <si>
    <t>Įpakavimo medžiagų, prailginančių maisto produktų galiojimo trukmę, tyrimas</t>
  </si>
  <si>
    <t xml:space="preserve">Sigitas Naruševičius
El. p. sigitas.narusevicius@akolegija.lt 
Tel. +370 686 83635 
</t>
  </si>
  <si>
    <t>Specialios funkcinės paskirties maisto priedų poveikio asmens sveikatai tyrimai (atlikta techninė galimybių studija)</t>
  </si>
  <si>
    <t>Vaisių ir daržovių funkcionaliojo maisto  techninė galimybių studija</t>
  </si>
  <si>
    <t>Prof. dr. Pranas Viškelis
Tel. (8 682) 13568
biochem@lsdi.lt</t>
  </si>
  <si>
    <t>Šviesos ir kitų aplinkos veiksnių efektai skirtingų rūšių daiginių auginimui ir jų kokybei</t>
  </si>
  <si>
    <t>Dr. Akvilė Viršilė 
tel. (8 37) 555476 
a.virsile@lsdi.lt</t>
  </si>
  <si>
    <t>Šviesos ir kitų aplinkos veiksnių efektai vertingų biokomponentų kiekio augaluose valdymui.</t>
  </si>
  <si>
    <t>Komponentų maisto papildams ir  funkciniam maistui iš bioaktyviomis medžiagomis bei savybėmis pasižyminčių vietinių  daugiamečių žolių (pupinių)  kūrimas</t>
  </si>
  <si>
    <t>Dr. Bronislava Butkutė
Tel. (8 612) 431 47
brone@lzi.lt</t>
  </si>
  <si>
    <t>Bioaktyvių medžiagų išsaugojimas ir probiotinių mikroorganizmų gyvybingumo išlaikymas maisto modelinėse sistemose</t>
  </si>
  <si>
    <t>Netradicinių žaliavų ir sveikatai palankių priedų panaudojimo maisto produktuose galimybių tyrimas, technologijų kūrimas ir jų adaptavimas gamyboje</t>
  </si>
  <si>
    <t>Padidintos biologinės vertės maisto produktų technologiniai sprendimai ir kokybės bei saugos tyrimai</t>
  </si>
  <si>
    <t>Funkcinių augalinės kilmės produktų sudėties kūrimas</t>
  </si>
  <si>
    <t>Nijolė Savickienė
profesorė
Tel.: 8-687 70306
el.paštas: savickienenijole@takas.lt</t>
  </si>
  <si>
    <t>Augalinio funkcionaliojo maisto komponetų studija (studijos apimtyje: funkcionaliųjų komponentų ir/ar priedų bioaktyvumo ir toksiškumo rodiklių analizė; vienkomponenčių ir keliakomponenčių produktų sudėties  ir rekomenduotinų vartojimo rodiklių įvertinimas; analitinė-metodologinė studija pirminei tyrimo metodų ir tiriamųjų žymenų atrankai).</t>
  </si>
  <si>
    <t>Maisto, jo komponentų nukreipto sveikatos gerinimui, susirgimų rizikos sumažinimui naujų sprendimų paieška.</t>
  </si>
  <si>
    <t>Robertas Lažauskas
profesorius
Tel. 8-37 395380
el.paštas: robertas.lazauskas@lsmuni.lt</t>
  </si>
  <si>
    <t>Selektyvios netemperatūrinės pasterizacijos taikymas išsaugant probiotikus maisto produktuose</t>
  </si>
  <si>
    <t>Prognozuojamos cheminės sudėties daigintų sėklų ar daigintinių gamybos proceso optimizavimas.</t>
  </si>
  <si>
    <t>Augalinių žaliavų panaudojimas ekstraktų ir eterinių aliejų gamybai.</t>
  </si>
  <si>
    <t xml:space="preserve">doc. dr. Aurelija Paulauskienė
El. paštas: aurelija.paulauskiene@asu.lt
Tel. +370 699 29270 
</t>
  </si>
  <si>
    <t>Sodinių šilauogių veislių sodinamosios medžiagos išauginimo ir plantacijų priežiūros technologijų  studijos parengimas.</t>
  </si>
  <si>
    <t>VDU Kauno botanikos sodas, Pomologijos kolekcijų sektorius
Dr. Laima Česonienė, 
El. p. l.cesoniene@bs.vdu.lt
Tel.: 868653684</t>
  </si>
  <si>
    <t>Stambiauogių spanguolių plantacinio auginimo skirtinguose Lietuvos regionuose galimybių studija.</t>
  </si>
  <si>
    <t>VDU Kauno botanikos sodas, Pomologijos kolekcijų sektorius
Dr. (HP) Remigijus Daubaras,
El. p. r.daubaras@bs.vdu.lt
Tel.: 868734637</t>
  </si>
  <si>
    <t>Naujų funkcionaliųjų maisto ingredientų  panaudojimo  maisto pramonėje galimybių studija.</t>
  </si>
  <si>
    <t>Perspektyvių vaistinių (aromatinių) augalų pramoninio auginimo skirtinguose Lietuvos regionuose galimybių studija.</t>
  </si>
  <si>
    <t xml:space="preserve">Kauno botanikos sodas, Vaistinių ir prieskoninių augalų  kolekcijų sektorius
Prof. Dr (HP). Ona Ragažinskienė, 
El. p. o.ragazinskiiene@bs.vdu.lt
Tel.: +370 686 53682.
Pilnų namų bendruomenė
Parko 23. Panaros kaimas, Merkinės seniūnija, Varėnos raj. Savivaldybė
Rūta Jakubonienė
El. p.  ekoukis@pnb.lt
Tel.: +370 869 887006
</t>
  </si>
  <si>
    <t xml:space="preserve">Paprastojo apynio veislių 
sodinamosios medžiagos išauginimo ir naujų pramoninių plantacijų  įrengimo technologijų studijos parengimas.
</t>
  </si>
  <si>
    <t xml:space="preserve">VDU Kauno botanikos sodas, Vaistinių ir prieskoninių augalų  kolekcijų sektorius
Jaunesnis mokslo darbuotojas  Kęstutis Obelevičius, 
El. p. k.obelevicius@bs.vdu.lt
Tel.: +370 861 114472
</t>
  </si>
  <si>
    <t>Kristina Montrimaitė,
Maisto technologijų katedros lektorė,
k.montrimaite@kvk.lt
Tel. 8-686-21454</t>
  </si>
  <si>
    <t xml:space="preserve">Augalinės kilmės fermentuotų sveikatinančių gėrimų kūrimas iš vietinių žaliavų. Analizuojami augalinės kilmės fermentuotų gėrimų gamybos iš vietinės žaliavos teoriniai aspektai, pasirenkamos gamybos žaliavos ir raugų kultūros; kuriamos receptūros, įvertinami  naujų fermentuotų funkcionaliųjų gėrimų kokybės ir saugos rodikliai.   </t>
  </si>
  <si>
    <t>Vaisių ir daržovių funkcionaliojo maisto  produktų prototipo sukūrimas</t>
  </si>
  <si>
    <t>Apšvietimo technologija išskirtinės kokybės daiginių auginimui gamybinėmis sąlygomis</t>
  </si>
  <si>
    <t xml:space="preserve">Prototipų  (kaip fitoresursų), pasižyminčių aukšta pridėtine maistine, mineraline verte, antrinių metabolitų (izoflavonų, flavoinoidų, fenolinių junginių ir kt.) gausa, antioksidaciniu bei chelatiniu aktyvumu, funkciniam maistui atrinkimas </t>
  </si>
  <si>
    <t>Dr. Nijolė Lemežienė
Tel. (8 614) 96 731
nijole@lzi.lt</t>
  </si>
  <si>
    <t>Bičių išskirtinių produktų kūrimas</t>
  </si>
  <si>
    <t>Dr. Violeta Čeksterytė
Tel. (8 672) 18175
violeta@lzi.lt</t>
  </si>
  <si>
    <t>Prototipo, kaip komponento iš dobilų (Trifolium spp), liucernos (Medicago spp.), sėjamojo esparceto (Onobrychis viciifolia) ir kulkšnių (Astragalus spp.) maisto papildams bei funkcinio maisto ingredientams sukūrimas</t>
  </si>
  <si>
    <t>Vaisių ir daržovių funkcionaliojo maisto  produktų prototipo demonstravimas</t>
  </si>
  <si>
    <t>Pupinių žolių genotipų (prototipų), skirtų maisto papildų komponentų kūrimui,  agronominių požymių demonstravimas</t>
  </si>
  <si>
    <t>Pupinių žolių, skirtų maisto papildų komponentų kūrimui,   sėklos gavimas pradinės sėklininkystės sklypuose</t>
  </si>
  <si>
    <t>Jovita Mikaliūnienė
Tel. (8 624) 90 891
jovita.bukauskaite@lzi.lt</t>
  </si>
  <si>
    <t>Eksperimentinis chromatografinių analitinių metodikų vystymas funkcionaliojo maisto produktų ir ingredientų kokybės kontrolei (funkcionaliųjų komponentų identifikavimui, kiekio rodiklio nustatymui, priemaišų ir teršalų kontrolei).</t>
  </si>
  <si>
    <t>Eksperimentinis chromatografinių analitinių metodikų vystymas augalinių maisto papildų preparatų kokybės kontrolei.</t>
  </si>
  <si>
    <t>Eksperimentinis analitinių metodikų vystymas funkcionaliojo maisto ingredientų kontrolei (identifikavimui, kiekio rodiklio nustatymui, priemaišų ir teršalų kontrolei)</t>
  </si>
  <si>
    <t>Liudas Ivanauskas
profesorius
tel.: 8-37 327245
el.paštas: liudas.ivanauskas@lsmuni.lt</t>
  </si>
  <si>
    <t>Natūralių augalinių maisto priedų gamybos technologijų optimizavimas.</t>
  </si>
  <si>
    <t xml:space="preserve">Doc. dr. Aurelija Paulauskienė
El. p. aurelija.paulauskienė@asu.lt
Tel. +37069929270
</t>
  </si>
  <si>
    <t>Inovatyvių technologijų diegimas, įrengiant ir prižiūrint uoginių augalų plantacijas.</t>
  </si>
  <si>
    <t>Naujų uoginių kultūrų plantacinio auginimo plėtros technologija</t>
  </si>
  <si>
    <t>Stambiauogių spanguolių ir sodinių šilauogių uogų kokybės tyrimų įrankiai ir optimalių laikymo sąlygų bei žaliavos panaudojimo galimybių įvertinimas.</t>
  </si>
  <si>
    <t>Sausumos ir vandens augalų fiziologinės būklės (fotosintezės intensyvumas, chlorofilų fluorescencija ir kt. ) nustatymas lauko sąlygomis</t>
  </si>
  <si>
    <t>VDU Gamtos mokslų fakultetas
Aplinkotyros katedra 
Doc. dr. Irena Januškaitienė
El. p. i.januskaitiene@gmf.vdu.lt 
Tel. (8 37) 327904</t>
  </si>
  <si>
    <t>Kokybiškos sodinamosioms medžiagos tiekimas uoginių kultūrų verslą plėtojantiems ūkininkams.</t>
  </si>
  <si>
    <t>VDU Kauno botanikos sodas, Pomologijos kolekcijų sektorius
Dr. Laima Česonienė, 
El.p. l.cesoniene@bs.vdu.lt
Tel.: 868653684</t>
  </si>
  <si>
    <t>Perspektyvių vaistinių (aromatinių) augalų pramoninėse plantacijose auginimo plėtros technologija. Technologijos prototipo sukūrimas</t>
  </si>
  <si>
    <t xml:space="preserve">Kauno botanikos sodas, Vaistinių ir prieskoninių augalų  kolekcijų sektorius
Prof. Dr (HP). Ona Ragažinskienė,
 El. p. o.ragazinskiiene@bs.vdu.lt
Tel.: +370 686 53682.
</t>
  </si>
  <si>
    <t xml:space="preserve">Paprastojo apynio veislių 
ūkinių  savybių ir adaptyvumo besikeičiančio klimato sąlygomis tyrimų metodai 
</t>
  </si>
  <si>
    <t xml:space="preserve">VDU Kauno botanikos sodas, Vaistinių ir prieskoninių augalų  kolekcijų sektorius
Jaunesnis mokslo darbuotojas  Kęstutis Obelevičius, El. p. k.obelevicius@bs.vdu.lt
Tel.: +370 861 114472
</t>
  </si>
  <si>
    <t>Netradicinių aliejinių kultūrų išspaudų panaudojimo galimybės kuriant funkcionaliuosius maisto produktus.
Tiriama ir analizuojama netradicinių augalinių aliejų kultūrų  išspaudų rūgštinė riebalų ir frakcinė baltymų sudėtis, maistinė vertė ir fizikinės savybės, numatant pritaikymo sritis; Tiriamos išspaudų panaudojimo galimybės kuriant aukštos biologinės vertės naujus maisto produktus;
Sudaromos naujų gaminių receptūros, srautų diagramos;
Nustatoma naujų gaminių maistinė sudėtis, pateikiama išsami ženklinimo informacija.</t>
  </si>
  <si>
    <t>Mikrobiologinių procesų tyrimai padidintos biologinės vertės maisto produktų žaliavoje, galutiniame produkte.</t>
  </si>
  <si>
    <t>Funkcionaliųjų komponentų ar priedų moksliniai tyrimai skysčių chromatografijos, skysčių chromatografijos - masių spektrometrijos metodais.</t>
  </si>
  <si>
    <t>Funkcionaliųjų maisto ingredientų moksliniai tyrimai analitiniais metodais (junginių kiekio rodiklių įvairavimo,  priemaišų ir teršalų kontrolė).</t>
  </si>
  <si>
    <t>Aukštesnės mitybinės vertės (praturtintos naudingomis maistinėmis medžiagomis) paukštienos gamybos technologijų kūrimas ir tyrimai. Atlikus tyrimus bus gauti konkretus rezultatai, sukurtos naujos technologijos</t>
  </si>
  <si>
    <t>Mikrosatelitinių DNR fragmentų analizė kapiliarinės elektroforezės būdu</t>
  </si>
  <si>
    <t>Dumblių ir melsvabakterių izoliavimas ir kultūrų gryninimas</t>
  </si>
  <si>
    <t>Dumblių ir melsvabakterių biomasės auginimo sąlygų parinkimas ir optimizavimas</t>
  </si>
  <si>
    <t>Heterotrofinių mikroorganizmų išskyrimas ir identifikavimas</t>
  </si>
  <si>
    <t>Naujų žuvų ir vėžių rūšių veisimo ir auginimo technologijų kūrimas</t>
  </si>
  <si>
    <t>Miltinių gaminių (duonos, pyrago, miltinės konditerijos, makaronų ir kt.) be glitimo receptūros ir technologijos sukūrimas</t>
  </si>
  <si>
    <t>Lazdauskienė Jurgita
Lektorė
Tel.+37068507917
El.p. j.lazdauskiene@atf.viko.lt</t>
  </si>
  <si>
    <t>Sodinių šilauogių veislių tinkamumo dauginimui auginiais ir įvairių šaknijimo substratų bei augimo reguliatorių įtakos auginių rizogenezei vertinimas</t>
  </si>
  <si>
    <t xml:space="preserve">Retųjų uoginių augalų naujų veislių ūkinių  savybių ir adaptyvumo besikeičiančio klimato sąlygomis tyrimai </t>
  </si>
  <si>
    <t>VDU Kauno botanikos sodas, Pomologijos kolekcijų sektorius
Dr. (HP) Remigijus Daubaras,
r.daubaras@bs.vdu.lt
Tel.: 868734637</t>
  </si>
  <si>
    <t>Vaccinium genties uoginių augalų plantacinio auginimo technologijų rekultivuojamuose durpynuose tyrimai</t>
  </si>
  <si>
    <t>Pramoninių bakterijų jautrumo bakteriofagams tyrimai. Jautrumo bakteriofagams įvertinimo metodų optimizavimas ir rekomendacijų teikimas.</t>
  </si>
  <si>
    <t>VDU Gamtos mokslų fakultetas
Biochemijos katedra 
Prof. habil. dr Rimantas Daugelavičius
El. p. r.daugelavicius@gmf.vdu.lt
Tel. (8 37) 327917</t>
  </si>
  <si>
    <t>Vaistinės augalinės žaliavos kokybės įvertinimas, palyginamieji tyrimai</t>
  </si>
  <si>
    <t>Žemės ūkio augalų atsparumo aplinkos stresoriams įvertinimas. Kompleksinis oksidacinio streso intensyvumo  ir antioksidacinės sistemos tyrimas</t>
  </si>
  <si>
    <t>VDU Gamtos mokslų fakultetas
Aplinkotyros katedra 
Dr. Giedrė Kacienė
El.p. g.kaciene@gmf.vdu.lt 
Tel. (8 37) 327904</t>
  </si>
  <si>
    <t>Maistinės vertės (maistingumo) funkcionaliojo maisto žaliavose tyrimas</t>
  </si>
  <si>
    <t>Inovatyvių vaisių ir daržovių biožaliavų kūrimo ir biorašinavimo techninė galimybių studija</t>
  </si>
  <si>
    <t>Dr. Ramunė Bobinaitė
Tel. (8 37) 555439
biochem@lsdi.lt</t>
  </si>
  <si>
    <t>Bioenergetinių augalų tyrimai jų auginimo technologijų kūrimas</t>
  </si>
  <si>
    <t>Dr. Eugenija Bakšienė
Tel. (8 685) 49446
eugenija.baksiene@voke.lzi.lt</t>
  </si>
  <si>
    <t>Krakmolui ir glitimui skirtų kviečių genotipų kompleksinis atsparumo abiotiniams ir biotiniams stresams  įvertinimas</t>
  </si>
  <si>
    <t>Doc. dr. Vytautas Ruzgas 
Tel. (8 698) 27648 ruzgas@lzi.lt</t>
  </si>
  <si>
    <t>Inovatyvaus didelio ekstraktyvumo huminių medžiagų preparato iš agrožaliavos gamybos metodo sukūrimas ir mokslinis pagrindimas</t>
  </si>
  <si>
    <t>Dr. Alvyra Šlepetienė,
Tel. (8 612) 43141
alvyra@lzi.lt</t>
  </si>
  <si>
    <t xml:space="preserve">Inovatyvus biožaliavų kūrimas, tobulinimas ir perdirbimas (biorafinavimas) </t>
  </si>
  <si>
    <t>Biožaliavų, tepalų ir kitų skysčių kūrimas iš aliejų ir jų funkcinių savybių (lakumo, žematemperatūrinių parametrų, klampos, stabilumo ir pan.) tobulinimas. Rezultatas: techninė galimybių studija.</t>
  </si>
  <si>
    <t>14C žymekliniai metodai žemės ūkio ir maisto perdirbimo atliekų panaudojimui dirvožemio derlingumui padidinti,  ieškoti naujų beatliekinių technologijų.</t>
  </si>
  <si>
    <t xml:space="preserve">Vandens ir angliavandenilių ištyrimas dirvožemyje  (derlingumui padidinti,  ir ieškoti naujų beatliekinių technologijų) naudojant greitų neutronų sklaidos bei atspindžio radiografiją bei skaitinį modeliavimą. </t>
  </si>
  <si>
    <t>Dr. Artūras Plukis
FTMC branduolinių tyrimų skyrius
Tel. (+3705)2661654
Mob. +37068754728 
El. p.: arturas.plukis@ftmc.lt</t>
  </si>
  <si>
    <t>Žemės ūkio  gamybos atliekų ir antrinių produktų utilizavimo bei perdirbimo ir gauto produkto panaudojimo galimybių studija.</t>
  </si>
  <si>
    <t xml:space="preserve">Doc. dr. Antanas Pocius
El. p. antanas.pocius@asu.lt
Tel. +37069833993
Prof. dr. Eglė Jotautienė
El. p. egle.jotautiene@asu.lt
Tel.  +37065610434
</t>
  </si>
  <si>
    <t>Maisto žaliavų perdirbimo procese susidariusių šalutinių produktų perdirbimo, siekiant pagaminti inovatyvius produktus žemės ūkiui, technologinės koncepcijos parengimas</t>
  </si>
  <si>
    <t>Biožaliavų perdirbimo nuotekų ir atliekų tvarkymas</t>
  </si>
  <si>
    <t>Sulčių gamybos proceso metu susidarančių atliekų panaudojimas maisto produktų praturtinimui funkcionaliais komponentais.</t>
  </si>
  <si>
    <t xml:space="preserve">Įvairių šviesos šaltinių taikymas biomasės ir maisto produktų gamyboje. </t>
  </si>
  <si>
    <t>Dr. Arvydas Nekrošius
Mob. 8 621 50997
El.p. arvydas.nekrosius@asu.lt</t>
  </si>
  <si>
    <t>Metodų biožaliavų perdirbimo procesų optimizavimui naudojant duomenų gavybą, dirbtinį intelektą sukūrimas ir įvertinimas.</t>
  </si>
  <si>
    <t>Išeksploatuotų aukštapelkių (durpynų) rekultivavimo ir renatūralizavimo galimybių studija.</t>
  </si>
  <si>
    <t>VDU Kauno botanikos sodas, Pomologijos kolekcijų sektorius
Dr. (HP) Remigijus Daubaras,
El.p. r.daubaras@bs.vdu.lt
Tel.: 868734637</t>
  </si>
  <si>
    <t>Gamtinių ir modifikuotų biokatalizatorių panaudojimas technologiniams sprendimams</t>
  </si>
  <si>
    <t>Inga Matijošytė
El. paštas: inga.matijosyte@bti.vu.lt
Biotechnologijos institutas</t>
  </si>
  <si>
    <t>Natyvių ir įmobilizuotų biokatalizatorių bei jų sistemų panaudojimas technologiniams sprendimas</t>
  </si>
  <si>
    <t>"Žaliosios chemijos" principų taikymas technologiniams sprendimams</t>
  </si>
  <si>
    <t>Vandens ekosistemų būklę bloginančių planktono ir bentoso dumblių tyrimas jų plitimo reguliavimui ir/ar apribojimui</t>
  </si>
  <si>
    <t xml:space="preserve">Kiaušinių lukštų miltelių panaudojimas maisto praturtinimui ir funkcionaliųjų gėrimų gamybai.
Pateikiama išsami kiaušinio lukšto cheminė sudėtis, pateikiami kiaušinių lukštų miltelių gamybos ir membranos atskyrimo būdai;
Sukuriamos gaminių, su kiaušinių lukštų milteliais (praturtintų kalciu) receptūros ir technologinė dokumentacija.  </t>
  </si>
  <si>
    <t>Vijolė Bradauskienė,
Maisto technologijų katedros vedėja,
v.bradauskiene@kvk.lt
Tel.  8-655-38385</t>
  </si>
  <si>
    <t>Inovatyvių vaisių ir daržovių biožaliavų  ir biorafinavimo produktų prototipo sukūrimas</t>
  </si>
  <si>
    <t xml:space="preserve">Dr. Edita Dambrauskienė
Tel. (8 37) 555439
biochem@lsdi.lt </t>
  </si>
  <si>
    <t>Krakmolui ir glitimui skirtų kviečių genotipų sukūrimas</t>
  </si>
  <si>
    <t>Doc. dr. Vytautas Ruzgas 
Tel. (8 698) 27648 
ruzgas@lzi.lt</t>
  </si>
  <si>
    <t>Inovatyvaus didelio ekstraktyvumo huminių medžiagų preparato iš agrožaliavos sukūrimas</t>
  </si>
  <si>
    <t>Alvyra Šlepetienė
Tel. (8 612) 43141
alvyra@lzi.lt</t>
  </si>
  <si>
    <t>Inovatyvių vaisių ir daržovių biožaliavų  ir biorafinavimo produktų prototipo demonstravimas</t>
  </si>
  <si>
    <t>Krakmolui ir glitimui skirtų 
perspektyvių žieminių kviečių selekcinių linijų ir veislių adaptacinių bei originalumo savybių patikrinimas ir demonstravimas</t>
  </si>
  <si>
    <t>Doc. dr. Vytautas Ruzgas 
Tel. (8 698) 27648
ruzgas@lzi.lt</t>
  </si>
  <si>
    <t>Inovatyvaus didelio ekstraktyvumo huminių medžiagų preparato iš agrožaliavos demonstravimas</t>
  </si>
  <si>
    <t>Paprastojo kviečio dvigubų haploidų kūrimas</t>
  </si>
  <si>
    <t>Dr. Gintaras Brazauskas
Tel. (8 687) 33839
gintaras@lzi.lt</t>
  </si>
  <si>
    <t>Daugiametės svidrės poliploidų kūrimas</t>
  </si>
  <si>
    <t>Dr. Gražina Statkevičiūtė
Tel. (8 699) 67324
grazinastat@lzi.lt</t>
  </si>
  <si>
    <t>Krakmolui ir glitimui skirtų kviečių veislių pradinės sėklinės medžiagos gavimas ir paruošimas</t>
  </si>
  <si>
    <t>Inovatyvaus didelio ekstraktyvumo huminių medžiagų preparato iš agrožaliavos gamyba</t>
  </si>
  <si>
    <t>Dr. Alvyra Šlepetienė
Tel. (8 612) 43141
alvyra@lzi.lt</t>
  </si>
  <si>
    <t>Eksperimentinė plėtra, apimanti baltymingų žaliavų gryninimą iš  tvarių augalinių žemės ūkio resursų, gautų žaliavų saugos ir kokybės parametrų vertinimą .</t>
  </si>
  <si>
    <t>Mėsos funkcinių, biologinių ir technologinių savybių gerinimas inovatyviais metodais</t>
  </si>
  <si>
    <t>Maisto žaliavų perdirbimo procese susidariusių šalutinių produktų perdirbimo technologijų kūrimas, siekiant pagaminti inovatyvius produktus žemės ūkiui</t>
  </si>
  <si>
    <t>Maisto žaliavų perdirbimo procese susidariusių šalutinių produktų perdirbimo pagaminant inovatyvius produktus žemės ūkiui demonstravimas</t>
  </si>
  <si>
    <t>Prototipų biožaliavų perdirbimo procesų optimizavimui naudojant duomanų gavybą ir dirbtinį intelektą sukūrimas.</t>
  </si>
  <si>
    <t>Prototipų biožaliavų perdirbimo procesų optimizavimui naudojant duomanų gavybą ir dirbtinį intelektą demonstravimas.</t>
  </si>
  <si>
    <t>Kompleksinio biopreparato augalinių liekanų biodegradacijai paspartinti ir dirvožemiui praturinti kūrimas</t>
  </si>
  <si>
    <t>Bioremediacijos grybais įvertinimas</t>
  </si>
  <si>
    <t>Natyvių ir įmobilizuotų biokatalizatorių kūrimas</t>
  </si>
  <si>
    <t>Gamtinių ir rekombinantinių biokatalizatorių kūrimas</t>
  </si>
  <si>
    <t>Biokatalizinių sistemų kūrimas tikslinių produktų gavimui</t>
  </si>
  <si>
    <t>Producentų identifikavimo ir fermentacijos procesų kūrimas</t>
  </si>
  <si>
    <t>Biokatalizinių sistemų analitinių metodikų kūrimas</t>
  </si>
  <si>
    <t>Biožaliavų perdirbimas/tobulinimas į aukštesnės pridėtinės vertės produktus biokataliziniais metodais.</t>
  </si>
  <si>
    <t>Vandens ekosistemų būklę bloginančių planktono ir bentoso dumblių biomasės sudėties ir savybių tyrimas</t>
  </si>
  <si>
    <t>Žaliadumblių biomasės perdirbimas/tobulinimas aukštesnės pridėtinės vertės tikslinių produktų gavimui</t>
  </si>
  <si>
    <t>Biokatalizinių procesų prototipų kūrimas</t>
  </si>
  <si>
    <t xml:space="preserve"> Ekologinio komposto gamybos iš augalinių atliekų tyrimas nustatant optimaliausią gamybos trukmę, jo maistinę vertą, bei panaudojimą auginant dekoratyviuosius augalus.  </t>
  </si>
  <si>
    <t xml:space="preserve">Dr. Regina Vasinauskienė
E. p. regina.vasinauskiene@go.kauko.lt 
tel. 861523684
</t>
  </si>
  <si>
    <t>Atliekų sklaidos gamtiniais barjerais  skaitinis  modeliavimas, pasitelkiant radioaktyvius traserius.</t>
  </si>
  <si>
    <t xml:space="preserve">Įvairių metalinių objektų aptikimas ir šalinimas iš maisto produktų ir jų perdirbimo atliekų. </t>
  </si>
  <si>
    <t xml:space="preserve">Ivairių fizinių metodų taikymas inovatyviose maisto produktų gamybos technologijose. </t>
  </si>
  <si>
    <t xml:space="preserve">Biožaliavų perdirbimo metu gautų šalutinių produktų pridėtinės vertės didinimas ir pakartotinis naudojimas. </t>
  </si>
  <si>
    <t>Duomenų gamybos, dirbtinio intelekto ir statistinės analizės taikymų biožaliavų perdirbimui moksliniai tyrimai</t>
  </si>
  <si>
    <t>Biokatalizatorių atranka, konstravimas ir tyrimas</t>
  </si>
  <si>
    <t>X miesto visuomeninio transporto sektoriaus galimybių studijos parengimas, taikant intelektines transporto sistemas.
Miesto ir priemiesčio maršruto tinko analizė; keleivių vežimo apimties tyrimas; vežimų dinamika atskirose miesto dalyse; keleivių pasitenkinimo viešuoju transportu tyrimas; keleivių pervežimo struktūros analizė; viešojo transporto tobulinimo ir plėtros gairės.</t>
  </si>
  <si>
    <t>Jūratė Liebuvienė,
Transporto inžinerijos katedros vedėja,
j.liebuviene@kvk.lt
Tel. 8 612 54735</t>
  </si>
  <si>
    <t>Jūrų ir vidaus vandenų transporto sistemų darni plėtra.
Uostų plėtros (gilinimas ir krantinių statyba)  optimalių sprendinių rengimas, taikant bangų, ir hidrodinaminių procesų bei nešmenų pernašos skaitmeninio modeliavimo rezultatus (licencijuota skaitmeninio modeliavimo sistema MIKE 21).</t>
  </si>
  <si>
    <t>B. Gailiušis 
Tel. (8 37) 401 961
El. p. Brunonas.Gailiusis@lei.lt 
J. Kriaučiūnienė
Tel. (8 37) 401 962
El. p. Jurate.Kriauciuniene@lei.lt</t>
  </si>
  <si>
    <t>Klimato kaitos poveikio laivybos sąlygoms 
vertinimas.
Vandens telkinių hidrologinių,  hidrodinaminių ir nešmenų pernašos  procesų pokyčių vertinimas, taikant klimato kaitos scenarijus ir skaitmeninio modeliavimo metodus.</t>
  </si>
  <si>
    <t>J. Kriaučiūnienė
Tel. (8 37) 401 962
El. p. Jurate.Kriauciuniene@lei.lt
D. Jakimavičius 
Tel. (8 37) 401 965
El. p.
Darius.Jakimavicius@lei.lt</t>
  </si>
  <si>
    <t>Transporto ir logistikos procesų saugumo užtikrinimo modelių ir technologijų tyrimai.</t>
  </si>
  <si>
    <t>Doc. Dr. Nerijus Bagdanavičius
El. p. nerijus.bagdanavicius@edu.ktk.lt, 
tel. +370 689 13887</t>
  </si>
  <si>
    <t>Metodų kalbos technologijų taikymams sumaniose transporto sistemose sukūrimas ir įvertinimas (pvz., automobilio įrangos valdymas balsu).</t>
  </si>
  <si>
    <t xml:space="preserve">Transporto ir keleivių srautų tyrimai. Parengiama metodika, kuri gali būti naudojama transporto srautų formavimuisi ir galimam spūsčių susidarymui prognozuoti. Tam sudaroma srautų modelių taikymo seka, kai gatves ruožo apkrovimo/pralaidumo nustatymui pirmajame etape naudojamas mezoskopinio lygio transporto tinklo modelis, leidžiantis nustatyti galimus transporto priemonių srautus atskiruose miesto transporto sistemos maršrutuose ir prognozuojamą vidutinį greitį bei srauto intensyvumą. Rezultatai tikslinami eismą ribojančių elementų (sankryžų, pėsčiųjų perėjų, juostų skaičiaus kitimo) mikroskopiniais modeliais, leidžiančiais nustatyti nagrinėjamos transporto sistemos dalies pralaidumą atsitiktinio srauto sąlygomis. </t>
  </si>
  <si>
    <t xml:space="preserve">Judumo transporto sistemoje modelių kūrimas.  Atliekama neigiamo transporto poveikio urbanistinėse zonose įvertinimui skirtų transporto srautų modelių analizė, išskiriant dominuojančius veiksnius ir procesus. Sudaromi atskirų transporto sistemos posistemių modeliai, skirti energijos sąnaudų, patiriamų ekologinių ir ekonominių nuostolių dėl neigiamo transporto poveikio, įvertinimui. </t>
  </si>
  <si>
    <t>Bepiločių skraidymo aparatų valdymo ir praktinio taikymo tyrimai</t>
  </si>
  <si>
    <t>Robotų darbo celių taikomieji tyrimai, pramoninių robotų nestandartinio taikymo galimybių tyrimas naujiems gamybos procesams. Pramoninių robotų įprastinis (paletavimas, dažymas, rūšiavimas ir kt.) ir nestandartinis taikymas  gamybinių procesų automatizavime, kai robotai savyje apjungia kelias skirtingų įrenginių funkcijas. Tai gali būti įvairios matavimo funkcijos, kai robotas dideliame plote ar erdvėje geba kontaktiniu būdu ar panaudojant kompiuterinę regą atlikti objektų savybių ar geometrinių dydžių matavimus. Taip pat kuriamos adaptuotos vartotojo poreikiams taikomosios programos, kurios iš CAD brėžinių generuoja robotus valdančias programas ir taip eleminuoja įprastinius programavimo darbus. Rezultate bus atlikta 40-60 lapų apimties techninė galimybių studija - tiriamasis analitinis darbas, kuriuo siekiama įvertinti planuojamo įgyvendinti MTEP projekto technologinį arba / ir ekonominį bei komercinį gyvybingumą.</t>
  </si>
  <si>
    <t>Kompiuterinės regos taikymas aplinkai ir objektams atpažinti, jų kokybės  parametrams išmatuoti. Kuriamos įvairios kompiuterinės regos sistemos pramoniniams objektams analizuoti: laidų žymėjimo kontrolė, objektų orientacijos atpažinimas, surinktų modulių vizualinė kontrolė. Kuriamos ir tiriamos kompiuterinės regos sistemos, skirtos matuoti geometrinius parametrus didelių matmenų objektuose (pav. baldų plokštėse, valdymo spintose ir kt.) ir defektams aptikti.  Tiriamos galimybės panaudoti kompiuterinę regą mobiliųjų robotų orientacijai ir jų griebtuvams valdyti. Rezultate bus atlikta 40-60 lapų apimties techninė galimybių studija - tiriamasis analitinis darbas, kuriuo siekiama įvertinti planuojamo įgyvendinti MTEP projekto technologinį arba / ir ekonominį bei komercinį gyvybingumą.</t>
  </si>
  <si>
    <t>Eismo srautų bei jų valdymo tyrimai. Eismo srautų tyrimai aktualūs, įvertinant triukšmo lygį, avaringumą, miesto gatvių ir užmiesčio kelių plėtros galimybes. Projektuojant naujus miesto rajonus ar kuriant poilsio zonas, turi būti atsižvelgiama į tokius tyrimus. Dažniausiai tai yra sudedamoji kitų tyrimų dalis. Pavyzdžiui, tai labai aktualu, diegiant naujas ar tobulinant senas eismo valdymo ir koordinavimo sistemas.</t>
  </si>
  <si>
    <t xml:space="preserve">Eismo srautų valdymo galimybių studijos. Išsamios eismo srautų valdymo studijos leidžia įvertinti transporto srautus įvairiai aspektais. Studijose apskaičiuojamos ir pateikiamos transporto srautų priklausomybės nuo sezoniškumo, nuo paros laiko, nuo transporto srauto sudėties bei nuo kitų įvairių aplinkybių. Šios studijos taip pat gali pasitarnauti,  įvertinant triukšmo lygį, avaringumą, miesto gatvių ir užmiesčio kelių plėtros galimybes. Eismo srautų valdymo galimybių studijos privalomos įvertinant ir diegiant  eismo reguliavimo sistemas. </t>
  </si>
  <si>
    <t xml:space="preserve">Ultragarsinės diagnostikos metodų taikymo medicinoje taikomieji moksliniai tyrimai </t>
  </si>
  <si>
    <t>Ultragarsinių kokybės kontrolės sistemų, skirtų technologinių procesų stebėsenai gamyboje atlikti prototipų kūrimas</t>
  </si>
  <si>
    <t>Autonominių mobilių robotų, jų valdymo, navigacijos sistemų kūrimas ir eksperimentinis tyrimas vystant autonominio transporto infrastruktūrą (autonominiai paslaugų robotai , autonominės keleivių transportavimo priemonės ir kt.) ir sumaniąją logistiką (robotizuotas sandėlių aptarnavimas, robotizuotos medžiagų transportavimo-paskirstymo sistemos ir kt.).  Šio tipo robotai skirti autonomiškai (be operatoriaus įsikišimo) judėti į nurodytą vietą gamybinėse patalpose, sandėliuose ir kito tipo uždarose aplinkose bei transportuoti įvairaus pobūdžio krovinius. Robotai gali turėti vieną ar dvi robotines rankas, kuriomis gali manipuliuoti gabenamais kroviniais  (paimti / padėti) ar atlikti papildomus darbus (atverti / užverti duris). Navigacijai gali būti panaudotos GPS sistemos, giroskopai, akselerometrai, inklinometrai, e-kompasai ir kt. Robotai gali turėti video kameras, kurių vaizdas apdorojamas borto kompiuteryje arba perduodamas operatoriui WiFi ar 4G ryšiu. Paslaugų robotų srityje tiriami robotai, gebantys transportuoti krovinius tiesiais arba spiraliniais laiptais. Rezultate bus pateikta 40-60 lapų apimties galimų MTEP projekto sprendimų eksperimentinių tyrimų rezultatai ir jų analizė. Eksperimentiniams tyrimams gali būti sukurtas MTEP projekte numatytas autonominio roboto prototipas arba panaudotas trečiųjų šalių sukurta priemonė.</t>
  </si>
  <si>
    <t>Kompiuterinės regos algoritmų taikymas sumaniosioms transporto priemonėms</t>
  </si>
  <si>
    <t>VGTU, Grafinių sistemų katedra
Romualdas Baušys
Tel. (8 5) 274 4847
El. p. romualdas.bausys@vgtu.lt</t>
  </si>
  <si>
    <t>Krovinių perkrovimo terminalų našumo didinimas diegiant pažangias automatizuotas sistemas, kurios leistų saugiai ir greitai atlikti krovinių paskirstymo procedūras</t>
  </si>
  <si>
    <t>Inovacinių edukacinių sprendimų, naudojant žaidybos (gamification) principus taikymo galimybių studija, aplinkos taršos mažinimo idėjų sklaidai</t>
  </si>
  <si>
    <t>Jolanta Skirgailė
Direktorius
852154884, 868650121
jolanta@kolegija.lt</t>
  </si>
  <si>
    <t>Transporto ir logistikos procesų saugumo užtikrinimo modelių ir technologijų kūrimas bei diagnostika.</t>
  </si>
  <si>
    <t>Kompiuterinės regos taikymas kuriant pagalbines vairuotojui sistemas didinančias eismo saugumą</t>
  </si>
  <si>
    <t>Kompiuterinės regos taikymas transporto stebėjimo sistemose.</t>
  </si>
  <si>
    <t>Prototipų diagnostikai ir gydymui taikant duomenų gavybos ir dirbtinio intelekto metodus sukūrimas</t>
  </si>
  <si>
    <t>Prototipų taikančių kalbos technologijų sumaniose transporto sistemose sukūrimas (pvz., automobilio įrangos valdymas balsu).</t>
  </si>
  <si>
    <t>Prototipų diagnostikai ir gydymui taikant duomenų gavybos ir dirbtinio intelekto metodus demonstravimas.</t>
  </si>
  <si>
    <t>Prototipų Duomenų gamybos, dirbtinio intelekto ir statistinės analizės taikymams sumaniose transporto sistemose sukūrimas</t>
  </si>
  <si>
    <t>Transporto srautų valdymo sistemų technologinė plėtra ir projektavimas.
Viena iš didžiausių šiuolaikinio transporto problemų - parkavimas. Reikalingi transporto priemonių aptikimo jutikliai ir duomenų perdavimo įtaisai, stebėjimo ir reguliavimo priemonės. Sukurti ultragarsiniai ir magnetiniai transporto priemonių aptikimo jutikliai. Yra galimybės nustatyti judančių transporto priemonių greitį ir gabaritus. 
Suteiktos paslaugos rezultatas (priklausomai nuo poreikio) - veikiantis maketas/prototipas.</t>
  </si>
  <si>
    <t>Transporto srautų valdymo sistemų technologinė plėtra ir projektavimas.</t>
  </si>
  <si>
    <t>Judumo transporto sistemoje modelių kūrimas</t>
  </si>
  <si>
    <t>Robotų darbo celių taikomieji tyrimai, pramoninių robotų nestandartinio taikymo galimybių tyrimas naujiems gamybos procesams. Pramoninių robotų įprastinis (paletavimas, dažymas, rūšiavimas ir kt.) ir nestandartinis taikymas  gamybinių procesų automatizavime, kai robotai savyje apjungia kelias skirtingų įrenginių funkcijas. Tai gali būti įvairios matavimo funkcijos, kai robotas dideliame plote ar erdvėje geba kontaktiniu būdu ar panaudojant kompiuterinę regą atlikti objektų savybių ar geometrinių dydžių matavimus. Taip pat kuriamos adaptuotos vartotojo poreikiams taikomosios programos, kurios iš CAD brėžinių generuoja robotus valdančias programas ir taip eleminuoja įprastinius programavimo darbus. Rezultate bus pateikta 40-60 lapų apimties galimų MTEP projekto sprendimų eksperimentinių tyrimų rezultatai ir jų analizė. Eksperimentiniams tyrimams gali būti sukurtas MTEP projekte numatytas prototipas.</t>
  </si>
  <si>
    <t>Kompiuterinės regos taikymas aplinkai ir objektams atpažinti, jų kokybės  parametrams išmatuoti . Kuriamos įvairios kompiuterinės regos sistemos pramoniniams objektams analizuoti: laidų žymėjimo kontrolė, objektų orientacijos atpažinimas, surinktų modulių vizualinė kontrolė. Kuriamos ir tiriamos kompiuterinės regos sistemos, skirtos matuoti geometrinius parametrus didelių matmenų objektuose (pav. baldų plokštėse, valdymo spintose ir kt.) ir defektams aptikti.  Tiriamos galimybės panaudoti kompiuterinę regą mobiliųjų robotų orientacijai ir jų griebtuvams valdyti. Rezultate bus pateikta 40-60 lapų apimties galimų MTEP projekto sprendimų eksperimentinių tyrimų rezultatai ir jų analizė. Eksperimentiniams tyrimams gali būti sukurtas MTEP projekte numatytas kompiuterinės regos sistemos prototipas.</t>
  </si>
  <si>
    <t>Transporto priemonių skleidžiamo triukšmo ir vibracijų tyrimai. Urbanizuotose teritorijose susiduriama su labai didele problema -  transporto keliamu triukšmu ir vibracija. Triukšmo prevencija ir kontrolė labai svarbus kiekvieno miesto savivaldybės tikslas. Šios krypties moksliniai tyrimai labai svarbūs ne tik triukšmo kontrolei, bet ir detaliųjų planų rengimui bei miesto plėtros projektams. Šie tyrimai svarbūs sprendžiant miesto eismo valdymo problemas. Vibracijų tyrimai aktualūs statinių būklei įvertinti ir renovacijos projektams vystyti.</t>
  </si>
  <si>
    <t>Autonominių mobilių robotų, jų valdymo, navigacijos sistemų kūrimas ir eksperimentinis tyrimas vystant autonominio transporto infrastruktūrą (autonominiai paslaugų robotai , autonominės keleivių transportavimo priemonės ir kt.) ir sumaniąją logistiką (robotizuotas sandėlių aptarnavimas, robotizuotos medžiagų transportavimo-paskirstymo sistemos ir kt.). Šio tipo robotai skirti autonomiškai (be operatoriaus įsikišimo) judėti į nurodytą vietą gamybinėse patalpose, sandėliuose ir kito tipo uždarose aplinkose bei transportuoti įvairaus pobūdžio krovinius. Robotai gali turėti vieną ar dvi robotines rankas, kuriomis gali manipuliuoti gabenamais kroviniais  (paimti / padėti) ar atlikti papildomus darbus (atverti / užverti duris). Navigacijai gali būti panaudotos GPS sistemos, giroskopai, akselerometrai, inklinometrai, e-kompasai ir kt. Robotai gali turėti video kameras, kurių vaizdas apdorojamas borto kompiuteryje arba perduodamas operatoriui WiFi ar 4G ryšiu. Paslaugų robotų srityje tiriami robotai, gebantys transportuoti krovinius tiesiais arba spiraliniais laiptais. Rezultate bus pateikta 40-60 lapų apimties galimų MTEP projekto sprendimų eksperimentinių tyrimų rezultatai ir jų analizė. Eksperimentiniams tyrimams gali būti sukurtas MTEP projekte numatytas autonominio roboto prototipas arba panaudotas trečiųjų šalių sukurta priemonė.</t>
  </si>
  <si>
    <t>Mikrovaldikliais grįstų išmaniųjų sistemų bei priemonių prototipų sukūrimas. Algoritmų ir programų išmaniosioms sistemoms sukūrimas</t>
  </si>
  <si>
    <t>VGTU, Kompiuterių inžinerijos katedra
Nerijus Paulauskas
Tel. (8 5) 237 0587
El. p. nerijus.paulauskas@vgtu.lt</t>
  </si>
  <si>
    <t>Naujų energetinių sistemų (atsinaujinantys energijos šaltiniai) kūrimas ir tyrimai</t>
  </si>
  <si>
    <t>Specialios paskirties elektroninių įtaisų, taikomų šiuolaikinėse IRT, prototipų veikimo demonstravimas</t>
  </si>
  <si>
    <t>Eksperimentiniai automobilių saugumo, esant skirtingoms kelio ir eismo sąlygoms, tyrimai</t>
  </si>
  <si>
    <t>VGTU, Saugaus eismo laboratorija
Vidas Žuraulis
Tel. (8 5) 237 0584
El. p. vidas.zuraulis@vgtu.lt</t>
  </si>
  <si>
    <t>Geležinkelio stočių elektrinės centralizacijos treniruoklio paleidimas ir demonstravimas:
- Tarpstočių signalizacijos sistemų kūrimas;
- Stočių elektrinės centralizacijos įrenginių sąveikos demonstravimas.</t>
  </si>
  <si>
    <t>VGTU, Geležinkelių transporto katedra
Viačeslav Petrenko
Tel. 8 652 64954
El. p. viaceslav.petrenko@vgtu.lt</t>
  </si>
  <si>
    <t>Elektrinio traukinio vežimėlio diagnostikos stendo techninių parametrų reguliavimas ir tikslinimas</t>
  </si>
  <si>
    <t>VGTU, Geležinkelių transporto katedra
Gediminas Vaičiūnas
Tel. (8 5) 274 4801, (8 5) 274 4802
El. p. gediminas.vaiciunas@vgtu.lt</t>
  </si>
  <si>
    <t>Transporto sistemos modeliavimas siekiant optimaliai paskirstyti transporto srautus gatvių tinkle atsižvelgiant į visuomeninio transporto ir privataus transporto srautų suderinimą. Išmanių sistemų gabenant krovinius ir pervežant žmones kūrimas ir diegimas mažinant taršą bei didinant saugumą</t>
  </si>
  <si>
    <t>Inovacinių edukacinių sprendimų, naudojant žaidybos (gamification) principus taikymo modeliavimas, aplinkos taršos mažinimo idėjų sklaidai</t>
  </si>
  <si>
    <t>Orlaivių elektroninio maršruto planavimo įrankio koncepcijos formulavimas, koncepcijos patvirtinimas, maketo kūrimas ir testavimas.</t>
  </si>
  <si>
    <t>Duomenų gamybos, dirbtinio intelekto ir statistinės analizės taikymų sumanioms transporto sistemoms moksliniai tyrimai</t>
  </si>
  <si>
    <t>Automobilių parkavimo jutiklių   ir sistemų taikomieji tyrimai.
Visos masinio susibūrimo vietos, intensyvaus transporto mazgai siejami ir su padidinta rizika dėl galimų ekstremalių situacijų, kurias  gali padėti spręsti eismo srautų valdymo sistemos. Jutiklių ir algoritmų transporto priemonių aptikimui, jų gabaritų, judėjimo krypties ir greičio nustatymui tyrimai. 
Suteiktos paslaugos rezultatas  - tyrimų ataskaita, pristatanti gautus rezultatus, rekomendacijas.</t>
  </si>
  <si>
    <t>Transporto srautų operatyvaus koregavimo  (valdymo) metodų kūrimas bei įrangos kūrimas. Transporto srautų modeliavimas bei operatyvaus srautų koregavimo metodų kūrimas, panaudojant įvairius algoritmus ir priemones, vertinant skirtingus transporto tipus, eismo sąlygas bei kelių tipus.Suteiktos paslaugos rezultatas - srautų koregavimo metodikos sukūrimas</t>
  </si>
  <si>
    <t>Robotų darbo celių taikomieji tyrimai, pramoninių robotų nestandartinio taikymo galimybių tyrimas naujiems gamybos procesams. Pramoninių robotų įprastinis (paletavimas, dažymas, rūšiavimas ir kt.) ir nestandartinis taikymas  gamybinių procesų automatizavime, kai robotai savyje apjungia kelias skirtingų įrenginių funkcijas. Tai gali būti įvairios matavimo funkcijos, kai robotas dideliame plote ar erdvėje geba kontaktiniu būdu ar panaudojant kompiuterinę regą atlikti objektų savybių ar geometrinių dydžių matavimus. Taip pat kuriamos adaptuotos vartotojo poreikiams taikomosios programos, kurios iš CAD brėžinių generuoja robotus valdančias programas ir taip eleminuoja įprastinius programavimo darbus.Rezultate bus pateikta 40-60 lapų apimties ataskaita apie atliktus tiriamuosius darbus. Šiems darbams gali būti sukurtas matematinis modelis, analoginis modelis ar prototipas.</t>
  </si>
  <si>
    <t>Kompiuterinės regos taikymas aplinkai ir objektams atpažinti, jų kokybės  parametrams išmatuoti. Kuriamos įvairios kompiuterinės regos sistemos pramoniniams objektams analizuoti: laidų žymėjimo kontrolė, objektų orientacijos atpažinimas, surinktų modulių vizualinė kontrolė. Kuriamos ir tiriamos kompiuterinės regos sistemos, skirtos matuoti geometrinius parametrus didelių matmenų objektuose (pav. baldų plokštėse, valdymo spintose ir kt.) ir defektams aptikti.  Tiriamos galimybės panaudoti kompiuterinę regą mobiliųjų robotų orientacijai ir jų griebtuvams valdyti. Moksliniai tyrimai: Rezultate bus pateikta 40-60 lapų apimties ataskaita apie atliktus tiriamuosius darbus. Šiems darbams gali būti sukurtas matematinis grafinių duomenų apdorojimo modelis, atlikti eksperimentiniai tyrimai.</t>
  </si>
  <si>
    <t>Eismo saugumo tyrimai. Miesto gatvių  ir užmiesčio kelių avaringumo tyrimai atliekami siekiant išsiaiškinti avarijų priežastis ir pasiūlyti sprendimo būdus. Nustatomi avaringiausi gatvių ir kelių ruožai, įvertinamos "Juodosios dėmės" galimybės. Šių tyrimų pagrindu galima pasiūlyti efektyviausius eismo valdymo būdus ir priemones. Tyrimo duomenys kaupiami, o tai leidžia nustatyti avaringumo dėsningumus metų, mėnesio, savaitės, dienos bėgyje.</t>
  </si>
  <si>
    <t>Geležinkelių transporto riedmenų ir infrastuktūros tyrimai. Triukšmo, virpesių įvertinimas transporto sraute ir gyvenamosiose vietovėse. Problema globali, reikalaujanti pastovaus šių rodiklių monitoringo.</t>
  </si>
  <si>
    <t>Autonominių mobilių robotų, jų valdymo, navigacijos sistemų kūrimas ir eksperimentinis tyrimas vystant autonominio transporto infrastruktūrą (autonominiai paslaugų robotai , autonominės keleivių transportavimo priemonės ir kt.) ir sumaniąją logistiką (robotizuotas sandėlių aptarnavimas, robotizuotos medžiagų transportavimo-paskirstymo sistemos ir kt.). Šio tipo robotai skirti autonomiškai (be operatoriaus įsikišimo) judėti į nurodytą vietą gamybinėse patalpose, sandėliuose ir kito tipo uždarose aplinkose bei transportuoti įvairaus pobūdžio krovinius. Robotai gali turėti vieną ar dvi robotines rankas, kuriomis gali manipuliuoti gabenamais kroviniais  (paimti / padėti) ar atlikti papildomus darbus (atverti / užverti duris). Navigacijai gali būti panaudotos GPS sistemos, giroskopai, akselerometrai, inklinometrai, e-kompasai ir kt. Robotai gali turėti video kameras, kurių vaizdas apdorojamas borto kompiuteryje arba perduodamas operatoriui WiFi ar 4G ryšiu. Paslaugų robotų srityje tiriami robotai, gebantys transportuoti krovinius tiesiais arba spiraliniais laiptais. Rezultate bus pateikta 40-60 lapų apimties ataskaita apie atliktus tiriamuosius darbus. Šiems darbams gali būti sukurtas navigacijos matematinis modelis, sąsajos tarp roboto manipuliatoriaus ir objektų matematinis modelis. Tyrimai gali būti adaptuoti užsakovo pateiktam mobiliajam robotui.</t>
  </si>
  <si>
    <t>Antenų ir kitų komponentų, veikiančių  radijo dažnių diapazone, skirtų  sumanioms transporto sistemoms kūrimas ir tobulinimas. Rezultato technologinės parengties lygis 2-3.</t>
  </si>
  <si>
    <t>Šiuolaikinių ypač mažų matmenų mikro- ir nano-sistemų, taikomų ypač didelės spartos bevieliam duomenų perdavimui sumaniose transporto sistemose, moksliniai tyrimai.</t>
  </si>
  <si>
    <t>Autonominio valdymo tyrimai transporto priemonių valdomumui, saugumui tobulinti.</t>
  </si>
  <si>
    <t>Metodų duomenų gavybos ir dirbtinio intelekto taikymams optimizuojant transporto valdymo sprendimus sukūrimas ir įvertinimas.</t>
  </si>
  <si>
    <t>Duomenų analizė tarptautinių transporto koridorių valdymui ir transporto rūšių integracijai</t>
  </si>
  <si>
    <t>Steponas Kvietkauskas
El. paštas: steponas.kvietkauskas@mif.vu.lt
Tel. +370 625 10132
Matematikos ir informatikos fakultetas</t>
  </si>
  <si>
    <t>Intermodalinio transporto tinklų, intermodalinių technologijų inovatyvių sprendimų taikymas</t>
  </si>
  <si>
    <t>VGTU, Intermodalinio transporto ir logistikos kompetencijos centras
Algirdas Šakalys
Tel. (8 5) 274 5075
El. p. itlkc@vgtu.lt, algirdas.sakalys@vgtu.lt</t>
  </si>
  <si>
    <t>Logistinių procesų kūrimo, optimizavimo bei tobulinimo galimybių studijos parengimas</t>
  </si>
  <si>
    <t>VGTU, Logistikos ir transporto vadybos katedra
Darius Bazaras
Tel. (8 5) 274 5099
El. p. darius.bazaras@vgtu.lt</t>
  </si>
  <si>
    <t>ITS transporte taikymo tyrimai</t>
  </si>
  <si>
    <t>Krovinių transportavimo, sandėliavimo procesų modeliavimas bei ekonominis vertinimas</t>
  </si>
  <si>
    <t>Geležinkelių ir jūrų transporto saveikos modeliavimas, transporto pralaidumų skaičiavimas, terminalų darbo našumo skaičiavimas, krovos įrenginių techniniai sprendimai pagal krovinio apimtis, tiekimo grandinės formavimas, sandėlių išdėstymo planavimas</t>
  </si>
  <si>
    <t>VGTU, Logistikos ir transporto vadybos katedra
Andrius Jaržemskis
Tel. (8 5) 274 5070
El. p. andrius.jarzemskis@vgtu.lt</t>
  </si>
  <si>
    <t>Vežimų ilgais nuotoliais ir paskutinės mylios vežimų integravimo konkretaus verslo sąlygomis galimybių studija</t>
  </si>
  <si>
    <t>Prototipų duomenų gavybos ir dirbtinio intelekto taikymams optimizuojant transporto valdymo sprendimus sukūrimas ir įvertinimas.</t>
  </si>
  <si>
    <t>Prototipų duomenų gavybos ir dirbtinio intelekto taikymams optimizuojant transporto valdymo sprendimus demonstravimas.</t>
  </si>
  <si>
    <t>Vežimų ilgais nuotoliais ir paskutinės mylios vežimų integravimo konkretaus verslo sąlygomis modeliavimas</t>
  </si>
  <si>
    <t>Inovatyvių vadybos metodų taikymo modeliavimas konkrečių logistikos procesų saugumui ir efektyvumui konkrečiomis verslo sąlygomis</t>
  </si>
  <si>
    <t>Duomenų gamybos, dirbtinio intelekto ir statistinės analizės taikymų optimizuojant transporto valdymo sistemas moksliniai tyrimai</t>
  </si>
  <si>
    <t>VDU Informatikos fakultetas
Prof. Tomas Krilavičius, 
El. p t.krilavicius@if.vdu.lt, 
Tel.:  +37061804223</t>
  </si>
  <si>
    <t xml:space="preserve">Intelektualių algoritmų taikymo sumaniose transporto sistemose moksliniai tyrimai </t>
  </si>
  <si>
    <t>Vežimų ilgais nuotoliais ir paskutinės mylios vežimų integravimo konkretaus verslo sąlygomis tyrimai</t>
  </si>
  <si>
    <t>Inovatyvių vadybos metodų taikymo tyrimai konkrečių logistikos procesų saugumui ir efektyvumui konkrečiomis verslo sąlygomi</t>
  </si>
  <si>
    <t>Tekstinio ir audiovizualinio kultūros turinio skaitmenizavimo technologinių sprendimų galimybių studija ir pritaikomumo komercijai analizė (atlikta techninė galimybių studija)</t>
  </si>
  <si>
    <t>Daugiamačių duomenų vizualizavimo metodų pritaikymo verslo procesų optimizavimui galimybių studija (atlikta techninė galimybių studija)</t>
  </si>
  <si>
    <t>TGS „Įmonės elektroninio administravimo sistemos integravimo su nemokamomis atvirojo kodo verslo valdymo sistemomis galimybių analizė ir panaudojimo įmonės verslo valdymui tyrimas“. Pagrindinis tikslas – sumažinti administravimo ir verslo valdymo sistemų kaštus. Tyrimui atliekama: 1) Įmonės poreikių taikyti savo ir/ar klientų veikloje atvirojo kodo verslo valdymo sistemas (AKVVS) bei jų komponentus įvertinimas; 2) Alternatyvių AKVVS ir komponentų technologinės architektūros bei funkcionalumo palyginimas su įmonės naudojamos elektroninio administravimo bei dokumentų valdymo sistemos palyginamais komponentais.</t>
  </si>
  <si>
    <t>Simona Miliauskienė, 
Tel.(+370 5) 271 4466,
e-mail: simona.miliauskiene@mruni.eu</t>
  </si>
  <si>
    <t>IT produktų panaudojimas automobilių pramonėje</t>
  </si>
  <si>
    <t>Andrius Rakickas
El.paštas: interaktyvus@gmail.com</t>
  </si>
  <si>
    <t>Inovaciniai sprendimai turinio valdymui virtualioje erdvėje ir vartotojų įtraukimo virtualioje erdvėje techninė galimybių studija.</t>
  </si>
  <si>
    <t>Aistė Ragauskaitė
El. p. aiste.ragauskaite@asu..lt
Tel. +37062237904</t>
  </si>
  <si>
    <t>Socialinių tinklų analizės metodo taikymas pažangaus elektroninio turinio analizei ir įvertinimui</t>
  </si>
  <si>
    <t>Metodų duomenų gavybos ir dirbtinio intelekto taikymams kuriant pažangų elektroninį turinį sukūrimas ir įvertinimas.</t>
  </si>
  <si>
    <t>Metodų kalbos technologijų taikymams kuriant pažangų elektroninį turinį sukūrimas ir įvertinimas.</t>
  </si>
  <si>
    <t>Daiktų interneto (IoT) taikymų preciziniam žemės ūkiui, energetinių resursų apskaitai, parametrų stebėsemai kūrimas ir tyrimai
Daiktų interneto sistemų  preciziniam žemės ūkiui, energetinių resursų apskaitai bei procesų parametrų stebėsenai kūrimas ir tyrimai. Jutiklių ir aktuatorių prijungimas prie daiktų interneto (IoT). 
Suteiktos paslaugos rezultatas -   bus atlikta 20-30  lapų apimties techninė galimybių studija - tiriamasis analitinis darbas, kuriuo siekiama įvertinti planuojamo įgyvendinti MTEP projekto technologinį gyvybingumą.</t>
  </si>
  <si>
    <t>Informacinių sistemų kūrimo galimybių studijos.</t>
  </si>
  <si>
    <t>Veiklos procesų ir veiklos taisyklių modeliavimo ir specifikavimo  metodų taikymo informacinėse sistemose galimybių studijos</t>
  </si>
  <si>
    <t>Ontologijų ir semantizuotų informacinių sistemų  kūrimo galimybių studijos.</t>
  </si>
  <si>
    <t>Automatizuoto testavimo priemonių kūrimas ir pritaikymas programinės įrangos kūrimo procesui.</t>
  </si>
  <si>
    <t>Lietuviškų šnekos atpažinimo sistemų implementacija praktiniams uždaviams spręsti</t>
  </si>
  <si>
    <t>Daugialypės terpės sąsajų ir asistavimo priemonių neįgaliesiems kūrimas ir modeliavimas</t>
  </si>
  <si>
    <t>Telefoninių, šneka valdomų, savitarnos sistemų programavimo techninė galimybių studija</t>
  </si>
  <si>
    <t>Euristinių optimizavimo algoritmų sudarymas (orientuojantis į genetinių algoritmų kūrimą)</t>
  </si>
  <si>
    <t>Audiovizualinės produkcijos gamybos proceso optimizavimo ir valdymo sprendimai.</t>
  </si>
  <si>
    <t>Audiovizualinės produkcijos transliavimo sistemų optimizavimo ir valdymo sprendimai.</t>
  </si>
  <si>
    <t>Stereoskopinių panoramų ir virtualių stereoskopinių ekskursijų (turų) kūrimas stereoskopinį "3D" vaizdą palaikantiems įrenginiams (personaliniams kompiuteriams, išmaniems televizoriams).</t>
  </si>
  <si>
    <t>Vizualinės kriptografijos algoritmų kūrimas  panaudojant fraktalines muaro gardeles bei chaotinius svyravimus</t>
  </si>
  <si>
    <t>Techninių, informacinių ir medicininių sistemų matematinis modeliavimas</t>
  </si>
  <si>
    <t>Kriptografinių sistemų taikomieji tyrimai</t>
  </si>
  <si>
    <t>Daugiamačių statistinių duomenų vizualizavimo modelių kūrimas</t>
  </si>
  <si>
    <t>Kraštotvarkos ir teritorijų planavimo moksliniai tyrimai</t>
  </si>
  <si>
    <t>Elektroninio turinio kūrimo ir saugos valdymo sprendimai, pagrįsti aparatinių, kriptografinių ir dirbtinio intelekto metodų integracija</t>
  </si>
  <si>
    <t>Daiktų interneto ir saugios informacinės sąveikos sprendimai, pagrįsti adaptyvių aparatinių, kriptografinių ir dirbtinio intelekto metodų integracija</t>
  </si>
  <si>
    <t>Biotechnologinių procesų modeliavimas, optimizavimas, valdymas. Panaudojus bazines žinias, eksperimentų rezultatus ir ekspertų žinias kuriami procesų matematiniai modeliai. Modeliai pritaikomi procesų optimizavimui, monitoringui, valdymui ir klaidų analizei.. Suteiktos paslaugos rezultatas  - atlikta studija</t>
  </si>
  <si>
    <t xml:space="preserve">Sistemų suderinamumo, pažangaus turinio formavimo ir sąveikos užtikrinimo technologijų  galimybių studijos </t>
  </si>
  <si>
    <t>Doc.dr. Ilona Rupšienė
El.p. ilona.rupsiene@ltvk.lt
(4 6)311104</t>
  </si>
  <si>
    <t>Įmonės dokumentų, klientų, elektroninių pardavimų valdymo informacinės elektroninės sistemos galimybių studija</t>
  </si>
  <si>
    <t>Audrius Valinskas, 
IT centro vadovas, 
itc@panko.lt 
(8 45) 460 328</t>
  </si>
  <si>
    <t>Prototipų duomenų gavybos ir dirbtinio intelekto taikymams kuriant pažangų elektroninį turinį sukūrimas.</t>
  </si>
  <si>
    <t>VDU Informatikos fakultetas
Dr. Aušra Mackutė-Varoneckienė, 
El. p. a.mackutė@if.vdu.lt, 
Tel.: +37069871804</t>
  </si>
  <si>
    <t>Prototipų kalbos technologijų taikymams kuriant pažangų elektroninį turinį sukūrimas.</t>
  </si>
  <si>
    <t>VDU Informatikos fakultetas
Dr. Aušra Mackutė-Varoneckienė, 
El. p. a.mackutė@if.vdu.lt, 
Tel.:  +37069871804</t>
  </si>
  <si>
    <t>Duomenų ir informacijos gavybos iš WEB 2.0 socialinių technologijų generuojamo saityno turinio ir jų analizės priemonių kūrimo/efektyvaus panaudojimo galimybių studija ir rekomendacijų rinkinys</t>
  </si>
  <si>
    <t>VDU Kompiuterinės lingvistikos centras
Dr. Andrius Utka, 
El. p.
Tel.:(8-688) 71853</t>
  </si>
  <si>
    <t>Duomenų ir informacijos saugos kompiuterių tinkluose galimybių studijos, saugos vertinimas</t>
  </si>
  <si>
    <t>VGTU, Kompiuterių inžinerijos katedra
Gediminas Gražulevičius
Tel. (8 5) 274 4771
El. p. gediminas.grazulevicius@vgtu.lt</t>
  </si>
  <si>
    <t>Pažangių technologijų taikymo įterptinėse elektroninėse sistemose techninių galimybių vertinimas</t>
  </si>
  <si>
    <t>VGTU, Elektroninių sistemų katedra
Andrius Katkevičius
Mob. 8 600 31529
El. p. andrius.katkevicius@vgtu.lt</t>
  </si>
  <si>
    <t>E-verslo sprendimų efektyvumo vertinimas, tobulinimo galimybių studija</t>
  </si>
  <si>
    <t>VGTU, Verslo technologijų katedra
Vida Davidavičienė
Tel. (8 5) 274 4881
El. p. vida.davidaviciene@vgtu.lt</t>
  </si>
  <si>
    <t>Ontologijų ir semantizuotų informacinių sistemų kūrimo technologijų ir įrankių tobulinimas ir kūrimas.</t>
  </si>
  <si>
    <t>Veiklos procesų ir veiklos taisyklių modeliavimo ir specifikavimo  metodų taikymo informacinėse sistemose sprendimai</t>
  </si>
  <si>
    <t>Kriptografijos algoritmų kūrimas, realizavimas ir diegimas</t>
  </si>
  <si>
    <t>Socialinių tinklų analizės metodų taikymams kuriant pažangų elektroninį turinį sukūrimas ir įvertinimas</t>
  </si>
  <si>
    <t>VDU Informatikos fakultetas
Doc., dr. Daiva Vitkutė-Adžgauskienė, 
El.p. d.vitkute@if.vdu.lt, 
Tel.: +37069825808</t>
  </si>
  <si>
    <t>Efektyvaus ir inovatyvaus kalbos technologijų panaudojimo inovatyviose daugiakalbėse paslaugose ES Vieningai skaitmeninei rinkai tipinių ir specializuotų prototipų sukūrimas</t>
  </si>
  <si>
    <t>Duomenų ir informacijos gavybos iš WEB 2.0 socialinių technologijų generuojamo saityno turinio ir jų analizės tipinių ir specializuotų prototipų sukūrimas</t>
  </si>
  <si>
    <t>Išmaniųjų namų kibernetinio saugumo sprendimai</t>
  </si>
  <si>
    <t>Algirdas Lančinskas
Tel. (8 5) 21 09 299
El. paštas: algirdas.lancinskas@mii.vu.lt
Matematikos ir informatikos institutas</t>
  </si>
  <si>
    <t>Taikomoji kriptografija, skaitmeninis signalų apdorojimas, spektro įvertinimo metodai</t>
  </si>
  <si>
    <t>Kazys Kazlauskas
Tel. (8 5) 210 9319
El. paštas: kazys.kazlauskas@mii.vu.lt
Matematikos ir informatikos institutas</t>
  </si>
  <si>
    <t>Leksikografinių ir panašių duomenų kodavimo, struktūrinimo ir konvertavimo metodų taikymas</t>
  </si>
  <si>
    <t>Snieguolė Meškauskienė
Tel. (8 5) 210 9329
El. paštas: snieguole.meskauskiene@mii.vu.lt
Matematikos ir informatikos institutas</t>
  </si>
  <si>
    <t>Sistemos sukūrimas ir diegimas, kaip organizacijai panaudoti elektroninio turinio saugos ir saugios informacinės sąveikos technologijas, skirtas užtikrinti elektroninės erdvės saugumo grėsmių asmens ir viešajam saugumui stebėseną, skaitmeninio turinio privatumą ir autorinių teisių apsaugą, išspręsti informacinės sąveikos e. erdvėje ir socialiniuose tinkluose saugos problemas</t>
  </si>
  <si>
    <t>Inovatyvių informacinių programų sistemų inžinerijos, e. komercijos, sistemų suderinamumo ir sąveikos užtikrinimo technologijų, orientuojantis į specializuotus vartotojų (pagyvenusių žmonių, neįgaliųjų ir kt.) poreikius sukūrimas ir bandomasis diegimas</t>
  </si>
  <si>
    <t>Elektroninio turinio saugos ir saugios informacinės sąveikos technologijų diegimas organizacijose</t>
  </si>
  <si>
    <t>Lietuvių šnekamosios kalbos informacinių ir elektroninių sistemų prototipų kūrimas ir demonstravimas</t>
  </si>
  <si>
    <t>Energijos tiekimo ir informacijos perdavimo mechatroninės sistemos. Objekto vietos nustatymo (aptikimo) jutiklių sistemos kūrimas.</t>
  </si>
  <si>
    <t>Signalų analizės sistemų prototipų kūrimas, naudojant įterptines sistemas.</t>
  </si>
  <si>
    <t>Bekontaktis objektų parametrų matavimas naudojant vaizdinę informaciją. Bekontaktis objektų parametrų matavimas naudojant vaizdinę informaciją atliekamas iš dvimačių nuotraukų arba video medžiagos, arba iš trimačių vaizdų gaunamų kinect ar kitais tokio tipo jutikliais. Atpažinimas iš dvimačių vaizdų gali būti panaudotas paviršių defektų aptikimui (asflato įtrūkimai, orlaivių paviršiaus pažeidimai ir pan.). Naudojant papildomą šviesos šaltinį ir projektuojant žinomos formos šviesos signalą ant filmuojamų objektų, pagal gautoje vaizdoje medžiagoje šabloninės šviesos iškraipymus nustatomi objektų matmenys, defektai ar neatitikimai šablonui. Galimas rezultatas - mokslinė galimybių studija, algoritmo sukūrimas arba bandomoji programos versija. Galimos pritaikymo sritys: kovejerinėje gamyboje produkcijos kontrolei, orlaivių, kelių patikrai ir defektų aptikimui, multimedijoje ar pan.. Suteiktos paslaugos rezultatas - metodikos ir algoritmų sukūrimas, bandomoji programos versija</t>
  </si>
  <si>
    <t>Metodų duomenų gavybos ir dirbtinio intelekto taikymams kuriant pažangų elektroninį turinį sukūrimas ir įvertinimas.
Duomenų gavybos ir dirbtinio intelekto taikymų pažangiam elektroniniam turiniui moksliniai tyrimai.</t>
  </si>
  <si>
    <t>VDU Informatikos fakultetas
Dr. Aušra Mackutė-Varoneckienė, 
El. p a.mackutė@if.vdu.lt, 
Tel.: +37069871804</t>
  </si>
  <si>
    <t>VDU Informatikos fakultetas
Doc., dr. Daiva Vitkutė-Adžgauskienė, 
El. p. d.vitkute@if.vdu.lt, 
Tel.: +37069825808</t>
  </si>
  <si>
    <t>Išmaniųjų procesų vizualizavimas, animatronikos sprendimai, procesų automatizacimo ir valdymo, erdvinių prototipų ir modelių konstravimas, virtualūs modeliai, interaktyvios 3D erdvės, papildytos ir virtualios realybės modeliai interaktyvūs prototipai, 3D modeliai ir spausdinti 3D prototipai.</t>
  </si>
  <si>
    <t>VDU Informatikos fakultetas
Egidijus Vaškevičius,
El.p. e.vaskevicius@if.vdu.lt, 
Tel.: +37069830370</t>
  </si>
  <si>
    <t xml:space="preserve">Efektyvaus ir inovatyvaus kalbos technologijų panaudojimo metodų inovatyvių daugiakalbių paslaugų kūrimo ES Vieningai skaitmeninei rinkai moksliniai tyrimai. </t>
  </si>
  <si>
    <t>Duomenų ir informacijos gavybos iš WEB 2.0 socialinių technologijų generuojamo saityno turinio ir jų analizės metodų moksliniai tyrimai</t>
  </si>
  <si>
    <t>Žvilgsnio sekimo panaudojimas mokymosi procesui stebėti ir vertinti</t>
  </si>
  <si>
    <t>Raimondas Zemblys
r.zemblys@tf.su.lt
8672 26394</t>
  </si>
  <si>
    <t>Informacinių sistemų projektavimo metodų, susijusių su modeliais grindžiamu kūrimu MDD, MDA, interneto paslaugų architektūra SOA ir kt. kūrimas, tobulinimas ir tyrimas.</t>
  </si>
  <si>
    <t>Veiklos procesų ir veiklos taisyklių modeliavimo, specifikavimo įrankių ir technologijų kūrimas bei tobulinimas.</t>
  </si>
  <si>
    <t xml:space="preserve">Kibernetinės gynybos ir kriminalinių nusikaltimų kibernetinėje erdvėje tyrimo priemonių kūrimas ir jų panaudojimo efektyvumo tyrimai. </t>
  </si>
  <si>
    <t>E-paslaugų, daiktų interneto ir debesų kompiuterijos sprendimai ir informacinių išteklių ir asmens saugumo ir tapatybės valdymo technologijos</t>
  </si>
  <si>
    <t xml:space="preserve">Kibernetinių nusikaltimų valdymo,  užkardymo ir tyrimo technologijos </t>
  </si>
  <si>
    <t>Regioniniame 3670-3735 MHz dažnio diapazone techninių-technologinių galimybių studija. Prieigos tinklo radijo ryšio stoties sukuriamo elektromagnetinio lauko galios srauto tankio įvertinimas ir tyrimas, interferencijos zonų nustatymas. Techninių-technologinių galimybių studijos rezultatas – galimos  bei užtikrinančios keliamus reikalavimus technologijos ir gamintojo parinkimas nurodytame dažnyje bei siūlomų sprendimų steigti Prieigos tinklus planas. Suteiktos paslaugos rezultatas -  techninė galimybių studija</t>
  </si>
  <si>
    <t>WiFi prieigos kibernetinio saugumo kontrolės sistema.
Paslauga bei jos aprašymas koreliuoja su teikiama paslauga "WiFi prieigos kibernetinio saugumo užtikrinimo tyrimai".
Laukiami projekto rezultatai – bus sukurta apie 120-150 psl. techninių galimybių studija, kurioje bus pateikta WiFi įrenginio identifikavimo sistemos architektūrinė koncepcija kibernetinių grėsmių sumažinimui, remiantis radijo dažnių pėdsakų atpažinimo taikymu, suformuoti reikalavimai WiFi prieigos kontrolės sistemai bei sudaryta tokios sistemos specifikacija. Taip pat bus sukurta universali metodika, skirta WiFi įrenginių identifikavimo automatizavimui, suteikiant prieigą prie belaidžio WiFi tinklo, bei gauti sukurtos metodikos patikros rezultatai realiame WiFi tinkle, kurių pagrindu bus suformuluoti reikalavimai prototipinei WiFi tinklo prieigos kontrolės sistemai.</t>
  </si>
  <si>
    <t>Debesų kompiuterijos ir duomenų virtualizavimo panaudojimo organizacijos veikloje techninių galimybių studija</t>
  </si>
  <si>
    <t>Doc.dr. Ilona Rupšienė
El.p. ilona.rupsiene@ltvk.lt
(4 6)311106</t>
  </si>
  <si>
    <t xml:space="preserve">Naujos informacinės sistemos sūkurimo panaudojant debesų kompiuteriją techninė galimybių studija </t>
  </si>
  <si>
    <t>Doc.dr. Ilona Rupšienė
El.p. ilona.rupsiene@ltvk.lt
(4 6)311107</t>
  </si>
  <si>
    <t>Debesų kompiuterijos panaudojimo informacinių sistemų kūrimui ir naudojimui tyrimas</t>
  </si>
  <si>
    <t>Doc.dr. Ilona Rupšienė
El.p. ilona.rupsiene@ltvk.lt
(4 6)311109</t>
  </si>
  <si>
    <t>Debesų duomenų centro įmonėje techninė galimybių studija</t>
  </si>
  <si>
    <t>Tyrimas kaip organizacijai panaudoti elektroninio turinio saugos ir saugios informacinės sąveikos technologijas, skirtas užtikrinti elektroninės erdvės saugumo grėsmių asmens ir viešajam saugumui stebėseną, skaitmeninio turinio privatumą ir autorinių teisių apsaugą, išspręsti informacinės sąveikos e. erdvėje ir socialiniuose tinkluose saugos problemas</t>
  </si>
  <si>
    <t>Naujų sprendimų paremtų duomenų tyrybos ir vaizdų apdorojimo metodais galimybių studijos</t>
  </si>
  <si>
    <t>Daug resursų reikalaujančio programinio kodo efektyvumo analizė</t>
  </si>
  <si>
    <t>VGTU, Taikomosios informatikos institutas
Arnas Kačeniauskas
Tel. (8 5) 274 4913
El. p. arnas.kaceniauskas@vgtu.lt</t>
  </si>
  <si>
    <t>Debesų technologijomis paremtas įmonės tarptautinių partnerių tinklų formavimo ir valdymo įrankis
Projektas yra orientuotas į elektroninio įrankio prototipo sukūrimą, leidžiančio įmonei pagal užduotus parametrus ieškoti tarptautinių partnerių/klientų, automatiškai siųsti bendradarbiavimo pasiūlymus, stebėti grįžtamąjį ryšį. Prototipas taip pat įgalina reitinguoti esamus partnerius ir klientus pagal jų patikimumą (finansinį, sutarčių vykdymo ir pan.), vertinti kliento arba partnerio riziką, kaupti naujus istorinius duomenis apie klientą/partnerį, rinkti trečiųjų šalių atsiliepimus apie konkretų partnerį socialiniuose tinkluose bei internetinėje erdvėje bendrąja prasme.</t>
  </si>
  <si>
    <t>Prototipų kalbos technologijų sprendimams debesų kompiuterijoje sukūrimas ir įvertinimas.</t>
  </si>
  <si>
    <t>Prototipų duomenų gavybos ir dirbtinio intelekto technologijų sprendimams debesų kompiuterijoje demonstravimas.</t>
  </si>
  <si>
    <t xml:space="preserve">Mobilių objektų nuotolinės kontrolės sistema (programinis įrankis). Priklausomai nuo paties stebimo objekto, tai gali būti labai įvairios sistemos, pvz., krovininių transporto priemonių eksploatacijos ar žmogaus būklės kontrolės sistemos. Paslauga bei jos aprašymas koreliuoja su teikiama paslauga "Mobilių objektų nuotolinė kontrolė (techninė galimybių studija)". 
Suteiktos paslaugos rezultatas – bus sukurtas programinis įrankis, leisiantis nuotoliniu būdu (per Web sąsają) sekti objektų būklę pagal surinktus duomenis iš sensorinių sistemų (realizuotas duomenų rinkimas, nuotolinis jų perdavimas ir atvaizdavimas). Taip pat šis įrankis leis realizuoti  ir kai kurias stebimo objekto būklės valdymo funkcijas. </t>
  </si>
  <si>
    <t xml:space="preserve">Elektronikos komponentų resursų apskaitos kontrolės sistema (programinis įrankis).
Suteiktos paslaugos rezultatas – bus sukurtas modulinis programinis įrankis, susidėsiantis iš specializuotų duomenų bazių, pateikiančių sistemos vartotojui įvairius sandėlio resursų duomenis (pvz., komponentų ar žaliavų reikiamiems elektronikos gaminiams specifikacijas), taip pat tiekėjų/pirkėjų sąrašus ir pan. Pirkimų modulis, užsakant elektronikos komponentus iš tiekėjų, dokumentų apskaitai sugeneruos unikalius užsakymų numerius, pateiks minimalų galimą užsakyti konkrečių komponentų kiekį, taip pat pakuotės dydį, kainas, apmokėjimo sąlygas, pristatymo užsakovui trukmes ir pan. Bus realizuotos ir specifinės funkcijos sistemos pardavimų moduliui: pateikiamas pirkėjų sąrašas, užsakymų bei atsiskaitymų su įmone informacija ir t.t. Programinio įrankio sukūrimas, jo testavimas ir koregavimas. </t>
  </si>
  <si>
    <t xml:space="preserve">Debesų kompiuterijos paslaugų teikimo mobiliosiose terpėse metodų kūrimas ir taikymo efektyvumo tyrimai.  </t>
  </si>
  <si>
    <t xml:space="preserve">Vietos informacijos panaudojimo  specializuotoms paslaugoms teikti metodų kūrimas ir  tyrimai. </t>
  </si>
  <si>
    <t>Lietuvių šnekos pavienių žodžių ir frazių atpažinimo variklis bei jo paruošimas diegimui. Atpažinimo variklis gali būti panaudotas informacijos paieškos, įvesties, ribotos apimties diktavimo sistemose, valdymo balso komandomis sistemose, klientų aptarnavimo srityje. Variklio atpažįstamų žodžių žodynas – iki 1000 žodžių. Prognozuojamas atpažinimo tikslumas nepriklausomai nuo kalbėtojo – daugiau nei 90%. Galimas serverinis arba klientinis atpažinimo variklio įgyvendinimas.</t>
  </si>
  <si>
    <t>Gintautas Tamulevičius
Tel. (8-5) 21 09 337
El. paštas: gintautas.tamulevicius@mii.vu.lt
Matematikos ir informatikos institutas</t>
  </si>
  <si>
    <t>Naujų sprendimų paremtų duomenų tyrybos ir vaizdų apdorojimo metodais prototipų sukūrimas</t>
  </si>
  <si>
    <t>Naujų sprendimų paremtų duomenų tyrybos ir vaizdų apdorojimo metodais prototipų demonstravimas</t>
  </si>
  <si>
    <t>Programinio kodo paskirstymas našiems skaičiavimams debesų kompiuterijos ir kitose IRT infrastruktūrose. Našių skaičiavimų programinės įrangos nuotolinės grafinės vartotojo sąsajos, taupančios žmogiškuosius resursus, sukūrimas ar pritaikymas debesų kompiuterijos ar kitoms IRT infrastruktūroms.</t>
  </si>
  <si>
    <t>VGTU, Taikomosios informatikos institutas
Arnas Kačeniauskas
Tel. 8 5 274 4913
El. p. arnas.kaceniauskas@vgtu.lt</t>
  </si>
  <si>
    <t>Fotoninių ir lazerinių technologijų taikomujų galimybių ir kieto kūno lazerio išvadinių parametrų pasiekiamumo studijos</t>
  </si>
  <si>
    <t>Didelės galios mikrobangų impulsų poveikio įvairiems objektams tyrimas S (2,6 GHz), C (5,2 GHz), X (9.3 GHz), Ku (15 GHz), Ka (34 GHz), W (93 GHz) dažnių ruožuose</t>
  </si>
  <si>
    <t>Habil. dr. Žilvinas Kancleris
FTMC Fizikinių technologijų skyrius
Tel. (8 5) 261 9808
Mob. 8 655 26 156
El. p.: zilvinas.kancleris@ftmc.lt</t>
  </si>
  <si>
    <t>Elektroninių prietaisų elektromagnetinės emisijos tyrimai (dalinai atitinkantys IEC EN 61000-4-3 reikalavimus)</t>
  </si>
  <si>
    <t>Antenų spinduliavimo savybių tyrimai, stiprinimo, kryptingumo diagramų matavimai (1-20 GHz ruože)</t>
  </si>
  <si>
    <t>Optiškai skaidrių elektriškai laidžių dangų fotoninėms ir fotoelektrinėms sistemoms technologijos kūrimas</t>
  </si>
  <si>
    <t>Mikrooptinių elementų pritaikymo baltymų tarpusavio sąveikų tyrimui techninė galimybių studija</t>
  </si>
  <si>
    <t>Techninių galimybių studijų lazerinių technologinių procesų ir įrangos medžiagų apdirbimui diegimui pramonėje rengimas</t>
  </si>
  <si>
    <t>Techninių galimybių studijų lazerinio ženklinimo technologijoms diegti pramonėje rengimas</t>
  </si>
  <si>
    <t>Lazerinių medžiagų mikroapdirbimo technologijų sukūrimui ir diegimui pramonėje techninė galimybių studija</t>
  </si>
  <si>
    <t>Optinių medžiagų ir dangų atsparumo lazerio spinduliuotei ilgalaikiai tyrimai</t>
  </si>
  <si>
    <t>Dr. Mindaugas Maciulevičius
FTMC Lazerinių technologijų skyrius
Tel. (8 5) 264 4868
El. p.: mindaugasm@ar.fi.lt</t>
  </si>
  <si>
    <t>Temperatūrinių laukų ir įtempimų skaitiniai tyrimai.</t>
  </si>
  <si>
    <t>Dr. Raimondas Petruškevičius
FTMC Lazerinių technologijų skyrius
Tel. (8 5) 264 4865
Mob. 8 670 21 104
El. p.: raimisp@ktl.mii.lt</t>
  </si>
  <si>
    <t>Nanofotoninių struktūrų taikomieji tyrimai.</t>
  </si>
  <si>
    <t>Optinių komponentų spektrinių charakteristikų ir jų stabilumo taikomieji tyrimai</t>
  </si>
  <si>
    <t>Dr. Ramutis Drazdys
FTMC Lazerinių technologijų skyrius
Mob. 8 685 24 180
El. p.: rdrazdys@ktl.mii.lt</t>
  </si>
  <si>
    <t>Optinių dangų su sudėtingomis spektrinėmis charakteristikomis, skirtų optiniams komponentams projektavimas</t>
  </si>
  <si>
    <t>Lazerinių technologijų metalų ir kompozitų nanodalelių gamybai lazeriais taikomieji tyrimai</t>
  </si>
  <si>
    <t>Dr. Mindaugas Gedvilas
FTMC Lazerinių technologijų skyrius
Tel. (5) 2644868 
Mob. Tel. +370 684 29431
El. p.: mgedvilas@ftmc.lt</t>
  </si>
  <si>
    <t>Sub-mikrometrinių periodinių darinių formavimo plonuose sluoksniuose lazerinės interferencinės abliacijos metodais galimybių studija</t>
  </si>
  <si>
    <t>Lazerinių sistemų ir prietaisų su aktyviomis optinėmis skaidulomis taikomieji galimybių tyrimai</t>
  </si>
  <si>
    <t>Dr. Kęstutis Regelskis
FTMC Lazerinių technologijų skyrius
Tel. (8 5) 264 4868
Mob. 8 674 03 941
El. p.: regelskis@ar.fi.lt</t>
  </si>
  <si>
    <t>Kompaktinės terahercinės optikos integravimo su terahercų jutikliais techninių galimybių studija</t>
  </si>
  <si>
    <t>Dr. Irmantas Kašalynas
FTMC Optoelektronikos skyrius
Tel. (8 5) 231 2418
Mob. 8 618 57423 
El. p. irmantas.kasalynas@ftmc.lt</t>
  </si>
  <si>
    <t>Spektroskopinio terahercinio vaizdinimo techninių galimybių studija</t>
  </si>
  <si>
    <t>Terahercų šaltinių spinduliavimo charakteristikų gerinimas lazerinio apdirbimo metodais techninė galimybių studija</t>
  </si>
  <si>
    <t>Lazerinės komunikacijos įgyvendinimo tarp mažųjų palydovų galimybių studija. Tikslas- išanalizuoti technines galimybes panaudoti įvairių tipų lazerius kosmose ryšių palaikymui</t>
  </si>
  <si>
    <t>Femtosekundinių lazerių spinduliuotės generuojamos jonizuojančios spinduliuotės dozės optimizavimo techninė galimybių studija</t>
  </si>
  <si>
    <t>Išmanių apšvietimo sistemų ir specialiojo taikymo apšvietimo įrenginių projektavimas, techninių charakterizuojančių parametrų skaičiavimas ir modeliavimas</t>
  </si>
  <si>
    <t>Dr. Mindaugas Karaliūnas 
Mokslo darbuotojas
mindaugas.karaliunas@bpti.lt
+37069164605</t>
  </si>
  <si>
    <t>Apšvietimo sistemų ir specialiojo taikymo apšvietimo įrenginių  modeliavimas, projektavimas, prototipavimas</t>
  </si>
  <si>
    <t>Tiesinių pavarų (angl. direct drive) panaudojimo ir integravimo lazerinėse sistemose techninių galimybių studija</t>
  </si>
  <si>
    <t>Pramoninių šviestukinių prietaisų ir įrenginių/sistemų galimybių studija. Pramoninių šviestukinių prietaisų ir įrenginių/sistemų skirtų teikti vizualinę (grafinę, tekstinę ar video) informaciją: nuo prietaiso panelės iki itin didelių gabaritų lauko ar vidaus patalpų ekranų.  Rezultate bus pateikta techninė galimybių studija - tiriamasis analitinis darbas, kuriame įvertintos tokios sistemos ar jos mazgo realizavimo technologinės galimybės, rekomendacijos siektiniems parametrams.</t>
  </si>
  <si>
    <t>Kietakūnių šviesos šaltinių valdymo galimybių studija. Valdymo kokybę nusako valdymo srovės stabilumas, įtampa, impulsų greitaveika, reakcijos greitis, valdymo efektyvumas ir daugelis kitų parametrų. Priklausomai nuo valdomo šaltinio (lazeris, šviestukas ir pan.) tipo ir taikymo, skirtingi parametrai yra esminiai. Rezultate bus pateikta techninė galimybių studija - tiriamasis analitinis darbas, kuriame įvertintos tokio valdiklio (ar sistemos) realizavimo technologinės galimybės, rekomendacijos siektiniems parametrams.</t>
  </si>
  <si>
    <t>Kietakūnių lazerių aktyviųjų terpių šiluminių ir optinių savybių kompiuterinis modeliavimas.</t>
  </si>
  <si>
    <t>Puslaidininkių medžiagų skirtų elektronikai, optoelektronikai bei saulės energetikai  fotoelektrinių parametrų įvertinimo metodų galimybių studijos</t>
  </si>
  <si>
    <t>Ramūnas Aleksiejūnas
Tel. (8 5) 236 6027
El. paštas: ramunas.aleksiejunas@ff.vu.lt
Taikomųjų mokslų institutas</t>
  </si>
  <si>
    <t>Spektriškai funkcionalizuotų šviesos šaltinių technologinės plėtros ir taikymų žemės ūkyje (botanikoje, zoologijoje ir ichtiologijoje), medicinoje ir architektūroje galimybių studija</t>
  </si>
  <si>
    <t>Pranciškus Vitta
El. paštas: pranciskus.vitta@ff.vu.lt
Tel. +370 5 2366 039
Taikomųjų mokslų institutas</t>
  </si>
  <si>
    <t>Naujų fotoninių prietaisų ir jų sudedamųjų dalių elementų patikimumo bandymai ekstremaliomis lazerinės apšvotos sąlygomis</t>
  </si>
  <si>
    <t>Andrius Melninkaitis
Mob. 8 68484671
El.paštas: Andrius.Melninkaitis@ff.vu.lt
Fizikos fakultetas, Lazerinių tyrimų centras</t>
  </si>
  <si>
    <t xml:space="preserve">Optinių    sistemų    skaitmeninis   projektavimas:   modeliavimo   ir optimizavimo tyrimai
</t>
  </si>
  <si>
    <t>Domas Paipulas
El. paštas: domas.paipulas@ff.vu.lt
Tel. 8-5 2366290
Fizikos fakultetas, Lazerinių tyrimų centras</t>
  </si>
  <si>
    <t>Optinių mazgų ir kieto kūno lazerio schemų sukūrimas ir tyrimai</t>
  </si>
  <si>
    <t>Tolimojo infraraudonojo (TIR) diapazono spinduliuotės detektoriaus prototipo sukūrimas.</t>
  </si>
  <si>
    <t>Prof. dr. Algirdas Sužiedėlis
FTMC Elektronikos skyrius
tel.: (8 5) 2124539
El. p.:  algirdas.suziedelis@ftmc.lt</t>
  </si>
  <si>
    <t>Optoelektroninių prietaisų formavimo, integravimo ir surinkimo technologijų kūrimas</t>
  </si>
  <si>
    <t>Kontaktų ir integruojančiųjų-jungiančiųjų komponentų fotoniniams prietaisams kūrimas</t>
  </si>
  <si>
    <t>Prototipų lazeriniams medžiagų apdirbimo procesams sukūrimas</t>
  </si>
  <si>
    <t>Specialios įrangos lazerinio ženklinimo (graviravimo, markiravimo) technologijoms konstravimas. Prototipų lazerinio ženklinimo procesams sukūrimas</t>
  </si>
  <si>
    <t>Lazerinio ženklinimo (graviravimo, markiravimo) technologijų sukūrimas</t>
  </si>
  <si>
    <t>Lazerinio medžiagų mikroapdirbimo technologijų sukūrimas ir įrangos prototipo sukūrimas</t>
  </si>
  <si>
    <t>Novatoriškų, temperatūros pokyčiams atsparių, skaidulinių komponentų prototipų sukūrimas</t>
  </si>
  <si>
    <t>Didelio tikslumo, itin stabilaus skaidulinio kolimatoriaus prototipo sukūrimas</t>
  </si>
  <si>
    <t>Lazerinių sistemų ir prietaisų prototipų su aktyviomis optinėmis skaidulomis sukūrimas</t>
  </si>
  <si>
    <t>Didelio diametro optinių skaidulų apdirbimo technologijų (nukirtimo, poliravimo, suvirinimo ir kitų) sukūrimas</t>
  </si>
  <si>
    <t>Skaidulinių ir integralinės optikos jutiklių kūrimas; Optinių skaidulų ir integralinės optikos (SOI, SiN) jutiklių (bio, dujų ir kiti); projektavimas ir prototipų kūrimas.</t>
  </si>
  <si>
    <t>Integralinės bangolaidinės optikos prietaisų projektavimas ir kūrimas; SOI, SOS, InP ir SiN bangolaidinės integralinės optikos prietaisų projektavimas ir prototipų sukūrimas</t>
  </si>
  <si>
    <t>Terahercinės spinduliuotės galios matavimo prototipo sukūrimas</t>
  </si>
  <si>
    <t>Optinių mazgų ir kieto kūno lazerio prototipo veikos demonstravimas</t>
  </si>
  <si>
    <t>Kieto kūno lazerių schemų sukūrimas ir tyrimai</t>
  </si>
  <si>
    <t>Lazerinių sistemų ir prietaisų su aktyviomis optinėmis skaidulomis prototipų demonstravimas</t>
  </si>
  <si>
    <t>Padidinto atsparumo lazerio spinduliuotei, sudėtingų spektrinių charakteristikų optinių dangų prototipų sukūrimas</t>
  </si>
  <si>
    <t>Specialios įrangos lazeriniams procesams medžiagų apdirbimui prototipų demonstravimas</t>
  </si>
  <si>
    <t>Specialios įrangos lazerinio ženklinimo (graviravimo, markiravimo) prototipų demonstravimas</t>
  </si>
  <si>
    <t>Lazerinio medžiagų mikroapdirbimo sistemų sukūrimas ir įrangos prototipo demonstravimas</t>
  </si>
  <si>
    <t>Kompaktiško terahercinės spinduliuotės galios matuoklio prototipo demonstravimas</t>
  </si>
  <si>
    <t>Kompaktinės terahercinės optikos prototipų sukūrimas ir demonstravimas</t>
  </si>
  <si>
    <t>Padidinto atsparumo lazerio spinduliuotei, sudėtingų spektrinių charakteristikų optinių dangų bandomųjų partijų gamyba</t>
  </si>
  <si>
    <t>Lazerinio ženklinimo bandinių bandomųjų partijų gamyba</t>
  </si>
  <si>
    <t>Optinių ir precizinių mechanikos mazgų, grandžių, komponenčių, kieto kūno ir skaidulinių lazerių išvadinių ir vidinių veikos parametrų charakterizavimas, testavimas, analizė</t>
  </si>
  <si>
    <t>Medžiagų, naudojamų abrazyvo terpėje dirbančių mašinų elementų atsparumo dilimui didinti, kūrimas ir įvertinimas</t>
  </si>
  <si>
    <t xml:space="preserve">Prof. dr. Vytenis Jankauskas
El. p. vytenis.jankauskas@asu.lt
Tel. +37061449373
</t>
  </si>
  <si>
    <t>Mechaninių sistemų virpesių ir deformacijų tyrimas nekontaktiniais metodais. Sistemų, kuriose fiksuojami aukšto dažnio virpesiai, o amplitudė ar deformacijos yra mikrometrų eilės efektyviausi tyrimo metodai yra skaitmeninės holografinės interferometrijos metodai. Šie metodai leidžia stebėti tiek laikines virpesių ir deformacijų priklausomybes, tiek jų formas. Numatomas rezultatas - holografinės interferogramos ir jų kokybinė analizė.</t>
  </si>
  <si>
    <t>Pramoninių šviestukinių prietaisų ir įrenginių/sistemų prototipų gamyba ir bandymas.</t>
  </si>
  <si>
    <t>Kietakūnių šviesos šaltinių valdiklių prototipų gamyba ir bandymas</t>
  </si>
  <si>
    <t>Lazerinių stebėjimo, sekimo ir skaičiavimo sistemų kūrimas ir taikymo, pramonės įrenginiuose, panaudojimo analizė (lazerinių sistemų ir juos apjungiančių modulių kūrimas)</t>
  </si>
  <si>
    <t>Puslaidininkių medžiagų skirtų elektronikai, optoelektronikai bei saulės energetikai  fotoelektrinių parametrų įvertinimo metodų ir matavimo stendų sukūrimas</t>
  </si>
  <si>
    <t>Spektriškai funkcionalizuotų šviesos šaltinių žemės ūkiui (botanikai, zoologijai ir ichtiologijai), medicinai ir architektūrai prototipo kūrimas</t>
  </si>
  <si>
    <t>Biologinių, cheminių ir kitokių medžiagų detektoriaus ir/ar dezinfekatoriaus, gilaus UV diapazono puslaidininkinių šviestukų pagrindu, prototipo kūrimas</t>
  </si>
  <si>
    <t>Tolimojo ir viduriniojo infraraudonojo spektro prietaisų: lazerių bei jutiklių prototipų surinkimas</t>
  </si>
  <si>
    <t>Jonas Matukas
El. paštas: jonas.matukas@ff.vu.lt
Alvydas Lisauskas
El. paštas: alvydas.lisauskas@ff.vu.lt
Tel.: 25366078
Fizikos fakultetas</t>
  </si>
  <si>
    <t>Spektriškai funkcionalizuotų šviesos šaltinių žemės ūkiui (botanikai, zoologijai ir ichtiologijai), medicinai ir architektūrai prototipo demonstravimas, charakterizavimas, parametrų optimizavimas</t>
  </si>
  <si>
    <t>Biologinių, cheminių ir kitokių medžiagų detektoriaus ir/ar dezinfekatoriaus, gilaus UV diapazono puslaidininkinių šviestukų pagrindu, prototipo demonstravimas, charakterizavimas, parametrų optimizavimas</t>
  </si>
  <si>
    <t>Didelio ilgaamžiškumo ir atsparumo optinių dangų trumpų impulsų lazerių optiniams ir optomechaniniams komponentams kūrimas ir tyrimai</t>
  </si>
  <si>
    <t>Lazerinio medžiagų mikroapdirbimo technologijų tyrimai</t>
  </si>
  <si>
    <t>Lazerinių sistemų ir prietaisų su aktyviomis optinėmis skaidulomis tyrimai</t>
  </si>
  <si>
    <t>Jonizuojančios spinduliuotės sugeneruotos femtosekundinių lazerių dozės galios tyrimai</t>
  </si>
  <si>
    <t>Lazerinių spinduolių ir stiprintuvų, aktyviųjų terpių ir kaupinimo konfigūracijos, moduliuotos kokybės ir modų sinchronizacijos veikos, plėstuvų ir spaustuvų, impulsų sklaidos, spūdos, harmonikų ir parametrinės šviesos generacijos, lazerinės mikroskopijos ir spektroskopijos tyrimai</t>
  </si>
  <si>
    <t>Duomenų gamybos, dirbtinio intelekto ir statistinės analizės taikymų saulės energetikos sistemų valdymui ir optimizavimui moksliniai tyrimai</t>
  </si>
  <si>
    <t>Pramoninių šviestukinių prietaisų ir įrenginių/sistemų tyrimai. Pramoniniai šviestukiniai  prietaisai ir įrenginiai/sistemos skirtos teikti vizualinę (grafinę, tekstinę ar video) informaciją. Kiekvienu atveju sistemos kokybę sudaro kompleksiniai skaisčio, vaizdo elementų (pikselių) kontrasto, skaisčio, dinamikos, skyros, efektyvumo, konstrukcijos parametrai.  Suteiktos paslaugos rezultatas - tyrimų ataskaita, pristatanti gautus rezultatus, rekomendacijas.</t>
  </si>
  <si>
    <t>Kietakūnių šviesos šaltinių valdiklių tyrimai. Valdymo kokybę nusako valdymo srovės stabilumas, įtampa, impulsų greitaveika, reakcijos greitis, valdymo efektyvumas ir daugelis kitų parametrų. Priklausomai nuo valdomo šaltinio (lazeris, šviestukas ir pan.) tipo ir taikymo, skirtingi parametrai yra esminiai, turi būti taikomos skirtingos topologijos. Tiriama topologijų, techninių, techniologinių veiksnių įtaka valdiklio parametrams/kokybei. Suteiktos paslaugos rezultatas - tyrimų ataskaita, pristatanti gautus rezultatus, rekomendacijas.</t>
  </si>
  <si>
    <t>Pokelso elementų rezonansinių dažnių ir elektrinės talpos matuoklio sukūrimas. Bus sukurtas Pokelso elementų kompiuterinio rezonansinių dažnių ir elektrinės talpos matuoklio maketas, atliktas jo testavimas, bei alikti bandimai realiomis sąlygomis.</t>
  </si>
  <si>
    <t>Algimantas Kežionis
Tel. (85) 2366064
El. paštas: algimantas.kezionis@ff.v.lt
Fizikos fakultetas</t>
  </si>
  <si>
    <t xml:space="preserve">Biopolimerų fotoreaktyvumo ir erdviškai selektyvaus fotostruktūrinimo tyrimas bei mikrodarinių apibūdinimas optinės ir elektronų mikroskopijos metodais </t>
  </si>
  <si>
    <t xml:space="preserve">Tribologiškai efektyvios dangos 
1. Naujų detalių su tribologiškai efektyviomis dangomis laboratorinių prototipų kūrimas. 2. Tribologiškai efektyvių dangų technologijų išbandymas pusiau gamybinėse sąlygose. </t>
  </si>
  <si>
    <t>Doc. Dr. Violeta Medelienė
El. p. violeta.medeliene@edu.ktk.lt
Tel. +370 615 29197</t>
  </si>
  <si>
    <t>Tribologiškai efektyvios dangos 
1. Cheminių medžiagų, mažinančių trintį bei dilimą, jomis prisotinant porėtas dangas, paieška. 
2. Naujų fizikinių technologijų, kurios pagerintų dangų ir paviršių tribologines savybes, kūrimas.</t>
  </si>
  <si>
    <t>Doc. Dr. Violeta Medelienė
El. p. violeta.medeliene@edu.ktk.lt
Tel. +370 615 29198</t>
  </si>
  <si>
    <t>Duomenų perdavimo aukštu dažniu efektyvumo tyrimas, skirtingo tipo kabeliuose, naudojamuose   sonarams</t>
  </si>
  <si>
    <t xml:space="preserve">Lekt. dr Dainius Balbonas
dainius@tf.su.lt
861606069
</t>
  </si>
  <si>
    <t>Funkcinių medžiagų ir dangų elektromagnetinių savybių: dielektrinės skvarbos, sugerties, ekranavimo efektyvumo tyrimai (1-20 GHz ruože)</t>
  </si>
  <si>
    <t>Metalų gaminių, konstrukcijų atsparumo korozijai įvertinimas druskos rūko kameroje (akredituota laboratorija)</t>
  </si>
  <si>
    <t>Dr. Dalia Bučinskienė
FTMC Elektrocheminės medžiagotyros skyrius
Tel. (8 5) 272 9492
El. p.: dalia.bucinskiene@ftmc.lt
Dr. Konstantinas Leinartas
FTMC Elektrocheminės medžiagotyros skyrius
Tel. (8 5) 2661290
El. p.: konstantinas.leinartas@ftmc.lt</t>
  </si>
  <si>
    <t>Atsparumo dilimui lyginamieji  taikomieji tyrimai</t>
  </si>
  <si>
    <t>Dr. Gedvidas Bikulčius
FTMC Elektrocheminės medžiagotyros skyrius
Tel. (8 5) 272 9363 
Mob. 8 607 19 561
El. p.: gedvidas.bikulcius@ftmc.lt</t>
  </si>
  <si>
    <t>Šviesai ir elektrai laidžių sluoksnių (FTO pagrindu) formavimas bei modifikavimas pagal reikiamus fizikinius parametrus</t>
  </si>
  <si>
    <t>Dr. Benjaminas Šebeka
FTMC Elektrocheminės medžiagotyros skyrius
Tel. (8 5) 2665796
El. p.: benjaminas.sebeka@ftmc.lt</t>
  </si>
  <si>
    <t>Cheminis-funkcinis kietųjų paviršių modifikavimas panaudojant in situ sintezę ir savaiminį susirinkimą</t>
  </si>
  <si>
    <t>Fotovoltinių darinių, adsorbuotų junginių, laidžiųjų polimerų, savitvarkių monosluoksnių ant metalų paviršiaus charakterizavimas Ramano ir infraraudonosios spektroskopijos metodais. Struktūros, stabilumo ir defektingumo analizė, ryšio tarp darinių technologinių formavimo sąlygų ir struktūros paieška.</t>
  </si>
  <si>
    <t>Habil. dr. Gediminas Niaura
FTMC Organinės chemijos skyrius
Mob. 868645026,
El. p.: gniaura@ktl.mii.lt</t>
  </si>
  <si>
    <t>Puslaidininkinių sluoksnių ir darinių auginimas (Puslaidininkinių sluoksnių, struktūrų, nanodarinių auginimas molekulių pluoštelio epitaksijos būdu naudojant molekulinius In, Ga, Al, As, Sb, Bi, Si ir Be šaltinius)</t>
  </si>
  <si>
    <t>Dr. Vaidas Pačebutas
FTMC Optoelektronikos skyrius
Tel. (8 5) 2627469
El. p.: vaidas.pacebutas@ftmc.lt</t>
  </si>
  <si>
    <t>Metalizacija elektronų spindulio garintuvu (Ti, Au, Ni, Ge, Al, AuGe(12%) nusodinimas elektronų spindulio procesu ir, esant poreikiui, atkaitinimas spartaus atkaitinimo krosnyje)</t>
  </si>
  <si>
    <t>Dr. Andrius Bičiūnas
FTMC Optoelektronikos skyrius
Tel. (8 5) 2627469
El. p.: andrius.biciunas@ftmc.lt</t>
  </si>
  <si>
    <t>Įvairių priemaišų implantavimas ir krūvininkų gyvavimo trukmės korekcija puslaidininkinės struktūros užduotajame sluoksnyje</t>
  </si>
  <si>
    <t>Dr. Vitalij Kovalevskij 
FTMC Branduolinių tyrimų skyrius
Tel. (8 5) 266 1654 
El. p.: vitalij@ftmc.lt</t>
  </si>
  <si>
    <t>Puslaidininkinių ir dielektrinių medžiagų atkaitinimas vakuume arba spec.dujų atmosferoje</t>
  </si>
  <si>
    <t>Neardanti elementinė ir struktūrinė medžiagų analizė</t>
  </si>
  <si>
    <t>Pasyvuojančių ir izoliuojančių dangų ir jų technologijų elektroniniams prietaisams kūrimas</t>
  </si>
  <si>
    <t>Medžiagų paviršiaus analizė skanuojančiu elektroniniu mikroskopu</t>
  </si>
  <si>
    <t>Dr. Andrius Maneikis
FTMC Medžiagotyros ir elektros inžinerijos skyrius
Mob. tel. 868553384
El. p.: andrius@pfi.lt</t>
  </si>
  <si>
    <t>Medžiagų cheminės sudėties analizė skenuojančiu elektroniniu mikroskopu su EDS priedu</t>
  </si>
  <si>
    <t>Funkcinių medžiagų gamybos technologijos techninės galimybių studijos parengimas</t>
  </si>
  <si>
    <t>Temperatūrinių laukų ir įtempimų skaitiniai tyrimai; Temperatūrinių laukų mechaninių įtempimų skirstinių įvertinimas, naudojant baigtinių elementų metodą</t>
  </si>
  <si>
    <t>Funkcinių paviršių formavimo lazeriniais metodais galimybių tyrimai</t>
  </si>
  <si>
    <t>Hibridinių technologijų grafeno ir panašių į grafeną medžiagų elektronikos formavimui bei integravimui į Si-tipo platformas kūrimas</t>
  </si>
  <si>
    <t>Keisti paslaugos tipą</t>
  </si>
  <si>
    <t>Puslaidininkinių ir dielektrinių medžiagų savybių modifikavimas ir tyrimai naudojant didelės energijos jonų pluoštelius</t>
  </si>
  <si>
    <t>Krūvininkų gyvavimo trukmės korekcija puslaidininkinės struktūros užduotajame sluoksnyje</t>
  </si>
  <si>
    <t>Kontroliuojamas puslaidininkinių ir dielektrinių medžiagų atkaitinimas vakuume arba spec.dujų atmosferoje</t>
  </si>
  <si>
    <t>Atsparių trinčiai ir dilimui dangų kūrimas ir tobulinimas. Rezultatas: atlikta galimybių studija.</t>
  </si>
  <si>
    <t>Jutiklių sukūrimo naudojant funkcines medžiagas techninės galimybių studijos. Techninės galimybių studijos apimtis nuo 10 iki 50 psl.</t>
  </si>
  <si>
    <t>Polimerinių kompozitų sudėties, armuojančių ir matricos medžiagų charakterizavimas ir jų technologinių savybių įvertinimas</t>
  </si>
  <si>
    <t>Organinių puslaidininkių ir kitų elektroaktyvių medžiagų sintezė ir charakterizavimas</t>
  </si>
  <si>
    <t>Kalcio hidrosilikatų ir ceolitų sintezės ir savybių tyrimai.</t>
  </si>
  <si>
    <t>Priedų įtakos cemento ir kitų rišamųjų medžiagų savybėms tyrimai, pramoninių atliekų utilizavimo silikatinėse medžiagose tyrimai.</t>
  </si>
  <si>
    <t>Krakmolo darinių  kleisterizacijos tyrimas</t>
  </si>
  <si>
    <t>DSK kreivių užrašymas, medžiagų fazinių ir fizikinių virsmų tyrimas</t>
  </si>
  <si>
    <t xml:space="preserve">Polimerinių bandinių dinaminė mechaninė terminė analizė, organinių medžiagų fazinių virsmų tyrimas dielektrinio spektrometro pagalba, fotopolimerizacijos procesų tyrimas  </t>
  </si>
  <si>
    <t xml:space="preserve">Rentgenodifrakcinė analizė </t>
  </si>
  <si>
    <t>rentgeno fluorescencinė analizė</t>
  </si>
  <si>
    <t>Mėginių tyrimai taikant paviršiumi stimuliuotą Ramano spektroskopiją (tirpale ir sausam mėginiui)</t>
  </si>
  <si>
    <t>Paviršiaus morfologijos tyrimas (tirpale ir sausam mėginiui)</t>
  </si>
  <si>
    <t>Reakcijos eigos stebėjimas realiame laike taikant UV-Vis spektroskopijos metodą</t>
  </si>
  <si>
    <t>Skaitmeninėje rentgeno diagnostikoje naudojamų parametrų analizė bei problemų sprendimas</t>
  </si>
  <si>
    <t>Medžiagų, medžiagų darinių, komponentų mechaninių, struktūrinių ir kitų savybių tyrimai</t>
  </si>
  <si>
    <t xml:space="preserve">Plazmocheminių  technologijų taikymai: elementariųjų ir sudėtingų puslaidininkių, dielektrikų bei laidininkų ėsdinimas
aktyviųjų dujų plazmoje </t>
  </si>
  <si>
    <t>Plazmocheminių  technologijų taikymai: atrankusis ėsdinimas, ėsdinimo anizotropiškumas, paviršinio sluoksnio elementinės sudėties kitimas, inhibitorių susidarymas ir naudojimas, paslėptųjų sluoksnių sudarymas</t>
  </si>
  <si>
    <t>Plazmocheminių  technologijų taikymai: amorfinės anglies ir deimanto tipo anglies dangų, nanodarinių ir paslėptųjų sluoksnių formavimas bei tyrimas</t>
  </si>
  <si>
    <t>Medžiagų savybių matavimas naudojant tiesines ir netiesines ultragarsines bangas kietuose kūnuose, matavimų modeliavimas.</t>
  </si>
  <si>
    <t>Matematinis technologinių (fizikinių-cheminių) procesų modeliavimas</t>
  </si>
  <si>
    <t>Fenomenologinio modelio, aprašančio reaktyviojo joninio ėsdinimo metu paviršiuje vykstančius procesus, plonų dangų susidarymą, katalizės reakcijas ir kt., kūrimas</t>
  </si>
  <si>
    <t>Optinių dokumentų apsaugos priemonių ir jų gamybos technologijų kūrimas bei tyrimas</t>
  </si>
  <si>
    <t>Inovatyvių medžiagų ir struktūrų tyrimas fizikiniais ir cheminiais medžiagų analizės metodais. Plonaplėvelių nanostruktūrinių saviorganizuojančių sistemų formavimas ir tyrimai</t>
  </si>
  <si>
    <t>Metalinių, puslaidininkinių bei dielektrinių sluoksnių formavimas vakuuminiais joniniais ir plazminiais metodais bei jų savybių tyrimai</t>
  </si>
  <si>
    <t>Antireflekcinių plėvelių bei paviršių formavimas ir tyrimas</t>
  </si>
  <si>
    <t>Puslaidininkių paviršiaus savybių modifikavimas bei pasyvavimas cheminiais ir fiziniais metodais</t>
  </si>
  <si>
    <t>Deimanto tipo anglies dangų sintezė ir tyrimas</t>
  </si>
  <si>
    <t>Metalo ir puslaidininkio (Schottky ir ominių) kontaktų formavimas ir tyrimas</t>
  </si>
  <si>
    <t>Plonų dielektrinių, metalinių sluoksnių ir deimanto tipo anglies dangų bei joninių ir plazminių metodų kūrimas, tyrimas ir taikymas.</t>
  </si>
  <si>
    <t>Metalo plėvelių garinimas</t>
  </si>
  <si>
    <t>Deimanto tipo anglies plėvelių auginimas</t>
  </si>
  <si>
    <t>Paviršinis mikroformavimas. Mikro ir nanodarinių ėsdinimas reaktyviojo joninio ėsdinimo būdu</t>
  </si>
  <si>
    <t>Paviršinis mikroformavimas. Mikro ir nanodarinių ėsdinimas jonų pluošteliu</t>
  </si>
  <si>
    <t>Tūrinis mikroformavimas. Gilusis reaktyvusis joninis ėsdinimas</t>
  </si>
  <si>
    <t>Paviršiaus tyrimas Rentgeno fotoelektronų ir Ože elektronų spektroskopijomis, epitaksinių GaAs sluoksnių auginimas,auginamų sluoksnių kontrolė, tiesioginė sąsaja vakume su GaAs sluoksnių auginimo sistema ir tyrimai tiesiogiai vakuume (in-situ)</t>
  </si>
  <si>
    <t>Paviršiaus tyrimas taikant: Rentgeno fotoelektronų spektroskopiją (XPS); jonų sklaidos spektroskopiją (ISS); atspindėtų elektronų prarastos energijos spektroskopiją (REELS);  UV spindulių fotoelektronų  spektroskopiją (UPS)</t>
  </si>
  <si>
    <t xml:space="preserve">Optinių savybių tyrimas UV-VIS diapazone </t>
  </si>
  <si>
    <t xml:space="preserve">Molekulių ir mišinių charakterizavimas, vibracinių spektrų identifikavimas (FTIR) </t>
  </si>
  <si>
    <t>Medžiagų tyrimas, identifikacija su Raman spektroskopija</t>
  </si>
  <si>
    <t>Medžiagų cheminė analizė atominės spektroskopijos metodu</t>
  </si>
  <si>
    <t>Dielektrinių medžiagų, plonų plėvelių elektrinių savybių tyrimas. Kuro elementų komponentų testavimas</t>
  </si>
  <si>
    <t>visų tipų plonasluoksnių bandinių struktūrinės analizės kiekybiniai ir kokybiniai tyrimai didelės skiriamosios gebos, automatiniu rentgeno spindulių difraktometru.</t>
  </si>
  <si>
    <t>Naujų mineralų kompleksų serpantinito pagrindu kūrimas</t>
  </si>
  <si>
    <t>Biomedicininės paskirties nano, mikro tekstilės medžiagų kūrimas ir tyrimas. Bus atlikta 50-75 lapų apimties techninė galimybių studija, įvertinant kuriamų medžiagų perspektyvas ir tyrimų aktualumą.</t>
  </si>
  <si>
    <t>Polimerų sintezė, modifikavimas ir tyrimai.</t>
  </si>
  <si>
    <t>Sintetinių flokuliantų alternatyva –bioskaidūs nanokrakmolo flokuliantai.  Rezultate bus atlikta iki 80 lapų apimties techninė galimybių studija - tiriamasis analitinis darbas, kuriuo siekiama įvertinti planuojamo įgyvendinti MTEP projekto technologinį, ekonominį ir komercinį gyvybingumą.</t>
  </si>
  <si>
    <t>Funkcinių medžiagų gavimas biokataliziniais metodais</t>
  </si>
  <si>
    <t>Puslaidininkių medžiagų charakteristikų techninės studijos (elektrinės ir fotoelektirnės savybės, krūvio pernašos tyrimai, krūvininkų judris, defektų nustatymas, pn sandūrų charakteristikos, impedandso tyrimai)</t>
  </si>
  <si>
    <t>Vaidotas Kažukauskas
Tel. (8 5) 366 6035
El. paštas: vaidotas.kazukauskas@ff.vu.lt
Fizikos fakultetas</t>
  </si>
  <si>
    <t>Naujų organinių medžiagų pagrindinių savybių nustatymo  bei taikymo galimybių optoelektronikos prietaisuose studijos</t>
  </si>
  <si>
    <t>Saulius Juršėnas
Tel. (8 5) 236 6027
El. paštas: saulius.jursenas@ff.vu.lt
Karolis Kazlauskas
Tel. (8 5) 2366032
El. paštas: karolis.kazlauskas@ff.vu.lt
Taikomųjų mokslų institutas</t>
  </si>
  <si>
    <t>Technologinių operacijų, formuojant Si, Ge, GaN, GaAs ir kitus puslaidininkinius prietaisus bei Saulės celes studijos</t>
  </si>
  <si>
    <t>Eugenijus Gaubas
Tel. (8 5) 236 6082
El. paštas: eugenijus.gaubas@ff.vu.lt
Taikomųjų mokslų institutas</t>
  </si>
  <si>
    <t>Legirantų ir sklaidos varžos profiliavimas sluoksniniuose/puslaidininkių sandūrų dariniuose</t>
  </si>
  <si>
    <t>Spindulinės ir nespindulinės rekombinacijos laike išskirtų spektrinių charakteristikų  tyrimas sinchroniškai ir  nesąlytiniu būdu  registruojant impulsinius (&gt;0.5 ns) signalus</t>
  </si>
  <si>
    <t>Giliųjų centrų fotojonizacijos nuostovioji ir impulsinė spektroskopija</t>
  </si>
  <si>
    <t>Optiškai aktyvių medžiagų pritaikymo ir eksploatacijos galimybių tyrimas ir rekomendacijų teikimas.</t>
  </si>
  <si>
    <t>Simas Šakirzanovas
el. paštas simas.sakirzanovas@chf.vu.lt
tel. 85 219 3190
Chemijos fakultetas</t>
  </si>
  <si>
    <t xml:space="preserve">Tribologiškai efektyvios dangos 
1. Didelio paviršiaus ploto padengimo tribologiškai efektyviomis dangomis technologijų sukūrimas. 
2. Fizinių technologijų, užtikrinančių tribologiškai efektyvių dangų ir paviršių sukūrimą, paruošimas. </t>
  </si>
  <si>
    <t>Doc. Dr. Violeta Medelienė
El. p. violeta.medeliene@edu.ktk.lt
Tel. +370 615 29199</t>
  </si>
  <si>
    <t>Sukurti, pagaminami ir ištirti jutiklių su  nuotoliniu signalo registravimu, kuriems nereikalingas papildomas maitinimo šaltinis, prototipą.</t>
  </si>
  <si>
    <t>Metalų ar jų lydinių nanokompozitų formavimas, taikant cheminius, elektrocheminius ir mikrobangų sintezės metodus</t>
  </si>
  <si>
    <t>Dr. Loreta Tamašauskaitė Tamašiūnaitė
FTMC Katalizės skyrius
Tel. (8 5) 2661291
Mob. 8 678 29 104
El. P.: loreta.tamasauskaite@ftmc.lt</t>
  </si>
  <si>
    <t>Pereinamųjų ir tauriųjų metalų funkcinių dangų nusodinimas ant įvairių paviršių</t>
  </si>
  <si>
    <t>Prof. habil. dr. Eugenijus Norkus
FTMC Katalizės skyrius
Tel. (8 5) 2648892
Mob. 8 682 52 541
El. P.: eugenijus.norkus@ftmc.lt</t>
  </si>
  <si>
    <t>Sukurti ir ištirti savarankiškai veikiančio jutiklio laboratorinį modelį bei Įvertinamas jutiklių ilgaamžiškumą, stabilumą, atrankumą ir jautrumą. Sukurti prototipą</t>
  </si>
  <si>
    <t>Jautrių  jonizuojančiai spinduliuotei polimerinių  detektorių prototipo gamyba</t>
  </si>
  <si>
    <t>Tepamųjų medžiagų  kūrimas ir jų funkcinių savybių įvertinimas. Rezultatas: tepamosios medžiagos prototipas.</t>
  </si>
  <si>
    <t>Kombinuoto jutiklio su fotovoltiniu šaltiniu prototipo sukūrimas</t>
  </si>
  <si>
    <t>Prietaisą integruojančios konstrukcijos šviestukams, detektoriams ir lankstiems tranzistoriams sukūrimas</t>
  </si>
  <si>
    <t>Funkcinių paviršių suformuotų lazeriniais metodais prototipų sukūrimas</t>
  </si>
  <si>
    <t>Funkcinių paviršių suformuotų lazeriniais metodais prototipų demonstravimas</t>
  </si>
  <si>
    <t>Atominio sluoksnio storio nusodinimo (ALD –Atomic Layer Deposition) ir magnetroninio dulkinimo (MD) metodais formuojamų ultra plonų dangų taikomieji tyrimai.  
Ultra plonų dangų formavimas atominio sluoksnio storio nusodinimo metodu Plonų dangų formavimas magnetroninio dulkinimo metodu. 
Sudėties, formavimo sąlygų parinkimas; bandomųjų pavyzdžių diegimas. Savybių charakterizavimas</t>
  </si>
  <si>
    <t>Laurynas Staišiūnas 
FTMC Elektrocheminės medžiagotyros skyrius
Tel. (8 5) 264 9215 
El. p.: laurynas.staisiunas@ftmc.lt
Dr. Konstantinas Leinartas
FTMC Elektrocheminės medžiagotyros skyrius
Tel. (8 5) 2661290
El. p.: konstantinas.leinartas@ftmc.lt
Dr. Asta Grigucevičienė
FTMC Elektrocheminės medžiagotyros skyrius
El. p.: asta.griguceviciene@ftmc.lt</t>
  </si>
  <si>
    <t>Specialios funkcinės paskirties prietaisų jungčių/korpusų padengimas padidinto kietumo aukso ir sidabro dangomis</t>
  </si>
  <si>
    <t>Nanometrinių dalelių formavimas, separavimas ir nusodinimas; mėginių paruošimas</t>
  </si>
  <si>
    <t>Funkcinių medžiagų pagrindu veikiančių jutiklių prototipų kūrimas, demonstravimas</t>
  </si>
  <si>
    <t>Plonų polimerinių, dielektrinių ir puslaidininkinių plėvelių, pusiau skaidrių (&lt;50 nm) metalo plėvelių storio ir lūžio nustatymas</t>
  </si>
  <si>
    <t>Stiklo, silikatinių, gipsinių ir keramikos žaliavų, gaminių ir gamybos procesų tyrimai.</t>
  </si>
  <si>
    <t xml:space="preserve">Daugiafunkcių polimerinių medžiagų ir gaminių, pasižyminčių inovatyviomis savybėmis, kūrimas, tyrimas ir vertinimas. Rezultate bus sukurtos polimerinės sistemos (mišiniai, klijai, dangos, kt.) ar jų gaminiai su technologiškomis ar inovatyviomis (antimikrobinėmis, superhidrofobinėmis, kt.) savybėmis, nauji inovatyvių produktų ir jų gavimo metodai. </t>
  </si>
  <si>
    <t>Biomedicininės paskirties nano, mikro tekstilės medžiagų kūrimas ir tyrimas.</t>
  </si>
  <si>
    <t>Sintetinių flokuliantų alternatyva –bioskaidūs nanokrakmolo flokuliantai.  Rezultate bus paruoštas katijoninio krakmolo flokulianto prototipas, naudojant ,,žaliosios chemijos“ metodus, beatliekinę gamybą ir pasiūlyta tokio flokulianto gamybos technologija.</t>
  </si>
  <si>
    <t>Polimerinių molekulinių atspaudų sintezė. Polimeriniai molekuliniai atspaudai padeda surasti konkrečias molekules sudėtingame jų mišinyje. Šią metodologinę priemonę galima prilyginti aukščiausiam technologiniam lygmeniui chromatografinės analizės srityje.</t>
  </si>
  <si>
    <t>Jonitų jonų mainų gebos nustatymas. Jonitai - vienas iš pagrindinių bandinio chromatografinio bandinio paruošimo įrankių naudojamų biochemijoje, molekulinėje mikrobiologijoje, DNR, RNR., baltymų ir kitų bioaktyvių medžiagų gryninime, analizinėje chemijoje ir kitose srityse. Nustatoma jonito sorbcinė geba titruojant. Tai parodo, ar jonitas yra tinkamas pasirinktam darbui.</t>
  </si>
  <si>
    <t>Hidrofobinių nejudrių fazių sintezė. Hidrofobinės chromatografijos sorbentai - aukšto technologinio lygio sprendimas bandinių paruošimo ir bioaktyvių medžiagų gryninimo srityje. Taikoma biochemijoje, molekulinėje mikrobiologijoje, biotechnologijoje, farmacijoje, chemijoje ir kitose srityse tiek tyrimo tikslu, tiek pramonėje.</t>
  </si>
  <si>
    <t>Ribotai pasiekiamų fazių sintezė. Ribotai pasiekiamos fazės (Restricted access media angl.) ypač aukščtos technologinės klasės bandinio paruošimo alternatyma nereikalaujanti atskirųų bandinio paruošimo žingsnių (užtenka panaudoti tik ribotai pasiekiamų fazių sorbentą).</t>
  </si>
  <si>
    <t>Porėtų celiuliozinių matricų gamyba. Porėtos celiuliozinės biosuderinamos hidrofilinės matricos - viena iš aukštos klasės alternatyvų bioaktyvių mažamolekulinių junginių ir makro-molekulių gryninime, bandinio paruošime bei analizėje.</t>
  </si>
  <si>
    <t>Sorbcinių medžiagų (afininių, ribotai pasiekiamų fazių, atvirkščių fazių, jonitų ir kt.) sintezė ir įvertinimas. Prototipo demonstravimas.</t>
  </si>
  <si>
    <t>Monolitinių kapiliarinių kolonėlių gamyba. Monolitinės chromatografinės kapiliarinės kolonėlės - miniatiūrizuota chromatografinės analizės alternatyva. Ypač dažnai taikoma, kur keliami ypač griežti aplinkosaugos reikalavimai dėl sunaudojamų ypač mažų bandinio ir eliuentų tūrių ir ypač mažai sukuriamų atliekų. Prototipo demonstravimas.</t>
  </si>
  <si>
    <t>Kapiliarų vidinės sienelės dangos sintezė (kapiliarinė elektroforezė). Chemiškai padengus vidinę lydaus silikagelio kapiliaro sienelę poliakrilamidu, baldymai nebenusėda, todėl pasiekiami ypač aukšti analizės rezultatai.</t>
  </si>
  <si>
    <t>Inovatyvių funkcinių medžiagų sukūrimas panaudojant biokatalizatorius ir biokatalizines sistemas</t>
  </si>
  <si>
    <t xml:space="preserve">Inovatyvių funkcinių biomedžiagų sukūrimas </t>
  </si>
  <si>
    <t>Naujų organinių medžiagų, skirtų optoelektronikos taikymams sintezė ir fotofizikinių savybių tyrimai</t>
  </si>
  <si>
    <t>Organinių funkcinių sluoksnių, daugiasluoksnių darinių ir optoelektroninių prietaisų prototipų kūrimas</t>
  </si>
  <si>
    <t>Karolis Kazlauskas
Tel. (8 5) 2366032
El. paštas: karolis.kazlauskas@ff.vu.lt
Taikomųjų mokslų institutas</t>
  </si>
  <si>
    <t>III grupės nitridų (GaN, InGaN, AlGaN), įvairiai legiruotų (Si, Mg) epitaksinių sluoksnių ir daugiasluoksnių darinių auginimas cheminio nusodinimo iš metalorganinių junginių garų fazės būdu (MOCVD/MOVPE) prietaisų kūrimas</t>
  </si>
  <si>
    <t>Roland Tomašiūnas
Tel. (8 5) 236 6079 
El. paštas: rolandas.tomasiunas@ff.vu.lt
Taikomųjų mokslų institutas</t>
  </si>
  <si>
    <t>Medžiagų,  sugeriančių įvairaus  spektro elektromagnetines bangas tobulinimas ir kūrimas.  Rezultatų parengties lygis 3-4.</t>
  </si>
  <si>
    <t xml:space="preserve">Saulius Rudys
El. paštas: rudys@elmika.com
Tel. 8 687 02526 
Fizikos fakultetas </t>
  </si>
  <si>
    <t>Įrenginių, veikiančių  radijo dažnių spektro juostoje kūrimas panaudojant , naudojant  funkcines medžiagas ir dangas. Rezultatų parengties lygis 3-4.</t>
  </si>
  <si>
    <t>III grupės nitridų (GaN, InGaN, AlGaN), įvairiai legiruotų (Si, Mg) epitaksinių sluoksnių ir daugiasluoksnių darinių auginimas cheminio nusodinimo iš metalorganinių junginių garų fazės būdu (MOCVD/MOVPE) sukurtų prietaisų demonstravimas</t>
  </si>
  <si>
    <t>Funkcinių medžiagų ir dangų saybių matavimo būdų ir įrangos tobulinimas ir kūrimas. Rezultatų parengties lygis 3-4.</t>
  </si>
  <si>
    <t xml:space="preserve">Inovatyvių porėtų kompozitų ir didelio aktyvaus paviršiaus medžiagų aktyvumo indentfikavimas ir analizė. </t>
  </si>
  <si>
    <t>Optiškai aktyvių medžiagų optinių ir kristalinių savybių tyrimai ir rezultatų interpratacija.</t>
  </si>
  <si>
    <t>Ląstelių kultivavimo priemonių charakterizavimas, naudojant modernias ląstelių kultūrų technologijas</t>
  </si>
  <si>
    <t>Aukštatemperatūrių srautų ir įvairių medžiagų sąveikos tyrimai, medžiagų atsparumo bandymai aukštos temperatūros (oro, azoto, vandenilio, argono, propano ir kt. dujų) sraute</t>
  </si>
  <si>
    <t>R. Kėželis
Tel. (8 37) 401 894
El. p. Romualdas.Kezelis@lei.lt</t>
  </si>
  <si>
    <t>Kietų medžiagų cheminės sudėties analizė infraraudonųjų spindulių (FTIR) spektrometru</t>
  </si>
  <si>
    <t>L. Marcinauskas
Tel. (8 37) 401 895
El. p. Liutauras.Marcinauskas@lei.lt</t>
  </si>
  <si>
    <t xml:space="preserve">Nanomedžiagų, naudojamų energetikos, medicinos, statybos ir transporto sektoriuose, sintezė panaudojant fizikinius-cheminius metodus ir jų gautų/turimų struktūrų paviršinių ir tūrinių savybių analizė. </t>
  </si>
  <si>
    <t>D. Milčius
Tel. (8 37) 401 909 
El. p. Darus.Milcius@lei.lt</t>
  </si>
  <si>
    <t>Medžiagų struktūros tyrimai taikant rentgeno spinduliuotės difrakcinės analizės metodą. 
Optinė ir skenuojanti ekektroninė mikroskopija, elementinė mikroanalizė (EDX).</t>
  </si>
  <si>
    <t>A. Baltušnikas
Tel. (8 37) 401 906
El. p.
Arūnas.Baltusnikas@.lei.lt</t>
  </si>
  <si>
    <t>Katalizinių bei apsauginių (antikorozinių, nedrėkinamų, atsparių dilimui ir pan.) dangų formavimas ant įvairių paviršių plazminėje aplinkoje ir jų savybių tyrimas</t>
  </si>
  <si>
    <t>V. Valinčius
Tel. (8 37) 401 896
El. p. Vitas.Valincius@lei.lt</t>
  </si>
  <si>
    <t>Keraminio pluošto, skirto šiluminės izoliacijos, smulkaus valymo filtrų ir katalizatorių gamybai, sintezė, pritaikymas ir tyrimas</t>
  </si>
  <si>
    <t>Plonų dangų ir nanomiltelių, skirtų energetikos, medicinos, statybos ir transporto sektoriams, sintezė bei jų paviršinių ir tūrinių savybių analizė.</t>
  </si>
  <si>
    <t>Funkcinių skysčių ir tepalų savybių tyrimai viskozimetriniais, centrifuginiais, oksidacijos,  žematemperatūriniais, korozijos ir tribologijos testais. Rezultatas: mokslinių tyrimų ataskaita.</t>
  </si>
  <si>
    <t>Aktyvių funkcinių medžiagų ir tikslinių mikrodarinių, kurie galėtų būti panaudojami dujų, cheminių medžiagų, fizinio poveikio bei biologinių junginių atpažinimui konstravimas ir tyrimai bei pritaikymas jutikliams ir jų sistemoms, pasitelkiant tarpdisciplininį bendradarbiavimą.</t>
  </si>
  <si>
    <t>Įvairių konstrukcinių ir kompozitinių medžiagų paviršiaus ir skersinių pjūvių struktūros, cheminės bei fazinės sudėties tyrimai skenuojančiais ir peršviečiančiu elektroniniais mikroskopais, rentgeno spindulių spektrometrais ir difraktometrais.</t>
  </si>
  <si>
    <t>Prof.Dr. Algirdas Selskis
FTMC Medžiagų struktūrinės analizės skyrius
Tel +37061538990
El. p.: algirdas.selskis@ftmc.lt</t>
  </si>
  <si>
    <t>Naujų laidžių polimerų sudarytos iš vitaminų ar hormonų funkcinių dangų ruošimo metodikos sukūrimas</t>
  </si>
  <si>
    <t>Manganitų, skirtų magnetinio lauko jutiklių gamybai,  savybių tyrimas</t>
  </si>
  <si>
    <t>Prof. habil. dr. Nerija Žurauskienė 
FTMC Medžiagotyros ir elektros inžinerijos skyrius
Tel. (8 5) 261 7546
El. p.: nerija.zurauskiene@ftmc.lt</t>
  </si>
  <si>
    <t>Elektrostatinėmis savybėmis pasižyminčių tekstilės medžiagų sukūrimas bei jų efektyvumo įvertinimas</t>
  </si>
  <si>
    <t>dr. Vitalija Rubežienė
FTMC Tekstilės medžiagų fizinių-cheminių tyrimų skyrius
Tel. (8 37) 308661
El. p.: vitalija.rubeziene@ftmc.lt</t>
  </si>
  <si>
    <t>Termoreguliuojančiomis savybėmis pasižyminčių tekstilės medžiagų sukūrimas bei jų efektyvumo įvertinimas</t>
  </si>
  <si>
    <t>Dr. Julija Baltušnikaitė -Guzaitienė
FTMC Tekstilės medžiagų fizinių-cheminių tyrimų skyrius
Tel. (8 37) 308661
El. p.: julija.baltusnikaite@ftmc.lt</t>
  </si>
  <si>
    <t>Plonų sluoksnių formavimas taikant aerozolio technologijas</t>
  </si>
  <si>
    <t xml:space="preserve">Medžiagų fotofizikinių ir fotocheminių savybių tyrimai. Paslauga skirta medžiagų fotofizikinėms ir fotocheminėms savybėms ištirti. Taip pat siūlomi tyrimai, skirti šių savybių panaudojimui, tiriant sudėtingesnes chemines ar biologines sistemas. </t>
  </si>
  <si>
    <t>Nauji modifikuoti polisacharidai pramoninėse nuotekų valymo technologijose. Rezultate bus sukurti bioskaidūs ir efektyvūs nanodalelių flokuliantai iš modifikuoto krakmolo, naudojant ,,žaliosios chemijos“ ir polimerų hidrogelių dispergavimo metodus. Naujieji flokuliantai bus miltelių arba koncentruotų pastų pavidalo, padidinto bioskaidumo, galintyd flokuliuoti dispersijas esant  plačiam flokuliacijos langui. </t>
  </si>
  <si>
    <t xml:space="preserve">Sintetinių flokuliantų alternatyva – bioskaidūs nanokrakmolo flokuliantai. Rezultate bus ištirtos ir palygintos bioskaidžių nanokrakmolo flokuliantų savybės su įprastai naudojamų flokuliantų, skirtų vandens skaidrinimui, pašalinant smulkiausias nešvarumų daleles ir kitus teršalus. </t>
  </si>
  <si>
    <t>Sorbcinių medžiagų (afininių, ribotai pasiekiamų fazių, atvirkščių fazių, jonitų ir kt.) sintezė ir įvertinimas</t>
  </si>
  <si>
    <t>Medžiagų,  sugeriančių įvairaus  spektro elektromagnetines bangas tobulinimas ir kūrimas.  Rezultatų parengties lygis 2-3.</t>
  </si>
  <si>
    <t xml:space="preserve">Inovatyvių porėtų kompozitų ir didelio aktyvaus paviršiaus medžiagų sintezė, optimizavimas ir taikymas. </t>
  </si>
  <si>
    <t>Pažangių optiškai aktyvių medžiagų sintezė.</t>
  </si>
  <si>
    <t>Antikorizinių, elektromagnetinę spinduliuotę segeriančių ir kitų dangų kūrimas, sintezė ir taikymas.</t>
  </si>
  <si>
    <t>Termoplastinių polimerinių kompozitų, panaudojant gamybines atliekas, kūrimas bei jų pakartotiniam panaudojimui bei perdirbimui metodinių sprendimų parengimas.</t>
  </si>
  <si>
    <t>R. Levinskas
Tel. (8 37) 401 804
El. p. Rimantas.Levinskas@lei.lt</t>
  </si>
  <si>
    <t>Energetiškai efektyvių termoizoliacinių sudėtinių sistemų galimų inžinerinių sprendimų kompleksinė analizė, eksploataciniai tyrimai; efektyvaus inžinerinio sprendimo nustatymas.</t>
  </si>
  <si>
    <t>Doc. Dr. Rosita Norvaišienė
El. p. rosita.norvaisiene@edu.ktk.lt
Tel. +370 603 00508</t>
  </si>
  <si>
    <t>Paviršių šiurkštumo tyrimas</t>
  </si>
  <si>
    <t>Zenonas Ramonas 
zenonas@tf.su.lt</t>
  </si>
  <si>
    <t>Metalų mechaninių charakteristikų tyrimas</t>
  </si>
  <si>
    <t>Mechaninių konstrukcijų linijinių ir kampinių matmenų ir geometrijos nuokrypių analizė</t>
  </si>
  <si>
    <t>Konstrukcijų deformacijų įtempių būvio tyrimus, atsižvelgiant į tikrąsias medžiagų savybes</t>
  </si>
  <si>
    <t>Prof. dr. I. Židonis
ipolitas.zidonis@gmail.com</t>
  </si>
  <si>
    <t>Statybinių konstrukcijų įtempių-deformacijų būvio tyrimas</t>
  </si>
  <si>
    <t>Doc. dr. K. Šleževičius, 
doc. dr. M. Pelikša
mykolas.p@tf.su.lt</t>
  </si>
  <si>
    <t>Mechaninių konstrukcijų stiprumo ir patikimumo tyrimai analitiniais ir skaitiniais metodais (SolidWork Simulation, Comsol Multiphysics)</t>
  </si>
  <si>
    <t>Doc. dr. Artūras Sabaliauskas
arturas.s@tf.su.lt</t>
  </si>
  <si>
    <t>Mechaninių sistemų skaitinis modeliavimas (SolidWork Simulation, Comsol Multiphysics)</t>
  </si>
  <si>
    <t>Konstrukcinių ir kompozitinių medžiagų elektromagnetinių savybių: dielektrinės skvarbos, sugerties, ekranavimo efektyvumo tyrimai (1-20 GHz ruože)</t>
  </si>
  <si>
    <t>Kompozitinių nanomedžiagų formavimo lazeriniais metodais galimybių tyrimai</t>
  </si>
  <si>
    <t>Naujos kartos betonų kūrimas.</t>
  </si>
  <si>
    <t>Doc. dr. Rytis Skominas
El. p. rytis.skominas@asu.lt
Tel. +37060014067</t>
  </si>
  <si>
    <t>Nanokompozicinių sluoksnių sudarymas ir savybių tyrimas, skaidrių ir elektriškai laidžių plonųjų sluoksnių sudarymas, plonų sluoksnių sudarymo technologijos ir savybių tyrimas (apsauginės – kietos dangos, skaidrūs elektrodai, joninio laidumo sluoksniai, feromagnetinės dangos, sluoksnių nusodinimas garinimu vakuume, magnetroninis nusodinimas, elektrolankinis nusodinimas, garinimas elektroniniu spinduliu, reaktyvinis nusodinimas), plonų sluoksnių savybių modifikavimas lazerinės apšvitos ir terminio kaitinimo metodais</t>
  </si>
  <si>
    <t>Medienos medžiagų savybių tyrimas, modifikavimas, inžinerinių medienos produktų ir energiją bei žaliavas tausojančių jų gamybos procesų kūrimas.</t>
  </si>
  <si>
    <t>Akredituoti ir taikomieji bandymai pagal akredituotos Medienos medžiagų ir gaminių laboratorijos (akred. pažym. Nr.LA.01.029, galioja iki 2014.12.03) sritį „Klijuota sluoksninė mediena, medinės konstrukcijos, medinė grindų danga, medienos skydai, polimerinės dispersijos ir klijai“.</t>
  </si>
  <si>
    <t>Polimerinių ir kitų medžiagų bei konstrukcijų liekamųjų įtempių ir irimo priežasčių tyrimai.</t>
  </si>
  <si>
    <t>Polimerinių konstrukcijų liekamųjų įtempių mažinimo ir stiprumo didinimo konstruktorinių, techninių ir technologinių galimybių studija.</t>
  </si>
  <si>
    <t>Galimybių studijos pagal inžinerinių medienos gaminių mokslinių-taikomųjų ir technologinės plėtros darbų sritį.</t>
  </si>
  <si>
    <t xml:space="preserve">Specialios paskirties betonų kūrimas, struktūros modeliavimas ir tyrimai. Rezultate bus atlikta iki 50 lapų apimties techninė galimybių studija -  betonų kūrimas, jų struktūros modeliavimas ir laboratoriniai tyrimai, kurie parodys naujos betono struktūros techninius ypatumus.  </t>
  </si>
  <si>
    <t xml:space="preserve">Naujos kartos betono mišinių sudėčių kūrimas. </t>
  </si>
  <si>
    <t>Specialios paskirties betonų kūrimas ir tyrimai.</t>
  </si>
  <si>
    <t xml:space="preserve">Betono cheminių priedų efektyvumo/suderinamumo tyrimai. </t>
  </si>
  <si>
    <t>Cemento/betono  hidratacijos tyrimas pseudo adiabatiniu kalorimetru. Bus nustatyta hidratacijos procesų dinamika.</t>
  </si>
  <si>
    <t>Cementinio skiedinio ar betono mišinių klampio  tyrimai, naudojant BTRHEOM laboratorinę įrangą. Bus nustatoma pasirinktų kompozicinių sistemų mišinio klampa.</t>
  </si>
  <si>
    <t xml:space="preserve">Statybinių medžiagų ir konstrukcijų tyrimai. 
Statybinių skiedinių tyrimai. </t>
  </si>
  <si>
    <t>Statybinių medžiagų ir konstrukcijų tyrimai. Mūro gaminių tyrimai.</t>
  </si>
  <si>
    <t>Statybinių medžiagų ir konstrukcijų tyrimai. Medienos tyrimai.</t>
  </si>
  <si>
    <t>Statybinių gaminių ir medžiagų šiluminių savybių tyrimai.</t>
  </si>
  <si>
    <t>Statybinių apdailinių medžiagų ilgaamžiškumo tyrimai.</t>
  </si>
  <si>
    <t>Klijų sluoksnio formavimas ant silikoninio popieriaus, daugiasluoksnės polimerinės plėvelės</t>
  </si>
  <si>
    <t xml:space="preserve">Geopolimerinio rišiklio , skiedinio ir betono gamyba. Studija, kurios metu analizuojamos galimybės gaminti naują ekologišką statybinę medžiagą be portlandcemenčio. 
</t>
  </si>
  <si>
    <t>Specialios paskirties statinių statybai skirtų vandeniui nelaidžių betonų kūrimas ir tyrimai. Rezultate bus atlikta apie 30 lapų apimties techninė galimybių studija - tiriamasis ir eksperimentinis darbas, kuriuo siekiama įvertinti betono įmaišų, skatinančių kristalizacijos procesus betonuose, įtaką vandeniui nelaidžių betonų sudėčių modifikavimui.</t>
  </si>
  <si>
    <t>Siurbliais transportuojamų tinkų sudėčių modifikavimas ir tyrimai. Rezultate bus atlikta apie 30 lapų apimties techninė galimybių studija - tiriamasis ir eksperimentinis darbas, kuriuo siekiama įvertinti skirtingos paskirties betono įmaišų įtaką gipsinių tinkų tekamumo vamzdžiais parametrų optimizavimui.</t>
  </si>
  <si>
    <t>Įvairių plastikų ir gumos mišinių su antrinėmis žaliavomis savybių tyrimas ir vertinimas. Bus atlikta studija apie antrinių žaliavų (perdirbtų plastiko gamybos atliekų arba naudotų padangų regenerato) įtaką naujų gaminių fizikinėms – mechaninėms savybėms, svarbioms konkretiems gaminiams (pvz.: savybės tempiant, plėšiant arba gniuždant (gali būti skirtingose temperatūrose), energijos absorbcija, atsparumas slydimui; gumos mišinių kietumas pagal Šorą, tankis, atsparumas dilinimui, atsparumas tepalams ir t.t.).</t>
  </si>
  <si>
    <t>Įvairios paskirties polimerinių medžiagų (plastikų, gumos, odos, minkštųjų laminatų, polimerinių kompozitų) fizikinių - mechaninių savybių tyrimai. Atliekami savybių tempiant, lenkiant, gniuždant tyrimai (yra galimybė tirti termokameroje esant aukštesnei temperatūrai), tankio nustatymo, gumos atsparumo dilinimui, atsparumo lankstymui šaltyje ir kiti standartiniai ir nestandartiniai tyrimai. Nesant tinkamų standartinių bandymų, gali būti sukuriamos originalios bandymų metodikos.</t>
  </si>
  <si>
    <t>Naujų kompozitinių pakavimo ir daugiafunkcinių konstrukcinių medžiagų kūrimo galimybių studija pagrįsta skaitinio modelio tyrimais. Detali informacija apie tiekiamas paslaugas ir naudojamą įrangą: www.apc.ku.lt</t>
  </si>
  <si>
    <t>A.Tadžijevas
tel. +37065538841
el. p. arturas.tadzijevas@ku.lt</t>
  </si>
  <si>
    <t>Medienos ir  medienos medžiagų fizinių savybių nustatymas. Sukurto naujo produkto įvertinimas (bandomieji sukurto naujo produkto pavyzdžiai, įvertinti vartotojo ir (arba) užsakovo).</t>
  </si>
  <si>
    <t>Inga Valentinienė
El. p. inga.valentiniene@go.kauko.lt 
Tel. Nr. +370 751138
Giedrius Pilkis
El. p. giedrius.pilkis@go.kauko.lt
Tel 869870063</t>
  </si>
  <si>
    <t>Gumos gaminių iš perdirbtų senų padangų kūrimas ir tobulinimas. Rezultatas: sukurtas procesas arba gaminio prototipas.</t>
  </si>
  <si>
    <t>Kompozitinių nanomedžiagų suformuotų lazeriniais metodais prototipų sukūrimas</t>
  </si>
  <si>
    <t>Kompozitinių medžiagų prototipų parametrų analizė ir modeliavimas.</t>
  </si>
  <si>
    <t>dr. Piotras Cimmperman  
vyresnysis mokslo darbuotojas 
piotras.cimmperman@bpti.lt
+37061413070</t>
  </si>
  <si>
    <t xml:space="preserve"> Gumos, plastikų, kompozitų ir jų sistemų sukūrimas, vertinimas ir elgsenos prognozavimas. Rezultate bus sukurtos įvairių medžiagų kompozicijos, įvertintas jų savybių kitimas nuo sudėties bei atliktas jų elgsenos modeliavimas, veikiant terminėms, mechaninėm,s ir kitoms apkrovoms. </t>
  </si>
  <si>
    <r>
      <t>Gamtinių ir sintetinių polimerų adhezinių</t>
    </r>
    <r>
      <rPr>
        <sz val="12"/>
        <rFont val="Calibri"/>
        <family val="2"/>
        <charset val="186"/>
      </rPr>
      <t xml:space="preserve"> sistemų kūrimas bei savybių tyrimas ir vertinimas.  Rezultate bus sukurtos įvairių medžiagų sanklijos, įvertintas jų savybių kitimas nuo konstrukcijos, klijų ir pagrindų prigimties ir sanklijos gavimo sąlygų, atliktas jų elgsenos prognozavimas  aplinkos veiksnių poveikyje.</t>
    </r>
  </si>
  <si>
    <t>Polimerinių medžiagų stiprumo didinimas, gaminio konstrukcijos ir formavimo technologinių režimų optimizavimas.</t>
  </si>
  <si>
    <t xml:space="preserve">Specialios paskirties betonų kūrimas, struktūros modeliavimas ir tyrimai. </t>
  </si>
  <si>
    <t>Ypač stipraus betono kūrimas ir tyrimai</t>
  </si>
  <si>
    <t>Geopolimerinio betono kūrimas ir tyrimai</t>
  </si>
  <si>
    <t>Daugiafunkcių polimerinių medžiagų ir gaminių kūrimas, tyrimas ir vertinimas.</t>
  </si>
  <si>
    <t>Neautoklavinio  termoizoliacinio betono tyrimai</t>
  </si>
  <si>
    <t>Konstrukcinių metalų savybių tyrimas, struktūrų ir sudėties nustatymas. Atliekamas metalų lydinių struktūrų bei savybių tyrimas, formuluojamos rekomendacijos jų taikymui bei gerinimui.</t>
  </si>
  <si>
    <t xml:space="preserve">Automobilių kelių pagrindo sluoksnių sukūrimas ir tyrimai panaudojant antrines žaliavas (pelenai, mineralinės dulkės ir kt.). Siekiama sukurti ir optimizuoti automobilių kelių pagrindo sluoksnio sudėtį jį sustiprinant įvairių rūšių pelenais, mineralinėmis dulkėmis ar kitomis antrinėmis žaliavomis, kuris tenkintų automobilių kelių pagrindams keliamus reikalavimus. Paruošti panaudotų antrinių žaliavų taikymo rekomendacijas.  </t>
  </si>
  <si>
    <t>Medžiagų cheminės sudėties kontrolė ir dalinė kompozicinė analizė. Rentgeno spindulių energijos spektroskopija (angl. EDS arba EDX) yra analitinė technologija, naudojama elementų analizei arba cheminiam mėginio charakterizavimui. Paviršius charakterizuojamas tiriant mėginį per sąveiką tarp elektromagnetinės radiacijos ir medžiagos, analizuojant medžiagos skleidžiamus rentgeno spindulius reaguojant į susidūrimą su krūvį turinčiomis dalelėmis. Šis metodas gali būti taikomas plačioje cheminių elementų skalėje, kadangi kiekvienas elementas turi unikalią atominę struktūrą. Techninės specifikacijos: detektorius - SDD (silicon drift detector), energetinė skyra - 133, 129 ir 127 eV (Mn Kα) nuo 1 iki 100 000 cps, Skaičiavimo ruožas -  1 000 000 arba daugiau, Aktyvi sritis - 10 mm2 aptinkami elementai - nuo boro (5) iki americio (95) arba geriau.</t>
  </si>
  <si>
    <t>Naujų kompozitinių pakavimo ir daugiafunkcinių konstrukcinių medžiagų prototipų gamyba ir eksperimentiniai mechaninių savybių tyrimai. Detali informacija apie tiekiamas paslaugas ir naudojamą įrangą: www.apc.ku.lt</t>
  </si>
  <si>
    <t>Naujos technologinės įrangos konstrukcinių medžiagų gamybai/perdirbimui eksperimentinis tyrimas</t>
  </si>
  <si>
    <t>J. Janutėnienė
tel. 8 46 39 86 93
el. p. jolanta.januteniene@ku.lt</t>
  </si>
  <si>
    <t>Naujų savybių medžiagų eksperimentiniai fizikinių/mechaninių savybių tyrimai ir rezultatų analizė</t>
  </si>
  <si>
    <t>Nestandartiniai eksperimentiniai įrangos ir/ar medžiagų tyrimai, tyrimo metodikų sukūrimas, tyrimo rezultatų analizė</t>
  </si>
  <si>
    <t>Kompozitinių, plastikinių ir metalinių konstrukcijų kietumo ir standumo  skaitinis modeliavimas ir projektavimas</t>
  </si>
  <si>
    <t>Dr. Rytis Zautra
El. p. rytis.zautra@akolegija.lt
Tel. +370 698 339 17</t>
  </si>
  <si>
    <t>Greitai vykstančių procesų bei reiškinių (sprogimų, atitrūkimų, judėjimo, medžiagos pokyčių ir pan.) stebėjimas ir tyrimas greitaeige vaizdo fiksavimo kamera.</t>
  </si>
  <si>
    <t>V. Grigaitienė
Tel. (8 37) 401 898
El. p.
Viktorija.Grigaitiene@lei.lt</t>
  </si>
  <si>
    <t>Izoliuotų šilumtiekio, daugiasluoksnių ir kt. vamzdžių sistemų taikomieji tyrimai. Akredituotos bandymų ir atitikties vertinimų paslaugos vadovaujantis norminiais dokumentais</t>
  </si>
  <si>
    <t>J. Čėsnienė
Tel. (8 37) 401 912
El. p. Jurate.Cesniene@lei.lt</t>
  </si>
  <si>
    <t>Kaitrai atsparių termoizoliacinių (t.t. priešgaisrinių) medžiagų bei gaminių šiluminių savybių tyrimai. Akredituotos bandymų ir atitikties vertinimų paslaugos vadovaujantis norminiais dokumentais</t>
  </si>
  <si>
    <t>Medžiagų struktūros tyrimai taikant rentgeno spinduliuotės difrakcinės analizės metodą.</t>
  </si>
  <si>
    <t>Kietų neorganinių medžiagų tyrimas taikant dujų fizikinės adsorbcijos/desorbcijos metodą. Medžiagų savitojo paviršiaus ploto, porų dydžio, porų tūrio ir jų pasiskirstymo nustatymas.</t>
  </si>
  <si>
    <t>Metalų korozijos ir elektrocheminių procesų tyrimas: kinetika, korozijos inhibitorių ir apsauginių dangų efektyvumo įvertinimas</t>
  </si>
  <si>
    <t>Irena Lukošiūtė
8 37 401906 
ilukos@mail.lei.lt</t>
  </si>
  <si>
    <t>Konstrukcinių medžiagų paviršinių sluoksnių formavimas plazminėmis technologijomis (plazminis purškimas, azotinimas, įvairių anglies struktūrų sudarymas) ir jų tyrimas</t>
  </si>
  <si>
    <t>Keraminių bei metalinių medžiagų modifikavimas įvairių dujų plazminėse aplinkose ir jų tyrimas</t>
  </si>
  <si>
    <t>Daugkartinio perdirbimo storasluoksnės termoplastinės kompozitinės dangos, apsaugančios metalinius gaminius nuo korozijos ir mechaninių pažeidimų, tyrimas</t>
  </si>
  <si>
    <t>Medžiagų terminio stabilumo, dehidratacijos, skilimo, oksidacijos ir redukcijos procesų tyrimas.</t>
  </si>
  <si>
    <t>Kompozitinių nanomedžiagų suformuotų lazeriniais metodais tyrimas</t>
  </si>
  <si>
    <t>Kompozitinių medžiagų pagrindu kuriamų produktų esminių parametrų nustatymas, parametrų modelių kūrimas ir tobulinimas.</t>
  </si>
  <si>
    <t>Pluoštinių ir porėtų medžiagų paviršių tyrimai</t>
  </si>
  <si>
    <t>Polimerų, plastikų, įvairių dirbtinių junginių paviršių tyrimai</t>
  </si>
  <si>
    <t xml:space="preserve">Medžiagų fizinių-mechaninių savybių, jų pokyčių nustatymas bei vidinių defektų aptikimo taikomieji moksliniai tyrimai, taikant neardomuosius ultragarsinius medžiagotyros, diagnostikos ir matavimo metodus. Suteiktos paslaugos rezultatas -  
Nustatomos įvairių metalinių, plastikinių, kompozitinių ir k.t. medžiagų fizinės-mechaninės savybės, jų pokyčiai bei atliekami vidinių defektų aptikimo taikomieji moksliniai tyrimai, taikant neardomuosius ultragarsinius medžiagotyros, diagnostikos ir matavimo metodus
</t>
  </si>
  <si>
    <t xml:space="preserve">Neardomieji bandymai taikant Rentgeno mikrotomografą. Suteiktos paslaugos rezultatas -  
Atlikti įvairių metalų ir jų lydinių, anglies bei stiklo pluoštu sutvirtintų kompozicinių medžiagų, metalo kompozitų, plastikų bei jų lydinių vidinės struktūros tyrimai Rentgeno mikrotomografu.
</t>
  </si>
  <si>
    <t xml:space="preserve">Geopolimerinio rišiklio , skiedinio ir betono gamyba. Tyrimai, kurių metu bus kuriamas geopolimerinis betonas neturis portlandcemenčio kaip rišiklio.
</t>
  </si>
  <si>
    <t xml:space="preserve">Ceolitų sintezė ir panaudojimo cementinėse sistemose tyrimai. Tyrimai, kurių metu bus atliekama ceolitų sintezė, analizuojamos galimybės juops panaudoti daugelyje pramonės, gamtosaugos sričių, ekologinių katastrofų pasekmių šalinimui bei statybinių medžiagų gamyboje ir kt. </t>
  </si>
  <si>
    <t xml:space="preserve">Medžiagų ir konstrukcinių elementų stiprumo, standumo ir ilgaamžiškumo tyrimai. Medžiagų mechaninių stiprumo charakteristikų tyrimų rezultatai įgalina spręsti apie gaminio ar konstrukcinio elemento tinkamumą realizuoti vienokias ar  kitokias funkcijas. Daugelį metų atliekame plastikų, kompozitų ar kitų medžiagų (plienų ir kt.), stiprumo charakteristikų, bei konstrukcinių elementų  standumo tyrimų paslaugas.  </t>
  </si>
  <si>
    <r>
      <rPr>
        <sz val="11"/>
        <rFont val="Calibri"/>
        <family val="2"/>
        <charset val="186"/>
      </rPr>
      <t xml:space="preserve">Nestandartinių bandinių stiprumo, standumo tyrimai. </t>
    </r>
    <r>
      <rPr>
        <sz val="11"/>
        <rFont val="Calibri"/>
        <family val="2"/>
        <charset val="186"/>
        <scheme val="minor"/>
      </rPr>
      <t>Stiprumo ir standumo tyrimai su standartine įranga nestandartiniams bandiniams. Nestandartinis bandinys - bandinys, kuris pagamintas iš detalės ar jos ruošinio, tačiau neatitinka tipinių bandinių standartų, kai dėl kokių nors priežaščių negalima išsipjauti, pagaminti standartinio bandinio. Bandinių stiprumo ir standumo tyrimams gali būti naudojami nesudėtingi pasigaminti pagalbiniai įtaisai reikiamoms eksperimento sąlygoms užtikrinti.(1)</t>
    </r>
  </si>
  <si>
    <t>Išskirtinių savybių kompozicinės konstrukcinės medžiagos ir konstrukcijos, jų savybių tyrimas. Stiprumo ir standumo tyrimai su standartine įranga kompoziciniams bandiniams. Nestandartinis bandinys - bandinys, kuris pagamintas iš detalės ar jos ruošinio, tačiau neatitinka tipinių bandinių standartų, kai dėl kokių nors priežaščių negalima išsipjauti, pagaminti standartinio bandinio. Bandinių stiprumo ir standumo tyrimams gali būti naudojami nesudėtingi pasigaminti pagalbiniai įtaisai reikiamoms eksperimento sąlygoms užtikrinti.</t>
  </si>
  <si>
    <r>
      <rPr>
        <sz val="11"/>
        <rFont val="Calibri"/>
        <family val="2"/>
        <charset val="186"/>
      </rPr>
      <t>Gaminių stiprumo ir standumo tyrimai.</t>
    </r>
    <r>
      <rPr>
        <sz val="11"/>
        <rFont val="Calibri"/>
        <family val="2"/>
        <charset val="186"/>
        <scheme val="minor"/>
      </rPr>
      <t xml:space="preserve"> Stiprumo ir standumo tyrimai gaminiams. Gaminys - tai iš kelių detalių sudarytas surinkimo vienetas. Eksperimentas organizuojamas taip, kad atitiktų gaminio darbines sąlygas (ribines, nominalias), kuriam jis suprojektuotas. Eksperimentams atlikti dažniausiai reikalinga papildoma įranga, kurią tenka pasigaminti arba padeda pagaminti užsakovas.(2)</t>
    </r>
  </si>
  <si>
    <t>Išskirtinių savybių kompozicinių medžiagų konstrukcijų tyrimai. Stiprumo ir standumo tyrimai kompoziciniams gaminiams ir konstrukcijoms. Gaminys - tai iš kelių detalių sudarytas surinkimo vienetas. Eksperimentas organizuojamas taip, kad atitiktų gaminio ar konstrukcijos darbines sąlygas (ribines, nominalias), kuriam jis suprojektuotas. Eksperimentams atlikti dažniausiai reikalinga papildoma įranga, kurią tenka pasigaminti arba padeda pagaminti užsakovas.</t>
  </si>
  <si>
    <t>Inovatyvių ir subalansuotų konstrukcinių sprendimų, modelių pagrindimas eksperimentiniais tyrimais. Stiprumo ir standumo tyrimai kompoziciniams gaminiams ir konstrukcijoms. Gaminys - tai iš kelių detalių sudarytas surinkimo vienetas. Eksperimentas organizuojamas taip, kad atitiktų gaminio ar konstrukcijos darbines sąlygas (ribines, nominalias), kuriam jis suprojektuotas. Eksperimentams atlikti dažniausiai reikalinga papildoma įranga, kurią tenka pasigaminti arba padeda pagaminti užsakovas.</t>
  </si>
  <si>
    <t>Mikro nano  struktūrų tyrimas.  Skenuojantis elektroninis mikroskopas yra naudojamas laidžių ir puslaidininkinių paviršių struktūros ir morfologijos tyrimui. Galima ir specialiai paruoštų dielektrinių medžiagų analizė. Fokusuotas elektronų spindulys skenuoja bandinio paviršių ir išmuša antrinius elektronus iš kurių ir formuojamas paviršiaus vaizdas.</t>
  </si>
  <si>
    <t>Plonų metalinių sluoksnių formavimas fizikiniu nusodinimo metodu. Terminiu garinimu dengiami ploni aliuminio, vario, chromo, titano, sidabro ir kt. sluoksniai. Sluoksnio storis 10-300 nm, kontroliuojamas kvarcinėmis svarstyklėmis.</t>
  </si>
  <si>
    <t>Silicio nitrido dangos formavimas. Plazminis iš dujų garų silicio nitrido cheminis nusodinimas, naudojant NH4 ir silano dujas SiH4.</t>
  </si>
  <si>
    <t>Atlikti statybinių medžiagų ilgaamžiškumo pagreitintais metodais, įvertinant temperatūros, drėgmės, lietaus ir UV spindulių poveikius,  taikomieji tyrimai, pateikti tyrimų rezultatai ir parametrai produktui kurti ir vertinti.</t>
  </si>
  <si>
    <t>Atlikti statybinių apdailos ir kompozicinių medžiagų fizikinių mechaninių savybių  taikomieji tyrimai, pateikti rezultatai ir parametrai produktui kurti ir vertinti.</t>
  </si>
  <si>
    <t>Atlikti metalinių dangų, profiliuotų ir lygių plieno lakštų fizikinių mechaninių savybių, atsparumo korozijai taikomieji tyrimai, pateikti rezultatai ir parametrai produktui kurti ir vertinti.</t>
  </si>
  <si>
    <t>Atlikti statybinių ir kitų medžiagų fizikinių mechaninių savybių  taikomieji tyrimai, pateikti rezultatai ir parametrai produktui kurti ir vertinti.</t>
  </si>
  <si>
    <t>Tausojančios gamybos technologinių sprendimų pritaikymo gamybos modernizavimui techninė, ekonominė ir komercinė analizė (atlikta techninė galimybių studija)</t>
  </si>
  <si>
    <t>Rinkodaros ir tarptautinio verslo katedros vedėja
Henrika Šakienė
Tel. Nr. 8 46 433455
El. paštas
henrika.sakiene@smk.lt</t>
  </si>
  <si>
    <t>Skaitmenizacijos technologijų pritaikymo naujų produktų kūrimui arba esamų produktų ir paslaugų tobulinimui galimybių studija (atlikta techninė galimybių studija)</t>
  </si>
  <si>
    <t>Programavimo ir multimedijos studijų programos vadovė
Dalia Linkuvienė
Tel. Nr. 8 52 504 850
El.paštas  dalia.linkuviene@smk.lt</t>
  </si>
  <si>
    <t>Intelektinių procesų valdymo sistemų techninių galimybių studijos.</t>
  </si>
  <si>
    <t>Naujų techninių sprendimų mikroprocesorinėse valdymo sistemose techninės galimybių studijos</t>
  </si>
  <si>
    <t>Doc. Dr. Šarūnas Kilius
El.p. sarunas.kilius@edu.ktk.lt 
Tel. +370 684 23231</t>
  </si>
  <si>
    <t>Metodų duomenų gavybos ir dirbtinio intelekto taikymams optimizuojant produktų kūrimo ir gamybos sistemas sukūrimas ir įvertinimas.</t>
  </si>
  <si>
    <t xml:space="preserve">Naujų ultragarsinių neardomųjų bandymų ir matavimo metodų pritaikymo pramonės gaminių kokybės kontrolei bei gamybos procesų stebėsenai atlikti techninės galimybių studijos. Suteiktos paslaugos rezultatas -  
Atliktos naujų ultragarsinių neardomųjų bandymų ir matavimo metodų pritaikymo pramonės gaminių kokybės kontrolei bei gamybos procesų stebėsenai techninės galimybių studijos. Pavyzdžiui, matavimo metodo sukūrimo ir įdiegimo gamybos procesui patobulinti studijos.
</t>
  </si>
  <si>
    <t>Aukšto tikslumo pjezoelektrinių pavarų precizinėms mechatronikos sistemoms kūrimas ir tyrimas.</t>
  </si>
  <si>
    <t>Mašinų ir įrengimų dinaminės kokybės užtikrinimo būdų ir priemonių kūrimas ir tyrimai, taikant adaptyvius virpesių gesinimo būdus ir metodus.</t>
  </si>
  <si>
    <t>Technologinių procesų modeliavimas ir analizė.</t>
  </si>
  <si>
    <t>Automatizuotų matavimo sistemų kūrimo techninė galimybių studija. 
Sumanių matavimo sistemų, įgalinančių matuoti agresyviose aplinkose, kaupti, apdoroti matavimo rezultatus realiuoju laiku ir valdyti matavimo procesą arba sistemos techninius parametrus be operatoriaus įsikišimo kūrimo techninė galimybių studija. Gali būti sprendžiami kompleksiniai uždaviniai arba atskiri su matavimo sistemos automatizavimu (funkcijos, kontrolė, rezultatų apdorojimas ir saugojimas, metrologinė priežiūra) susiję uždaviniai. Sprendžiami tokių kompleksinių sistemų metrologinės sieties klausimai.
Rezultate bus atlikta ne mažiau 30 lapų apimties techninė galimybių studija, išsprendžiant apibrėžtus uždavinius ir teikiant rekomendacijas jų realizavimui.</t>
  </si>
  <si>
    <t>Įmonės standartų, bandymų programų, patikros ir kalibravimo metodikų rengimas.
Matavimo priemonių ir sistemų bandymų bei metrologinės priežiūros procedūroms realizuoti reikalingų kalibravimo arba patikros metodikų, kurios numato matavimo priemonių susiejimo su tikslesne (etalonine) matavimo priemone metodus, rengimas.</t>
  </si>
  <si>
    <t>Metrologinių uždavinių sprendimui skirtų matavimo sistemų, technologijų ir metodų, kontrolės ir priežiūros valdymo procesų kūrimas. 
Matavimų proceso kontrolei ir kokybei užtikrinti skirtų matavimo priemonių bei etalonų poreikio analizė, naujų konkrečiam uždaviniui spręsti skirtų matavimo metodų ir technologijų kūrimas. Įvertinus turimų įmonės etalonų ir pagalbinių priemonių galimybes bei jų metrologines charakteristikas, nustatomos optimalios etaloninių priemonių charakteristikos, kompleksiniai jų kalibravimo metodai bei pateikiamos rekomendacijos kalibravimo ar metrologinės priežiūros periodiškumo valdymui.
Darbų apimtis priklauso nuo konkretaus uždavinio, matavimo sistemos sudėtingumo.</t>
  </si>
  <si>
    <t>Naujų matavimo sistemų (prototipų) kūrimo techninių galimybių studijos.
Atliekama matavimo priemonių metrologinių charakteristikų identifikavimo, jų techninių ir eksploatacinių galimybių , matavimo priemonių metrologinės priežiūros proceso valdymo, matavimo priemonių ir etalonų poreikio tyrimai ir analizė, rekomendacijų minėtais klausimais teikimas.
Darbų apimtis priklauso nuo matavimo priemonės sudėtingumo.</t>
  </si>
  <si>
    <t>Signalų bei duomenų surinkimo sistemų galimybių studija. Signalų surinkimo sistemos - neatsiejama lanksčių gamybos technologijų dalis. Naudojamos tiek projektavimo, derinimo etape, kuomet reikia įvertinti prototipo savybes, tiek realios eksploatacijos metu, kuomet reikia kontroliuoti ir valdyti procesą (pvz.: radijo/ultragarsinės navigacijos sistema; didelio dinaminio diapazono signalų žadinimo bei įrašymo sistema; birių, skystų produktų apskaitos sistema; fizinių medžiagos parametrų matavimo sistema; defektų aptikimo sistema). Rezultate bus pateikta techninė galimybių studija - tiriamasis analitinis darbas, kuriame įvertintos tokios sistemos ar jos mazgo realizavimo technologinės galimybės, rekomendacijos siektiniems parametrams.</t>
  </si>
  <si>
    <t>Nepertraukiamų technologinių procesų (cheminių, biocheminių, maisto pramonės, energetikos ir kt.) optimizavimas ir automatinis valdymas. Taikant eksperimentų teorijos, procesų matematinio modeliavimo ir optimizavimo metodus atliekami nepertraukiamų technologinių procesų parametrų ir režimų optimizavimo užduotiems kriterijams tyrimai ir suprojektuojamos valdymo sistemos, realizuojančios optimalius technologinius procesus. Suteiktos paslaugos rezultatas  - technologinis reglamentas</t>
  </si>
  <si>
    <t>Lanksčių automatizuotų sistemų ir jų komponentų kūrimo techninė galimybių studija.</t>
  </si>
  <si>
    <t>Išmaniųjų gamybos technologinių sistemų, pagrįstų mechatronika ir robotika galimybių studija. Detali informacija apie tiekiamas paslaugas ir naudojamą įrangą: www.apc.ku.lt</t>
  </si>
  <si>
    <t>Verslo procesų optimizavimo ir automatizavimo siekiant lanksęios produktų kūrimo ir gamybos techninė galimybių studija</t>
  </si>
  <si>
    <t>Doc.dr. Ilona Rupšienė
El.p. ilona.rupsiene@ltvk.lt
(4 6)311102</t>
  </si>
  <si>
    <t>Elektroninių ir mechatroninių  sistemų tyrimai</t>
  </si>
  <si>
    <t>Aprangos virtualaus 3D projektavimo technologijos, leidžiančios gaminio vizualizavimo metu įvertinti medžiagų mechaninę elgseną, sukūrimas ir demonstravimas</t>
  </si>
  <si>
    <t>VDU Informatikos fakultetas
Egidijus Vaškevičius, 
El.p. e.vaskevicius@if.vdu.lt, 
Tel.: +37069830370</t>
  </si>
  <si>
    <t>Intelektinių informacinių sistemų kūrimo ir ar plėtros galimybių studijos lanksčiam produktų kūrimui</t>
  </si>
  <si>
    <t>Diegimo į rinką (-as) tipinės ir individualizuotos intelektinės gamybos, tiekimo grandinės ir kitų verslo procesų valdymo sistemų techninės galimybių studijos siekiant sukurti adaptyvią informacinę intelektinę sistemą</t>
  </si>
  <si>
    <t>Intelektualių elektroninių sistemų kūrimas ir diagnostika.</t>
  </si>
  <si>
    <t>Mikroprocesorinių sistemų projektavimas ir diegimas, prototipo sukūrimas</t>
  </si>
  <si>
    <t>Intelektinės gamybos ir paslaugų teikimo procesų valdymo sistemos sukūrimas</t>
  </si>
  <si>
    <t xml:space="preserve">Daiva Sajek
El. p. daiva.sajek@go.kauko.lt
Tel. nr. (8 37) 751139
</t>
  </si>
  <si>
    <t>Kompiuterinės regos technologijų taikymas lanksčiosios produktų gamybos sistemose</t>
  </si>
  <si>
    <t xml:space="preserve">Prof. Gintautas Daunys 
g.daunys@tf.su.lt
</t>
  </si>
  <si>
    <t>Valdiklių prototipų lanksčioms gamybos technologinėms sistemoms kūrimas</t>
  </si>
  <si>
    <t>Prototipų duomenų gavybos ir dirbtinio intelekto taikymams optimizuojant produktų kūrimo ir gamybos sistemas sukūrimas ir įvertinimas.</t>
  </si>
  <si>
    <t>Interaktyvių sensorinių sistemų technologinė plėtra ir projektavimas.
Visos šiuolaikinės "protingos" elektroninės sistemos remiasi mikrovaldikliais ir sensoriais, "jaučiančiais" aplinką. Kuriami ir taikomi valdomi (interaktyvūs) temperatūros, drėgmės, magnetinio lauko, padėties ir kt. sensoriai. 
Suteiktos paslaugos rezultatas (priklausomai nuo poreikio) - veikiantis maketas/prototipas</t>
  </si>
  <si>
    <t>Automatizuotų grunto savybių tyrimų elektroninių sistemų projektavimas ir technologinė plėtra.
Projektuojant šiuolaikinių,  didesnio aukštingumo pastatų pamatus turi būti nustaytas ne tik grunto pobūdis,  bet ir ištirtos grunto, paimto iš gręžinio, machaninės charakteristikos. Kai kurie tyrimai (pv. kompresinis bandymas) užtrunka iki 2 parų. Sukurti jutikliai, valdikliai ir hidraulinė sitema leidžia automatizuoti tyrimą, vienu metu atlikti keletą skirtingų tyrimų. Pašalinamas žmogiškasis faktorius, operatyviai paruošiamos ataskaitos, atpinga bandymai.  
Suteiktos paslaugos rezultatas (priklausomai nuo poreikio) - veikiantis maketas/prototipas.</t>
  </si>
  <si>
    <t>Interaktyvių sensorinių sistemų technologinė plėtra ir projektavimas.</t>
  </si>
  <si>
    <t>Automatizuotų grunto savybių tyrimų elektroninių sistemų projektavimas ir technologinė plėtra.</t>
  </si>
  <si>
    <t>Ultramažos galios bevielių stebėjimo ir valdymo sistemų projektavimas ir tyrimas.
Didžiausia visų bevielių stebėjimo ir valdymo sistemų problema ribotas baterijų tarnavimo laikas. Iškyla butinybė keisti baterijas. Tai brangu, kartais neįmanoma. Kuriami "protingi", interaktyvūs ultramažos galios jutikliai ir valdymo sistemos. 
Suteiktos paslaugos rezultatas (priklausomai nuo poreikio) - veikiantis maketas/prototipas.</t>
  </si>
  <si>
    <t>Matavimo sistemų kūrimas, kalibravimo ir patikros procedūrų automatizavimas (aparatūrinės priemonės ir programinė įranga).</t>
  </si>
  <si>
    <t xml:space="preserve">Rotorinių sistemų dinamikos analizė, diagnostika, gedimų prevencijos priemonių kūrimas. Atliekama rotorinių sistemų būklės stebėsena ir diagnostika. Naudojami virpesių matavimo ir kiti būdai. Nustatomi rotorinių sistemų ir atskirų jų komponentų defektai. Teikiamos rekomendacijos rotorinių sistemų patikimumui didinti. Tiekiamos rekomendacijos sistemų techninės priežiūros tobulinimui bei modernizavimui. </t>
  </si>
  <si>
    <t>Metalų terminio apdorojimo ir liejimo technologijų kūrimas. Atliekama terminio apdorojimo proceso analizė, parenkami tinkamiausi apdorojimo režimai. Suformuluojamos rekomendacijos įrangos parinkimui</t>
  </si>
  <si>
    <t>Technologinių procesų kompiuterinio projektavimo sistemų kūrimas. Sukuriama technologinių procesų kompiuterinio projektavimo sistemos struktūra ir rekomendacijos jos realizavimui.</t>
  </si>
  <si>
    <t xml:space="preserve"> Aukšto tikslumo pjezoelektrinių pavarų precizinėms mechatronikos sistemoms kūrimas ir tyrimas.</t>
  </si>
  <si>
    <t>Automatizuotų matavimo sistemų kūrimas. 
Sumanių matavimo sistemų, įgalinančių matuoti agresyviose aplinkose, kaupti, apdoroti matavimo rezultatus realiuoju laiku ir valdyti matavimo procesą arba sistemos techninius parametrus be operatoriaus įsikišimo kūrimas. Matavimo proceso automatizavimas ir automatizuotųjų matavimo sistemų panaudojimas leidžia kompensuoti paklaidų šaltinius, susijusius su matavimo sąlygomis, išoriniais poveikiais, operatoriaus individualiomis savybėmis. Sprendžiami sukurtų automatizuotų matavimo sistemų metrologinės sieties užtikrinimo uždaviniai.</t>
  </si>
  <si>
    <t>Metrologinių uždavinių sprendimui skirtų matavimo sistemų, technologijų ir metodų, kontrolės ir priežiūros valdymo procesų kūrimas. 
Matavimų proceso kontrolei ir kokybei užtikrinti skirtų matavimo priemonių bei etalonų metrologinės priežiūros procedūroms atlikti kūrimas. Taip pat naujų konkrečiam matavimo uždaviniui spręsti skirtų matavimo metodų ir technologijų kūrimas. 
Metrologinės sieties užtikrinimui, įvertinamos turimų įmonės etalonų ir pagalbinių priemonių galimybės bei jų metrologinės charakteristikos, kuriami kompleksiniai kalibravimo metodai ir sieties perdavimo grandinės bei pateikiamos rekomendacijos kalibravimo ar metrologinės priežiūros periodiškumo valdymui.
Darbų apimtis priklauso nuo konkretaus uždavinio, matavimo sistemos sudėtingumo.</t>
  </si>
  <si>
    <t>Matavimo priemonių ir sistemų prototipų kūrimas.
Prototipas kuriamas pagal aiškiai identifikuotas technines sąlygas suformuluotam matavimo uždaviniui spręsti, realizuojantis žinomą arba naujai sukurtą matavimo metodą.
Darbų apimtis priklauso nuo konkretaus uždavinio, matavimo priemonės ar sistemos sudėtingumo.</t>
  </si>
  <si>
    <t>Parengta prototipinė lanksti „Produktų kūrimo, jų parengimo gamybai bei gamybos procesų optimizavimo „Disciplinuotos laisvės“ sistema“,   sudarytų galimybes, efektyviai ir įmonei naudingai į šiuos procesus įtraukiant visus darbuotojus, optimizuoti produktų kūrimo bei  jų parengimo gamybai  procesus, kartu padėtų efektyviau valdyti gamybos logistikos procesus ir procedūras, kas leistų minimizuoti bendrąsias visumines gamybos  sąnaudas, kartu  garantuoti ir aukštą gaminių kokybę.</t>
  </si>
  <si>
    <t>Ultramažos galios bevielių stebėjimo ir valdymo sistemų projektavimas ir tyrimas.</t>
  </si>
  <si>
    <t>Šviesolaidinių prieigos tinklų diegimo nuotolinės kontrolės sistema (programinis įrankis).</t>
  </si>
  <si>
    <t>Gedimų prevencijos priemonių kūrimas.</t>
  </si>
  <si>
    <t>Technologijos procesų kompiuterinio projektavimo sistemų kūrimas</t>
  </si>
  <si>
    <t xml:space="preserve">„Sumanių“ mechatroninių gaminių kūrimas ir tyrimas.
40. Aukšto tikslumo pjezoelektrinių pavarų precizinėms mechatronikos sistemoms kūrimas ir tyrimas.
</t>
  </si>
  <si>
    <t xml:space="preserve">Automatizuotų matavimo sistemų kūrimas </t>
  </si>
  <si>
    <t>Metrologinių uždavinių sprendimui skirtų matavimo sistemų, technologijų ir metodų kūrimas</t>
  </si>
  <si>
    <t>Matavimo priemonių ir sistemų prototipų kūrimas</t>
  </si>
  <si>
    <t>Kokybės kontrolės sistemų, skirtų technologinių parametrų stebėsenai ir valdymui įvairiuose technologinio proceso (tame tarpe sandėliavimo metu) etapuose prototipų kūrimas. Gali būti sprendžiami kompleksiniai uždaviniai arba atskiri su kokretaus parametro kontrole ir kontrolės proceso valdymu susiję uždaviniai. Darbų apimtis priklauso nuo konkretaus uždavinio, sistemos sudėtingumo, pasirenkamų parametrų skaičiaus, automatizavimo lygio.</t>
  </si>
  <si>
    <t>Aktualių statybos technologinių, organizacinių ir ekonominių procesų tyrimai orientuoti į statybos darbų vykdymo efektyvumą.                                                                                                                                             Statybos projektai yra kompleksiniai, sudėtingi, sudaryti iš skirtingų dalių, kurias reikia derinti, įgyvendinami per palyginti ilgą laiką.Norint realizuoti pastato statybą, tenka pereiti daug etapų, padaryti daugybę sprendimų, viską suplanuoti.  Tačiau labai dažnai tai pamirštama ir darbai pradedami tinkamai nepasiruošus.Todėl siekiama ieškoti būdų, kaip palengvinti šį procesą efektyviai sprendžiant technologinius, organizacinius bei ekonominius procesus prieš statybos darbų vykdymą.</t>
  </si>
  <si>
    <t>Automatizuotų statybos technologinių, organizacinių ir ekonominių procesų kūrimas              
Lietuvoje plėtojama ir  į atitinkamus tarptautinius   tinklus   integruojama vieninga skaitmeninių statybos modelių kūrimo infrastruktūra, siekiant,kad  visa  statybos  projektuose  naudojama informacija visame  statinio  gyvavimo  cikle,  nuo  idėjos  iki  nugriovimo,  būtų  kuriama  vienoje duomenų bazėje. Tam tikslui kuriami statybos technologiniai ir organizaciniai sprendimai integruojami į BIM programinę įrangą.</t>
  </si>
  <si>
    <t xml:space="preserve">Signalų bei duomenų surinkimo sistema/mazgas. Signalų surinkimo sistemos naudojamos tiek  lanksčių gamybos technologijų projektavimo, derinimo etape, kuomet reikia įvertinti prototipo veikimą, tiek realios eksploatacijos metu, kuomet reikia kontroliuoti ir valdyti procesą.  Pavyzdžiai: radijo/ultragarsinės navigacijos sistema; bevielio jutiklių duomenų surinkimo, apdorojimo, vizualizacijos sistema; didelio dinaminio diapazono signalų žadinimo bei įrašymo sistema; birių, skystų produktų apskaitos sistema; fizinių/cheminių medžiagos parametrų/polimerizacijos laipsnio/kietėjimo kinetikos įvertinimo sistema; defektų aptikimo sistema.  Suteiktos paslaugos rezultatas (priklausomai nuo poreikio) -veikiantis maketas/prototipas, lydinti dokumentacija (techninė dokumentacija/parametrų tyrimo rezultatai).  </t>
  </si>
  <si>
    <t>Mechaninių ir elektromechaninių įrenginių funkcionavimo diagnostikos metodų, algoritmų ir programų kūrimas. Įrenginių funkcionalumo padidinimui, kuriami įrenginių ar jų atskirų dalių diagnostikos būdai, metodai bei algoritmai. Šių algoritmų pagrindu, kuriamos programinės realizacijos leidžiančios prailginti įrenginių eksploatacijos laiką ir užtikrinti saugų bei standartus ir techninius reikalavimus atitinkantį darbą. Suteiktos paslaugos rezultatas - Sukurti diagnostikos algoritmai bei programinė realizacija</t>
  </si>
  <si>
    <t>Tolydinių bei diskrečiųjų procesų matematinis ir imitacinis modeliavimas. Gamyboje vykstančių dikrečiųjų ir tolydinių  procesų matematinio modelio sudarymas, panaudojant klasikinius ir modernius metodus ir algoritmus. Šių modelių realizacija ir testinis imitavimas atliekamas, panaudojant modeliavimo paketus Matlab, Centaurus bei IEC 61131 standartą  atitinkančius programinių valdiklių programavimo paketus. Suteiktos paslaugos rezultatas - Proceso matematinio modelio realizacija ir testavimas</t>
  </si>
  <si>
    <t>Procesų optimizavimo uždavinių formalizavimas ir sprendimas. Nustatomi optimizavimo tikslai bei galimybės, apibrėžiamos techninės ir programinės priemonės šių tikslų realizavimui. Siekiami tikslai - energetinis ir ekonominis efektyvumas, saugumas ir ekologija. Taikant įvairius optimizavimo metodus ir kriterijus atliekamas matematinis modeliavimas. Suteiktos paslaugos rezultatas - optimimumo paieškos uždavinio sprendimas</t>
  </si>
  <si>
    <t>Nepertraukiamų technologinių procesų (cheminių, biocheminių, maisto pramonės, energetikos ir kt.) optimizavimas ir automatinis valdymas. Taikant eksperimentų teorijos, procesų matematinio modeliavimo ir optimizavimo metodus atliekami nepertraukiamų technologinių procesų parametrų ir režimų optimizavimo užduotiems kriterijams tyrimai ir suprojektuojamos valdymo sistemos, realizuojančios optimalius technologinius procesus. Suteiktos paslaugos rezultatas  - valdymo algoritmai ir programos</t>
  </si>
  <si>
    <t>Biotechnologinių procesų modeliavimas, optimizavimas, valdymas. Panaudojus bazines žinias, eksperimentų rezultatus ir ekspertų žinias kuriami procesų matematiniai modeliai. Modeliai pritaikomi procesų optimizavimui, monitoringui, valdymui ir klaidų analizei.. Suteiktos paslaugos rezultatas  - racionalūs valdymo agoritmai, procesų modeliai</t>
  </si>
  <si>
    <t>Sprendimo paramos sistemų  technologinių  procesų valdymui kūrimas ir tyrimas. Galimybių studijos skirtos įvertinti įterptinių sistemų taikymo dinaminėms transporto sistemų charakteristikoms tirti galimybes. Suteiktos paslaugos rezultatas - sukurtas sprendimo paramos sistemos prototipas</t>
  </si>
  <si>
    <t xml:space="preserve">Naujų gaminių, skirtų informacijos nuskaitymui, perdavimui ir kaupimui,  kūrimas ir tyrimas. Rezultate bus sukurtas gaminio (valdiklio) prototipas, atliktas jo išbandymas kaupiant, saugant ir perduodant nuotoliniu būdu duomenis, sukauptus iš energetinių resursų apskaitos prietaisų. </t>
  </si>
  <si>
    <t>Išmaniųjų gamybos technologinių sistemų, pagrįstų mechatronika ir robotika, prototipo kūrimas. Detali informacija apie tiekiamas paslaugas ir naudojamą įrangą: www.apc.ku.lt</t>
  </si>
  <si>
    <t>Nestandartiniai eksperimentiniai technologinių įrenginių, mechatroninės ir robotų sistemos tyrimai, tyrimo metodikų sukūrimas, tyrimo rezultatų analizė.</t>
  </si>
  <si>
    <t>Doc.dr. Ilona Rupšienė
El.p. ilona.rupsiene@ltvk.lt
(4 6)311103</t>
  </si>
  <si>
    <t>Trimačių formų nuskaitymui koordinacinėmis pjovimo staklėmis (CNC) skirto elektroninio liestuko prototipas. Šis įrenginys leistų automatizuoti trimačių objektų skaitmeninimą ruošiant produktus masinei gamybai bei jau pagamintų produktų kokybės patikrai. Kuriant prototipą būtų ieškoma naujų sprendimų įrenginio konstrukcijos optimizavimui, skaitmeninių jutiklių taikyme bei taškų nuskaitymo tikslumui didinti.</t>
  </si>
  <si>
    <t xml:space="preserve">Gražina Strazdienė, 
Technikos fakulteto dekanė
tel. (8-5) 2621569, 
el. paštas g.strazdiene@vtdko.lt </t>
  </si>
  <si>
    <t xml:space="preserve">Optimalių sąlygų skintų gėlių laikymui užtikrinimo sistemos prototipas. Sistema skirta nuskintų gėlių priežiūrai. Ji padėtų užtikrinti automatizuotą optimalių sąlygų sukūrimą ir palaikymą dideliam nuskintų augalų kiekiui, siekiant kuo ilgiau išlaikyti juos tinkamoje pardavimui būklėje.   </t>
  </si>
  <si>
    <t>Išmaniųjų nuotolinių sistemų valdymo tyrimai</t>
  </si>
  <si>
    <t>Doc. dr. Antoni Kozič
a.kozic@eif.viko.lt
(8-5) 219 16 14
Dr. Eugenija Strazdienė
El. p. e.strazdiene@mtf.viko.lt 
(8-615) 85271</t>
  </si>
  <si>
    <t>Elektroninių ir mechatroninių  sistemų tyrimai.</t>
  </si>
  <si>
    <t>Doc. dr. Antoni Kozič
a.kozic@eif.viko.lt
(8-5) 219 16 14
Dr. Eugenija Strazdienė
El. p. e.strazdiene@mtf.viko.lt 
(8-615) 85276</t>
  </si>
  <si>
    <t>Doc. dr. Antoni Kozič
a.kozic@eif.viko.lt
(8-5) 219 16 14
Dr. Eugenija Strazdienė
El. p. e.strazdiene@mtf.viko.lt 
(8-615) 85282</t>
  </si>
  <si>
    <t>Sukurti išmaniųjų patobulintų ir naujų bandomųjų gamybos bei kitų produkto vertės kūrimo grandinės procesų valdymo technologijų prototipus</t>
  </si>
  <si>
    <t>Intelektinės gamybos ir paslaugų teikimo procesų valdymo sistemos prototipo sukūrimas</t>
  </si>
  <si>
    <t>Duomenų gamybos, dirbtinio intelekto ir statistinės analizės taikymų produktų kūrimo ir gamybos technologinėms sistemoms moksliniai tyrimai</t>
  </si>
  <si>
    <t>Interaktyviųjų sensorinių sistemų taikomieji tyrimai.
Visos šiuolaikinės "protingos" elektroninės sistemos remiasi mikrovaldikliais ir sensoriais, "jaučiančiais" aplinką. Kuriami ir taikomi valdomi (interaktyvūs) temperatūros, drėgmės, magnetinio lauko, padėties ir kt. sensoriai. 
Suteiktos paslaugos rezultatas  - tyrimų ataskaita, pristatanti gautus rezultatus, rekomendacijas.</t>
  </si>
  <si>
    <t>Automatizuotų grunto zondavimo elektroninių sistemų taikomieji tyrimai.
Projektuojant šiuolaikinių,  didesnio aukštingumo pastatų pamatus turi būti nustaytas ne tik grunto pobūdis. Kuriamos sistemos statiniam grunto zondavimui, poriniam slėgiui ir grunto stratigrafijai nustatyti. 
Suteiktos paslaugos rezultatas  - tyrimų ataskaita, pristatanti gautus rezultatus, rekomendacijas.</t>
  </si>
  <si>
    <t>Technologinių procesų kontrolės elektroninių valdymo sistemų taikomieji tyrimai.
Visos šiuolaikinės "protingos" elektroninės sistemos remiasi mikrovaldikliais ir sensoriais, "jaučiančiais" aplinką. Kuriami ir taikomi valdomi (interaktyvūs) temperatūros, drėgmės, magnetinio lauko, padėties ir kt. sensoriai. 
Suteiktos paslaugos rezultatas  - tyrimų ataskaita, pristatanti gautus rezultatus, rekomendacijas.</t>
  </si>
  <si>
    <t>Ultramažos galios bevielių stebėjimo ir valdymo sistemų taikomieji tyrimai.
Dižiausia visų bevielių stebėjimo ir valdymo sistemų problema ribotas baterijų tarnavimo laikas. Iškyla butinybė keisti baterijas. Tai brangu, kartais neįmanoma. Kuriami "protingi", interaktyvūs ultramažos galios jutikliai ir valdymo sistemos. 
Suteiktos paslaugos rezultatas  - tyrimų ataskaita, pristatanti gautus rezultatus, rekomendacijas.</t>
  </si>
  <si>
    <t>Signalų bei duomenų surinkimo sistemų tyrimai. Signalų surinkimo sistemos naudojamos   lanksčių gamybos technologijų projektavimo, derinimo etape, kuomet reikia įvertinti prototipo savybes, ar realios eksploatacijos metu, kuomet reikia kontroliuoti, valdyti procesą, aptikti defektus, prognozuoti/stebėti fizines/chemines savybes, kontroliuoti medžiagų sąnaudas. Suteiktos paslaugos rezultatas - tyrimų ataskaita, pristatanti gautus rezultatus, rekomendacijas.</t>
  </si>
  <si>
    <t>Tolydinių bei diskrečiųjų procesų matematinis ir imitacinis modeliavimas. Gamyboje vykstančių dikrečiųjų ir tolydinių  procesų matematinio modelio sudarymas, panaudojant klasikinius ir modernius metodus ir algoritmus. Šių modelių realizacija ir testinis imitavimas atliekamas, panaudojant modeliavimo paketus Matlab, Centaurus bei IEC 61131 standartą  atitinkančius programinių valdiklių programavimo paketus. Suteiktos paslaugos rezultatas - Sukurtas proceso matematinis modelis</t>
  </si>
  <si>
    <t>Procesų optimizavimo uždavinių formalizavimas ir sprendimas. Nustatomi optimizavimo tikslai bei galimybės, apibrėžiamos techninės ir programinės priemonės šių tikslų realizavimui. Siekiami tikslai - energetinis ir ekonominis efektyvumas, saugumas ir ekologija. Taikant įvairius optimizavimo metodus ir kriterijus atliekamas matematinis modeliavimas. Suteiktos paslaugos rezultatas - proceso optimizavimo uždavinio, algoritmų ir kriterijų parinkimas</t>
  </si>
  <si>
    <t>Gamybinių procesų valdymo algoritmų kūrimas ir modeliavimas. Panaudojant technologines proceso žinias kuriami gamybos procesų bei įrenginių valdymo algoritmai bei jų veikimas modeliuojamas panaudojant  programinę modeliavimo įrangą ir  esant galimybei realizuojamas realia technine įranga bei atliekamas algoritmo validavimas. Suteiktos paslaugos rezultatas - gamybinio proceso matematinis modelis</t>
  </si>
  <si>
    <t>Nepertraukiamų technologinių procesų (cheminių, biocheminių, maisto pramonės, energetikos ir kt.) optimizavimas ir automatinis valdymas. Taikant eksperimentų teorijos, procesų matematinio modeliavimo ir optimizavimo metodus atliekami nepertraukiamų technologinių procesų parametrų ir režimų optimizavimo užduotiems kriterijams tyrimai ir suprojektuojamos valdymo sistemos, realizuojančios optimalius technologinius procesus. Suteiktos paslaugos rezultatas  - metodikos sukūrimas</t>
  </si>
  <si>
    <t>Valdymo sistemų tyrimas, modeliavimas ir optimizavimas. Daugelis objektų, kuriems pritaikytos automatinio valdymo sistemos, dirba neoptimaliu režimu. Taip yra todėl, kad neskiriama dėmesio objekto dinamikos ir valdymo būdų tyrimams. Atliekame įvairių mechatroninių, robotizuotų,  nepertraukiamo veikimo sistemų matematinių modelių sudarymą, parametrų identifikavimą, dinamikos modeliavimą, reguliavimo būdų parinkimą ir optimizavimą. Rezultate bus atlikta 40-60 lapų apimties techninė galimybių studija - tiriamasis analitinis darbas, kuriuo siekiama įvertinti planuojamo įgyvendinti MTEP projekto modelio sudėtingumą, tikslumą bei pritaikomumą.</t>
  </si>
  <si>
    <t>Gamybos ir veiklos valdymo procesų ir tikslų tyrimas bei modelinis aprašymas</t>
  </si>
  <si>
    <t>Saulius Gudas
Tel. 8 630 06721 
El.paštas: saulius.gudas@khf.vu.lt 
Kauno humanitarinis fakultetas</t>
  </si>
  <si>
    <t>Objektų (pastatų ir jų įrenginių) šilumos ir elektros vartojimo efektyvumo įvertinimo metodikos rengimas.</t>
  </si>
  <si>
    <t>M. Šeporaitis
Tel. (8 37) 401 921
Marijus.Šeporaitis@lei.lt</t>
  </si>
  <si>
    <t>Išmaniuose matavimo, apskaitos ir stebėsenos prietaisuose, jų komponentuose bei sistemose vykstančių šiluminių procesų analizė ir galimybių juos tobulinti vertinimas</t>
  </si>
  <si>
    <t>P. Poškas
Tel. (8 37) 401 891
El. p. Povilas.Poskas@lei.lt</t>
  </si>
  <si>
    <t>Venturi tipo kondensato vožtuvų efektyvumo ir adaptyvumo tyrimas kintant garo slėgiui ir kondensato srautui  garotiekiuose bei šiluminiuose įrenginiuose</t>
  </si>
  <si>
    <t>Energetikos ir pramonės objektuose bei jų sistemose vykstančių šiluminių/hidraulinių procesų analizė. Energetikos ir pramonės objektų bei jų sistemų eksploatacinių ir avarinių procesų moksliniai tyrimai.</t>
  </si>
  <si>
    <t>A. Kaliatka
Tel. (8 37) 401 903
El. p.  Algirdas.Kaliatka@lei.lt</t>
  </si>
  <si>
    <t xml:space="preserve">Energetikos ir pramonės objektų bei jų sistemų saugos analizė.
Energetikos ir pramonės objektų bei jų sistemų 
saugos įvertinimo pagrindų parengimas.
</t>
  </si>
  <si>
    <t>Energetikos ir pramonės objektų bei jų sistemų galimų avarijų ir jų pasekmių analizė.
Energetikos ir pramonės objektų avarijų valdymo vadovo pagrindų parengimas.</t>
  </si>
  <si>
    <t>Energetikos ir pramonės aikšteles, objektus bei jų sistemas galimai veikiančių ekstremalių ar neįprastų įvykių tyrimas.</t>
  </si>
  <si>
    <t>R. Alzbutas
Tel. (8 37) 401 945
El. p. Robertas.Alzbutas@lei.lt</t>
  </si>
  <si>
    <t xml:space="preserve">Energetikos ir pramonės objektų bei jų sistemų patikimumo vertinimas. Tikimybinė rizikos analizė.
Energetikos ir pramonės objektų bei jų sistemų efektyvumo ir patikimumo charakteristikų įvertinimas bei prognozavimas.
</t>
  </si>
  <si>
    <t xml:space="preserve">Energetikos ir pramonės objektų bei jų sistemų parametrų tyrimas taikant statistinę analizę ir matematinį modeliavimą.
Energetikos ir pramonės objektų bei jų sistemų rizikos minimizavimas ir techninės priežiūros optimizavimas.
</t>
  </si>
  <si>
    <t>Elektros energetikos sistemos  (elektrinių, tinklų ir valdymo sistemų) matematinis modeliavimas bei tyrimai</t>
  </si>
  <si>
    <t>V. Radziukynas
Tel. 861046809
El.p. Virginijus.Radziukynas@lei.lt</t>
  </si>
  <si>
    <t>Elektros energetikos sistemos veikimo optimizavimas rinkos sąlygomis, balansavimo, sisteminių ir papildomų paslaugų konkurencinių mechanizmų ir modelių kūrimas</t>
  </si>
  <si>
    <t>Išmaniuose matavimo, apskaitos ir stebėsenos prietaisuose, jų komponentuose bei sistemose  vykstančių šiluminių procesų tyrimai</t>
  </si>
  <si>
    <t xml:space="preserve">P. Poškas
Tel. (8 37) 401 891
El. p. Povilas.Poskas@lei.lt </t>
  </si>
  <si>
    <t>Vėjo elektrinių efektyvumo ir jį lemiančių veiksnių tyrimai.</t>
  </si>
  <si>
    <t>M. Marčiukaitis
Tel. (8 37) 401 847
El. p. Mantas.Marciukaitis@lei.lt</t>
  </si>
  <si>
    <t>Centralizuoto šilumos tiekimo sistemų šilumos gamybos šaltinių darbo režimų optimizacija, įvertinant skirtingą įrenginių paskirtį (gamyba, rezervavimas, balansavimas), kintančius poreikius, gamtosauginius ir kitus energetikos politikos apribojimus</t>
  </si>
  <si>
    <t>A. Galinis
Tel. (8 37) 401 957
El. p. Arvydas.Galinis@lei.lt</t>
  </si>
  <si>
    <t>Energijos ir kuro gamybos įrenginių efektyvumo įvertinimas, gamybos metu susidarančių produktų mėginių ėmimas ir tyrimas.</t>
  </si>
  <si>
    <t>Nerijus Striūgas
Tel. (8 37) 401 877
El. p. Nerijus.Striugas@lei.lt</t>
  </si>
  <si>
    <t>Įvairių fizikinių procesų, vykstančių energijos ir kuro gamybos įrenginiuose, matematinis ir skaitinis modeliavimas</t>
  </si>
  <si>
    <t>Algis Džiugys
Tel. (8 37) 401 874
El. p. Algis.Dziugys@lei.lt</t>
  </si>
  <si>
    <t>Policiklinių aromatinių angliavandenilių susidarančių termocheminių procesų metu tyrimas pagal EPA PAH 16 metodą. Taikymas: biokuro bei kito organinio kuro ir atliekų terminio skaidymo (dujofikavimo) ir degimo produktų analizei; gamtosauga, naftos produktų pramonė, pramoninė chemija, maisto pramonė, parfumerija, medicina, narkotikų kontrolė.</t>
  </si>
  <si>
    <t>G. Stravinskas
Tel. (8 37) 401 879
El. p. Giedrius.Stravinskas@lei.lt</t>
  </si>
  <si>
    <t>Biokuro naudojimo poreikių, galimybių ir optimalių sprendinių analizė.
Kietojo biokuro ir jo mišinių bei komunalinių atliekų naudojimo CŠT bei decentralizuotuose šildymo įrenginiuose  perspektyvų įvertinimas.</t>
  </si>
  <si>
    <t>V. Kveselis
Tel. (8 37) 401 931
El. p. Vaclovas.Kveselis@lei.lt</t>
  </si>
  <si>
    <t>Biomasės energetinio potencialo tyrimai.
Biokuro ir kitų vietinių išteklių energetinio panaudojimo techninių ir ekonominių galimybių studijų rengimas.</t>
  </si>
  <si>
    <t>F. Dzenajavičienė
Tel. (8 37) 401 935
El. p. Farida.Dzenajaviciene@lei.lt</t>
  </si>
  <si>
    <t>Kurą ir/ar atliekas deginančių ir termiškai apdorojančių įrenginių sukūrimo ar tobulinimo tyrimai, siekiant sukurti ekonomiškus ir gamtosaugiškus technologinius sprendimus (pvz.: naujo tipo degiklius su mažais NOx išmetimais; naujos rūšies skysto kuro deginimo eksperimentinis tyrimas; atliekų dujinimo ar pirolizės įrenginiai ir pan.).</t>
  </si>
  <si>
    <t>Nerijus Striūgas
Tel. (8 37) 401 877
Nerijus.Striugas@lei.lt</t>
  </si>
  <si>
    <t>Atmosferinio ir redukuoto slėgio plazminių technologijų kūrimas, tyrimas ir pritaikymas įvairių atliekų neutralizavimui bei atliekų konversijai į vertingus produktus ir/ar energiją</t>
  </si>
  <si>
    <t>Katalizatorių, skirtų CO, HC, SO2, NOx ir kt. teršalų neutralizavimui bei emisijai mažinti kūrimas, gamyba ir pritaikymas</t>
  </si>
  <si>
    <t>Plazminių įrenginių, skirtų kuro konversijai bei atliekų neutralizavimui, projektavimas, gamyba, tyrimas ir pritaikymas</t>
  </si>
  <si>
    <t>P. Valatkevičius
Tel. (8 37) 401 899
El. p. Pranas.Valatkevicius@lei.lt</t>
  </si>
  <si>
    <t>Kuro ir/ar atliekų deginančių ir termiškai apdorojančių įrenginių prototipų testavimo ar tobulinimo tyrimai.</t>
  </si>
  <si>
    <t>Kuro ir/ar atliekų deginančių ir termiškai apdorojančių įrenginių bandomųjų partijų testavimas, techninių parametrų nustatymas.</t>
  </si>
  <si>
    <t>Mažos ir vidutinės galios vandens šildymo katilų, kūrenamų dujiniu, skystuoju ir kietuoju kuru, įskaitant biokurą, konstrukcijos, efektyvumo ir teršalų išmetimų tyrimas. 
Aredituotos ir notifikuotos bandymų ir atitikties vertinimų paslaugos vadovaujantis techniniais reglamentais (92/42/EEB, 90/396/EEB) ir standartu LST EN 303-5:2000</t>
  </si>
  <si>
    <t>Nerijus Pedišius
Tel. (8 37) 401 863
Nerijus.Pedisius@lei.lt</t>
  </si>
  <si>
    <t>Šildymo įrangos (židiniai, viryklės, šildytuvai), kūrenamos kietuoju kuru, įskaitant biokurą, konstrukcijų, efektyvumo ir teršalų išmetimų tyrimas.
Lietuvos katilų gamintojų gaminių akredituotos ir notifikuotos bandymų ir atitikties vertinimų paslaugos, vadovaujantis STR 1.01.04:2002 (89/106/EEB)</t>
  </si>
  <si>
    <t>Skysčių ir dujų srautų matavimų tyrimai siekiant gerinti materialinių resursų apskaitą ir energetikos įrenginių veikimą.
Lietuvos gamintojų vandens ir šilumos skaitiklių tipo tyrimai ir atitikties vertinimai vadovaujantis Matavimo priemonių techniniu reglamentu (2004/ 22/EB)</t>
  </si>
  <si>
    <t xml:space="preserve">Gedinimas Zygmantas – skysčiai
Tel. (8 37) 401 861
Gediminas.Zygmantas@lei.lt 
Jurij Tonkonogij – dujos
Tel. (8 37) 401 862
Jurij.Tonkonogij@lei.lt </t>
  </si>
  <si>
    <t>Termocheminių procesų ar energijos gamybos įrenginių energijos ir medžiagos srautų tyrimai ir bandymai</t>
  </si>
  <si>
    <t>Kurą ir/ar atliekas deginančių ir termiškai apdorojančių įrenginių sukūrimo ar tobulinimo galimybių studijos ir tyrimai, siekiant sukurti ekonomiškus ir gamtosaugiškus technologinius sprendimus (pvz.: naujo tipo degiklius su mažais NOx išmetimais; naujos rūšies skysto kuro deginimo eksperimentinis tyrimas; atliekų dujinimo ar pirolizės įrenginiai ir pan.).</t>
  </si>
  <si>
    <t>Hidro- ir aerodinaminių problemų tyrimas. Taikymas: oro ar dūmų traktų pasipriešinimų mažinimo tyrimai; šilumokaičių šilumos perdavimo efektyvinimo tyrimai ir pan.</t>
  </si>
  <si>
    <t>Srautų struktūros ir sąveikos skaitiniai tyrimai energijos gamybos įrenginiuose.</t>
  </si>
  <si>
    <t>Šilumos mainų ir srauto hidrodinamikos skaitiniai tyrimai įvairiuose energetikos įrenginiuose.</t>
  </si>
  <si>
    <t>Termogravimetrinis medžiagų tyrimas su išsiskyrusių dujų analize FTIR ir GC/MS metodais. 
Taikymas: organinių ir neorganinių medžiagų savitosios šilumos, lydimosi temperatūros, perėjimo entalpijos, fazės virsmų, kristalizacijos temperatūros, kristališkumo laipsnio, stiklėjimo temperatūros, skilimo efekto, reakcijos kinetikos, medžiagos grynumo, masės pokyčių, dehidratacijos, korozijos, oksidacijos ir redukcijos tyrimai įvairiose medžiagose. Įvairaus kieto ir skysto kuro terminio skaidymosi analizė nuolat pastoviai kylančios temperatūros kaitinimo procese. Aplinka nuo inertinės iki gryno deguonies.</t>
  </si>
  <si>
    <t>Neorganinių dujų ir dujinės būsenos organinių junginių tyrimas.
Taikymas: biokuro bei kito organinio kuro ir atliekų terminio skaidymo (dujofikavimo) ir degimo produktų analizei; gamtosauga, naftos produktų pramonė, pramoninė chemija, maisto pramonė, parfumerija, medicina, narkotikų kontrolė.</t>
  </si>
  <si>
    <t>Organinių junginių identifikavimas dujų chromatografijos – masių spektrometrijos metodu. Taikymas: biokuro bei kito organinio kuro ir atliekų terminio skaidymo (dujofikavimo) ir degimo produktų analizei; gamtosauga, naftos produktų pramonė, pramoninė chemija, maisto pramonė, parfumerija, medicina, narkotikų kontrolė.</t>
  </si>
  <si>
    <t>Vaizdo fiksavimas ir vaizdų analizė.
Taikymas: atliekant degimo proceso diagnostiką; greitų procesų bei reiškinių, kur reikalingas didelis optinis jautrumas, analizė; liepsnos vystymosi prie degiklio informacija – spalvos kitimu, šviesos spektro tyrimas; chemiliuminescencinių procesų vykstančių medžiagose tyrimas.</t>
  </si>
  <si>
    <t xml:space="preserve">Šilumos mainų ir srauto hidrodinamikos analizė įvairiuose iš biokuro ar atliekų gautos šilumos generavimo ir utilizavimo įrenginiuose bei galimybės tobulinti šiuos įrenginius vertinimas </t>
  </si>
  <si>
    <t>Biokuro deginimo metu su dūmais išeinančių emisijų mažinimo analizė ir galimybių tobulinti deginimo procesą naudojant elektrostatinius (ir kitokius) filtrus vertinimas. Elektrostatinių (ir kitų) filtrų efektyvumo analizė ir galimybių juos tobulinti vertinimas</t>
  </si>
  <si>
    <t>Dujinių, skystų bei kietų medžiagų cheminės sudėties analizė infraraudonųjų spindulių (FTIR) spektrometru</t>
  </si>
  <si>
    <t xml:space="preserve">L. Marcinauskas
Tel. (8 37) 401 895
El. p. Liutauras.Marcinauskas@lei.lt </t>
  </si>
  <si>
    <t>Dujų sudėties analizė: H2, CO, CO2, SO2, NOx, O2, CxHy koncentracijų nustatymas. 
Naudojama NDIR (nedispersinė infraraudonųjų spindulių) technologija. Analizuojamų dujų ribos: CO – 0-100%, СO2 – 0 – 50%, CxHy – 0 – 30 000 ppm, SO2 – 0 – 5000 ppm, O2 – 0 – 25%, NO – 0 – 4000 ppm, NO2 – 0 – 1000 ppm. 
Nepertraukiamas vandenilio dujų koncentracijos ir temperatūros matavimas tiesiogiai. Vandenilio koncentracijos ribos 0 – 100% tūrio, temperatūros matavimas iki 1700 oC</t>
  </si>
  <si>
    <t xml:space="preserve">V. Grigaitienė
Tel. (8 37) 401 898
El. p. Viktorija.Grigaitiene@lei.lt </t>
  </si>
  <si>
    <t>Liepsnojančių ir plazmos srautų emisinių spektrų nustatymas ir elementinės sudėties tyrimas optiniu spektrometru.</t>
  </si>
  <si>
    <t>Aukštatemperatūrių srautų energetinių bei dinaminių charakteristikų nustatymas bei dėsningumų tyrimas</t>
  </si>
  <si>
    <t xml:space="preserve">V. Valinčius
Tel. (8 37) 401 896
El. p. Vitas.Valincius@lei.lt </t>
  </si>
  <si>
    <t>Biomasės ir atliekų analizė, kenksmingų sunkiųjų metalų atliekose tyrimas.</t>
  </si>
  <si>
    <t>V. Makarevičius
Tel. (8 37) 401 907
El. p. Vidas.Makarevicius@lei.lt</t>
  </si>
  <si>
    <t>Garu šildomų talpų ir šilumokaičių darbo režimų efektyvumo tyrimas.</t>
  </si>
  <si>
    <t>Šilumos mainų ir srauto hidrodinamikos tyrimai įvairiuose iš biokuro ar atliekų gautos šilumos generavimo ir utilizavimo įrenginiuose</t>
  </si>
  <si>
    <t>Biokuro deginimo metu su dūmais išeinančių emisijų mažinimo tyrimai naudojant elektrostatinius (ir kitokius) filtrus. Elektrostatinių (ir kitų) filtrų efektyvumo tyrimai</t>
  </si>
  <si>
    <t>Įvairios paskirties valančių atmosferos orą, vandenį bei šalinančių kvapus katalizinių filtrų sudarymas, gamyba ir tyrimas</t>
  </si>
  <si>
    <t>Energijos gamybos ir vartojimo efektyvumo didinimo galimybių gyvenamuose, visuomeniniuose bei kitos paskirties pastatuose, pramonėje, tyrimai. 
Energijos (šiluminės, elektros) taupymo galimybių gyvenamuose, visuomeniniuose bei kitos paskirties pastatuose, pramonėje, įvertinimas bei galimybių studijų rengimas.</t>
  </si>
  <si>
    <t>Tel. (8 37) 401 802
El. p.
Romualdas.Skema@lei.lt</t>
  </si>
  <si>
    <t>Informacinių valdymo sistemų (ir jų komponentų), kurios leidžia integruoti ir optimizuoti saulės energetikos panaudojimą kartu su kitais energijos šaltiniais, šiluminių procesų analizė ir galimybių juos tobulinti vertinimas</t>
  </si>
  <si>
    <t>Informacinių valdymo sistemų (ir jų komponentų), kurios leidžia integruoti ir optimizuoti saulės energetikos panaudojimą kartu su kitais energijos šaltiniais, šiluminių procesų tyrimai</t>
  </si>
  <si>
    <t>Inovatyvių ugdymo(si) metodų virtualizacijos techninė galimybių studija</t>
  </si>
  <si>
    <t>Verslo kūrybiškumo studijos vadovas Julijus Brazauskas 
Tel. Nr. 8 46 433437
El. paštas 
julijus.brazauskas@smk.lt</t>
  </si>
  <si>
    <t>Skaitmeninių įrankių naudojimo įtakos besimokančiojo žinių įsisavinimui galimybių studija</t>
  </si>
  <si>
    <t>Kompetencijų plėtros akademijos vadovė Ilma Ruškienė
Tel. Nr. 8 46 397074
El. paštas
ilma.ruskiene@smk.lt</t>
  </si>
  <si>
    <t>Kūrybinio mąstymo metodų integracijos su šiuolaikinėmis technologijomis ir skaitmeninėmis medijomis taikomieji tyrimai, skirti naujų edukacinių produktų ir paslaugų kūrimui</t>
  </si>
  <si>
    <t>Komunikacijos ir menų katedros vedėjas 
Raimondas Paškevičius 
Tel. Nr. 8 5 2504822
El. paštas raimondas.paskevicius@smk.lt</t>
  </si>
  <si>
    <t>Integruoto kompetencijų vertinimo ir pripažinimo modelio ir informacinės sistemos sukūrimo techninė galimybių studija (atlikta techninė galimybių studija)</t>
  </si>
  <si>
    <t>Žmogiškųjų išteklių valdymo sistemų modernizavimo taikant informacinių  technologijų sprendinius galimybių studija (atlikta techninė galimybių studija)</t>
  </si>
  <si>
    <t>Programavimo ir multimedijos studijų programos vadovė
Dalia Linkuvienė
Tel. Nr. 8 52 504 850
el. paštas  dalia.linkuviene@smk.lt</t>
  </si>
  <si>
    <t>Darbuotojų motyvacijos ir pasitenkinimo darbu didinimo galimybių studija (atlikta techninė galimybių studija)</t>
  </si>
  <si>
    <t>Nefinansinių darbuotojų motyvavimo sistemų diegimo galimybių studija (atlikta techninė galimybių studija)</t>
  </si>
  <si>
    <t>Verslo ir finansų katedros vedėja Viktorija Palubinskienė
Tel. Nr. 8 46 433458
El. paštas
viktorija.palubinskiene@smk.lt</t>
  </si>
  <si>
    <t xml:space="preserve">Kultūros ir kūrybinių industrijų (KKI) inovatyvių produktų ir paslaugų integravimo (atskirų sektorių dalyvių, arba sektoriaus bendrai) galimybių studija, kuriant ir diegiant naujas, iš esmės patobulintas mišriąsias kompetencijos ugdymo technologijas, skatinančias prisidėti prie KKI ūkio konkurencingumo.
</t>
  </si>
  <si>
    <t xml:space="preserve"> Auksė Statauskienė
VšĮ Ateities visuomenės instituto direktorės pavaduotoja
Tel. Nr. +370647 19 509
Email:  project@futuresoc.com</t>
  </si>
  <si>
    <t xml:space="preserve">Kultūros ir kūrybinių industrijų (KKI) inovatyvių produktų ir paslaugų galimybių studija, kaip kurti ir diegti naujas iš esmės patobulintas formaliojo ugdymo ir neformaliojo švietimo didaktikos technologijas, skatinančia prisidėti prie KKI ūkio konkurencingumo. </t>
  </si>
  <si>
    <t xml:space="preserve">Kultūros įstaigų, kūrybinių ir kultūrinių industrijų įmonių ir organizacijų inovatyvumo, skatinant kūrybiškos ir produktyvios asmenybės tapsmą, vertinimo ir strateginio  vystymo galimybių studija. </t>
  </si>
  <si>
    <t>Finansinės rizikos analizės ir jų valdymo modelio sukūrimas 
Bus suformuotas finansinės rizikos valdymo modelis, įvertinantis rizikos faktorius, jų prognozę,  leidžiantis planuoti finansų  poreikį, taip mažinant finansinę riziką bei finansavimo kaštus.</t>
  </si>
  <si>
    <t>Įmonės darbuotojų perkeliamųjų gebėjimų ugdymo sistemos techninė galimybių studija.</t>
  </si>
  <si>
    <t>Ugdomojo vadovavimo (coaching) modelio techninė galimybių studija</t>
  </si>
  <si>
    <t>Edukacinių technologijų pritaikomumo verslo specifinėms sritimis techninių galimybių studija</t>
  </si>
  <si>
    <t>Pagalbos pasirengimui brandos egzaminams veiksmingumo tyrimas
Šis tyrimas padės išsitirti ar moderniosios technologijos (pvz., internetinės mokymosi erdvės) padeda geriau nei spausdinti leidiniai ir kitos priemonės pasiruošti brandos egzaminams, kaip tai padeda motyvuoti abiturientus mokytis, ar atitinka jų lūkesčius ir pan. Tai atitinka interaktyviųjų mokymo metodų prioritetą, kuriuo siekiama personalizuoti mokymosi metodus.</t>
  </si>
  <si>
    <t>Darbuotojų veiklos efektyvumo ir kvalifikacijos tobulinimo sąsajos
Šis tyrimas leis verifikuoti veiksnius lemiančius darbuotojų kvalifikacijos tobulinimo poreikius bei atskleisti kvalifikacijos tobulinimo ir veiklos efektyvumo sąsajas. Tai atliepia savimokos prioritetą.</t>
  </si>
  <si>
    <t>Modernių technologijų taikymas smulkiajame versle
Šis tyrimas padės išanalizuoti kaip smulkusis verslas naudoja moderniąsias technologijas savo paslaugų teikimui, bei kokios yra galimybės smulkiesiems verslininkams pasiruošti bei taikyti moderniąsias technologijas. Tai padės atleipti modernių ugdymo metodų prioritetą, kuris yra būtinas norint prisitaikyti prie besikeičiančios visuomenės.</t>
  </si>
  <si>
    <t xml:space="preserve">Žaidybinimo  (angl. gamefication) technologijomis paremtos ugdymosi sistemos taikymo mažose ir vidutinėse įmonėse ( bei kito pobūdžio organizacijose) galimybių studija. </t>
  </si>
  <si>
    <t xml:space="preserve">Kolektyvinio intelekto techninė galimybių studija </t>
  </si>
  <si>
    <t>Inovatyvios socialinės technologijos - franšizavimo - pritaikymo novatoriškų įmonių ir socialinio verslo sparčiam vystymuisi techninė galimybių studija</t>
  </si>
  <si>
    <t>Simuliacinių ar patirtinių mišriųjų mokymosi programų ir metodų kūrimas skatinantis kūrybiškumą ir įmonių novatoriškumą ir socialinį vystymąsi</t>
  </si>
  <si>
    <t>Mentorystės metodika, skirta novatoriškų įmonių ir socialinio verslo sparčiam vystymuisi</t>
  </si>
  <si>
    <t xml:space="preserve">Prekinio kreditavimo rizikos  valdymo sistemų diegimo galimybių studija.
</t>
  </si>
  <si>
    <t xml:space="preserve">Socialinės rizikos  valdymo sistemų diegimo galimybių studija.
</t>
  </si>
  <si>
    <t>Kalbų mokymo programinės įrangos kūrimo galimybių tyrimas.</t>
  </si>
  <si>
    <t>Doc. dr. Aina Būdvytytė
Tel. 867548504
El. p. aina.budvytyte@yahoo.com</t>
  </si>
  <si>
    <t>Miesto viešojo transporto klientų portreto tyrimas</t>
  </si>
  <si>
    <t>Milda Damkuvienė 
milda.d@smf.su.lt</t>
  </si>
  <si>
    <t>Bendros vertės su klientu sistemų kūrimas ir modeliavimas</t>
  </si>
  <si>
    <t>Doc. dr. Milda Damkuvienė
El.paštas: milda.d@smf.su.lt
Arba
Doc.dr. Evandželina Petukienė 
El.paštas: e.petukiene@gmail.com</t>
  </si>
  <si>
    <t>Žmogiškųjų išteklių valdymo galimybių tyrimas, taikant imitacinį verslo modelį</t>
  </si>
  <si>
    <t>Dr. Andrius Rakickas
El.paštas: interaktyvus@gmail.com</t>
  </si>
  <si>
    <t>Patyriminių, kūrybinių ir intelektualiųjų (smart) mokymosi modelių techninė galimybių studija.</t>
  </si>
  <si>
    <t xml:space="preserve">Aistė Ragauskaitė
El. p. aiste.ragauskaite@asu.lt
Tel. +37062237904
</t>
  </si>
  <si>
    <t>Inovatyvių ugdymo procesų, pasitelkiant technologinius sprendimus techninė galimybių studija.</t>
  </si>
  <si>
    <t>Inovatyvių mokymosi procesų,  pasitelkiant technologinius sprendimus techninė galimybių studija.</t>
  </si>
  <si>
    <t>Asist. Aistė Ragauskaitė
El. p. aiste.ragauskaite@asu.lt
Tel. +370 622 37904</t>
  </si>
  <si>
    <t>Socialinių tinklų taikymas ugdymo technologijų tobulinimui ir modernizavimui.</t>
  </si>
  <si>
    <t>Metodų duomenų gavybos ir dirbtinio intelekto taikymams ugdymo technologijų tobulinimui sukūrimas ir įvertinimas.</t>
  </si>
  <si>
    <t>Metodų kalbos technologijų taikymams ugdymo technologijų tobulinimui sukūrimas ir įvertinimas.</t>
  </si>
  <si>
    <t>Atvirojo kodo, nemokamos programinės įrangos skirtos aukštos topografinės kokybės dokumentų, publikacijų rengimui bei duomenų analizei taikymo ir integravimo galimybės ugdymo procese.</t>
  </si>
  <si>
    <t xml:space="preserve">Spartaus verslo augimo valdymo pakopinio modelio sukūrimas. </t>
  </si>
  <si>
    <t>Verslo procesų ir valdymo sprendimų dizainas verslo augimo atskiroms verslo augimo pakopoms</t>
  </si>
  <si>
    <t>Jauno globalaus technologinio verslo vystymo metodologijos sukūrimas</t>
  </si>
  <si>
    <t>Atvirųjų inovacijų procesų teorinis modeliavimas ir diegimo algoritmų versle sukūrimas</t>
  </si>
  <si>
    <t>Atvirųjų inovacijų plėtros modelio taikymas konkrečiam verslo segmentui/ produktų grupei</t>
  </si>
  <si>
    <t>Atvirųjų inovacijų plėtros galimybių studija konkrečiam verslo profiliui</t>
  </si>
  <si>
    <t>Socialinio verslo koncepcija. Pateikiama socialinio verslo koncepcija, analizuojami socialinio verslo ypatumai įvairiose šalyse.</t>
  </si>
  <si>
    <t>Internetinių sprendimų emocinio poveikio vertinimas.</t>
  </si>
  <si>
    <t>IRT panaudojimo verslo skaitmenizavimui (angl. digitalization) galimybių studijos.</t>
  </si>
  <si>
    <t>IRT panaudojimo verslo socializacijai (angl. social business) galimybių studijos.</t>
  </si>
  <si>
    <t>Minios paslaugų (angl.  crowdsourcing) panaudojimo įmonių veiklos procesuose galimybių studijos.</t>
  </si>
  <si>
    <t>Delinkventinio elgesio vaikų ugdymo metodikos</t>
  </si>
  <si>
    <t>Edukacinių technologijų diegimo techninė galimybių studija</t>
  </si>
  <si>
    <t>Gyventojų pasitenkinimo viešosiomis paslaugomis indekso sudarymo metodika</t>
  </si>
  <si>
    <t>Socialinių procesų analitika: diskurso kiekybinė ir kokybinė analizė, statistinių duomenų analizė ir vizualizavimas, kokybinė lyginamoji makro socialinių reiškinių analizė</t>
  </si>
  <si>
    <t>Jaunimo perėjimo iš švietimo sistemos į darbo rinką stebėsenos rodiklių metodika</t>
  </si>
  <si>
    <t>Jaunimo gyvenimo sąlygų ir socialinės atskirties stebėsenos metodika</t>
  </si>
  <si>
    <t>Socialinių medijų tyrimai</t>
  </si>
  <si>
    <t>Kultūros politikos tyrimai</t>
  </si>
  <si>
    <t>Akustiniai muzikos tyrimai</t>
  </si>
  <si>
    <t>Akustinių muzikos tyrimų galimybių studija</t>
  </si>
  <si>
    <t>Muzikos fonogramų gamybos metodikos parengimas</t>
  </si>
  <si>
    <t>Koncertų įrašų redagvimo metodikos parengimas</t>
  </si>
  <si>
    <t>Koncertų įgarsinimo metodų studija</t>
  </si>
  <si>
    <t>Kalbų dėstymo virtualiose mokymosi aplinkose tyrimai</t>
  </si>
  <si>
    <t>Gretinamieji anglų – lietuvių kalbų tyrimai</t>
  </si>
  <si>
    <t>Vertimo problemų analizė ir tyrimai</t>
  </si>
  <si>
    <t>Jaunų ir naujai priimtų specialistų adaptacijos bei jų ugdymo modernios sistemos prototipo sukūrimas.</t>
  </si>
  <si>
    <t xml:space="preserve">Efektyvios paslaugų teikimo ir klientų aptarnavimo sistemos prototipo sukūrimas.
</t>
  </si>
  <si>
    <t>Skaitmeninių technologijų skatinančių kūrybiškumą kūrimas.</t>
  </si>
  <si>
    <t xml:space="preserve"> Skaitmeninių technologijų skatinančių kūrybiškumą prototipo sukūrimas.</t>
  </si>
  <si>
    <t xml:space="preserve">Vaikų elgesio problemų ugdymo įstaigoje įveikos metodikos. </t>
  </si>
  <si>
    <t>Žvilgnsio sekimo sistemų neįgaliesiems sprendimų techninių galimybių studija.</t>
  </si>
  <si>
    <t>Negaliųjų žmonių elektrinių vežimėlių valdymo sprendimų techninių galimybių studija.</t>
  </si>
  <si>
    <t>Žmonių veidų detektavimo ir atpažinimo sistemų sprendimų techninių galimybių studija.</t>
  </si>
  <si>
    <t>Žmonių srautų skaičiavimo technologinių sprendimų techninių galimybių studija.</t>
  </si>
  <si>
    <t>Organizacijos lyderių kūrybiškumo skatinimas. Rezultate atlikti teoriniai ir eksperimentiniai taikomieji moksliniai tyrimai siekiant nustatyti ir sukurti efektyvius metodus organizacijos lyderių kūrybiškumui skatinti.</t>
  </si>
  <si>
    <t>Archeologinių, istorinių, kartografinių duomenų pritaikymo visuomenės pažinimui galimybių analizė, kurianti pridėtinę, kultūrinę vertę nekilnojamo turto bei kartu skatinanti  visuomenės vaizduotės  transformacijas, kūrybiškumą, praeities pažinimą, žingeidumą.</t>
  </si>
  <si>
    <t>R. Nabažaitė
tel. 8 46 39 88 06
el. p. r.nabazaite@gmail.com</t>
  </si>
  <si>
    <t>Kontaktinio ir virtualaus modelio kraštovaizdžio architektų ugdymui sukūrimas.</t>
  </si>
  <si>
    <t>R. Staševičiūtė
tel. +370 699 48686
el. p. ramune.staseviciute@ku.lt</t>
  </si>
  <si>
    <t>Švietimo vadybininkų kompetencijų, jų ugdymo(si) efektyvumo, kompetencijų ugdymo(si) formų ir metodų neformaliojo švietimo posistemėje bei jų poveikio kūrybiškos, pokyčiams ir naujovėms atviros asmenybės ugdymui tyrimai.</t>
  </si>
  <si>
    <t>J. Melnikova
tel. 8 46 39 86 16
el. p. julija.melnikova@ku.lt</t>
  </si>
  <si>
    <t>Švietimo kokybės vadybos modelių sisteminiai tyrimai. Švietimo reiškinių/procesų/ dimensijų, sąlygojančių švietimo kokybę, tyrimai</t>
  </si>
  <si>
    <t>Švietimo vadybininkų kompetencijų ugdymo(si) technologijų poreikio prognozavimo metodikų ir jų poveikio stebėsenos sistemų tyrimai</t>
  </si>
  <si>
    <t>Vadybinių kompetencijų, įgytų savaiminio mokymosi būdu, pripažinimo metodikų kūrimas ir jų efektyvumo tyrimai</t>
  </si>
  <si>
    <t>Įnovatyvių kūrybinio mokymo(si) metodų, technologijų ir priemonių, taikomų neformaliame informatikos ir robotikos ugdymo procese, kūrimas</t>
  </si>
  <si>
    <t>V. Denisovas
tel. +370 686 45636
el. p. vitalij.denisov@ku.lt</t>
  </si>
  <si>
    <t>Meno (dailės, muzikos, šokio, teatro) dalykų pedagogų rengimo ir kompetencijų ugdymo tyrimas</t>
  </si>
  <si>
    <t>Doc. dr. Jolita Kudinovienė
Tel. (8 5) 275 70 96
El. p. jolita.kudinoviene@leu.lt</t>
  </si>
  <si>
    <t>Priemonių, skirtų vaikų, jaunimo ir suaugusių meniniam (dailės, muzikos, šokio, teatro, kino ir kt.) ugdymui ir ugdymuisi techninė galimybių studija</t>
  </si>
  <si>
    <t>Vaikų kūrybinių gebėjimų ugdymo edukacinėje aplinkoje galimybių studija</t>
  </si>
  <si>
    <t>Doc. dr. D.Karkockienė
Doc. dr. A.Petrulytė 
Tel. 8 683 11 803, 8 610 24 187
El.p. daiva.karkockiene@leu.lt, ala.petrulyte@eu.lt</t>
  </si>
  <si>
    <t>Egzaminų streso įveikos galimybių studija</t>
  </si>
  <si>
    <t>Doc. dr. V.Rimkevičienė
Tel. 8 662 22 155
El.p. violeta.rimkeviciene@leu.lt</t>
  </si>
  <si>
    <t>Vaikų ugdymo priemonių ir metodikų rengimas</t>
  </si>
  <si>
    <t>Doc. dr. Ona Petronienė
Tel. (8 5) 272 80 84
El. p. ona.petroniene@leu.lt</t>
  </si>
  <si>
    <t xml:space="preserve">Formaliojo ir neformaliojo muzikinio ugdymo didaktikos užsakomieji tyrimai         
</t>
  </si>
  <si>
    <t>Doc. dr. Asta Rauduvaitė
Tel. (8 5) 275 21 97
El. p. asta.rauduvaite@leu.lt</t>
  </si>
  <si>
    <t>Bendrojo ugdymo mokyklos muzikos vadovėlių ir kitų mokymo priemonių technninė galimybių studija</t>
  </si>
  <si>
    <t>Edukologijos bei bendrojo ugdymo didaktikos užsakomieji tyrimai</t>
  </si>
  <si>
    <t>Doc. dr. Linas Jašinauskas 
Tel.  (8 5) 279 00 42
El. p. linas.jasinauskas @leu.lt</t>
  </si>
  <si>
    <t>Pradinio ir bendrojo ugdymo vadovėlių ir kitų mokymosi priemonių techninė galimybių studija</t>
  </si>
  <si>
    <t>Doc. dr. Aušra Žemgulienė
Tel. (8 5) 275 08 25
El. p. ausra.zemguliene@leu.lt</t>
  </si>
  <si>
    <t>Pradiniam ugdymui skirtų priemonių techninės galimybių studijos.</t>
  </si>
  <si>
    <t>Kiekvieno mokinio sėkmę lemiančio ugdymo galimybių tyrimai ir modeliavimas</t>
  </si>
  <si>
    <t>Doc. dr. Alvyra Galkienė
Tel. (8 5) 279 01 85
El. p. alvyra.galkiene@leu.lt</t>
  </si>
  <si>
    <t>Socialiniai ekonominiai tyrimai Lietuvos regionuose</t>
  </si>
  <si>
    <t>Prof. dr. Saulius Stanaitis
Tel. (8 5) 273 48 62
El. p. saulius.stanaitis@leu.lt</t>
  </si>
  <si>
    <t>Probleminių Lietuvos teritorijų geodemografiniai ir socialiniai tyrimai</t>
  </si>
  <si>
    <t>Vilniaus miesto bei kitų Lietuvos urbanizuotų teritorijų socialiniai ekonominiai ir demografiniai tyrimai</t>
  </si>
  <si>
    <t>Geografijos ugdymo didaktikos užsakomieji tyrimai</t>
  </si>
  <si>
    <t>Mitybos ir gyvensenos įpročių taikomasis tyrimas</t>
  </si>
  <si>
    <t>Prof. dr. Birutė Žygaitienė
Tel. 8 687 87 390
El. p. birute.zygaitiene@leu.lt</t>
  </si>
  <si>
    <t>Lietuvos kaimo ir miesto tradicinių amatų, papročių, verslų ir kitų etnokultūrinių tradicijų taikomieji tyrimai</t>
  </si>
  <si>
    <t>Švietimo paslaugų vartotojų poreikių tyrimai</t>
  </si>
  <si>
    <t>Formaliojo ir neformaliojo technologinio ugdymo užsakomieji tyrimai</t>
  </si>
  <si>
    <t>Doc. dr. Inga Kepalienė
Tel. 8 614 85 449 
El. p. inga.kepaliene@leu.lt</t>
  </si>
  <si>
    <t>Tarpkultūrinio tarpininkavimo tarp Lietuvos ir užsienio įmonių galimybių studija</t>
  </si>
  <si>
    <t>Jovita Ruseckaja
Tel. (8 5) 272 55 53
El. p. jovita.ruseckaja@leu.lt</t>
  </si>
  <si>
    <t>Kalbinės komunikacijos priemonių techninės galimybių studijos</t>
  </si>
  <si>
    <t>Prof. dr. Dainius Vaitiekūnas
Tel. (8 5) 233 05 20
El. p. dainius.vaitiekunas@leu.lt</t>
  </si>
  <si>
    <t xml:space="preserve">Tarpdisciplininiai moksleivių literatūrinės kūrybos taikomieji tyrimai </t>
  </si>
  <si>
    <t>Istorinės vaizduotės stereotipų Lietuvos viešajame diskurse taikomieji tyrimai</t>
  </si>
  <si>
    <t>Jaunimo vizualinio raštingumo taikomieji tyrimai</t>
  </si>
  <si>
    <t>Semiotiniai Lietuvos ir užsienio įmonių reklaminių strategijų efektyvumo taikomieji tyrimai</t>
  </si>
  <si>
    <t>Tarpdisciplininiai socialinių reklamų efektyvumo taikomieji tyrimai</t>
  </si>
  <si>
    <t xml:space="preserve">Lietuvių kultūros  efektyvios sklaidos Pietryčių Lietuvoje galimybių studija    </t>
  </si>
  <si>
    <t>„Lietuviškų salų“ kaimyninėse šalyse kultūrinių ryšių su Lietuva taikomieji tyrimai</t>
  </si>
  <si>
    <t>Literatūros ir meno reklamos Lietuvoje  ekspertinis vertinimas</t>
  </si>
  <si>
    <t>Kultūrinio turizmo Lietuvoje taikomasis tyrimas</t>
  </si>
  <si>
    <t>Literatūrinio (kultūrinio) ugdymo turinys ir  ugdymo proceso individualizavimo, aktualizavimo situacijos ir galimybių tyrimas</t>
  </si>
  <si>
    <t>Nijolė Toleikytė
Tel. (8 5) 233 08 52
El. p. nijole.toleikyte@leu.lt</t>
  </si>
  <si>
    <t>Veiksmingų skaitymo strategijų mokymo(si) taikomasis tyrimas įvairių dalykų pamokose</t>
  </si>
  <si>
    <t>Jaunimo administracinės kalbos įgūdžių lingvistinis taikomasis tyrimas</t>
  </si>
  <si>
    <t>Dr. Vitalija Karaciejūtė 
Tel. 8 611 28 353
El.p. vitalija.karaciejute@leu.lt</t>
  </si>
  <si>
    <t>Socialinės klasterystės techninių galimybių studija</t>
  </si>
  <si>
    <t>Vytautas Kvieska
Tel. 8 699 13 533
El. p. vytaskk@yahoo.com</t>
  </si>
  <si>
    <t>Socialinio verslo techninių galimybių studija</t>
  </si>
  <si>
    <t>Socialinės atsakomybės modelio pritaikymo organizacijoje techninių galimybių studija.</t>
  </si>
  <si>
    <t>Prof. dr. Giedrė Kvieskienė
Tel. (8 5) 260 77 83
El. p. giedre.kvieskiene@leu.lt</t>
  </si>
  <si>
    <t>Socialinio verslo institucinės sąrangos galimybių studija</t>
  </si>
  <si>
    <t>Doc. dr. Romualdas Stankaitis
Tel. 8 698 05 867 
El. p. romualdas.stankaitis@leu.lt</t>
  </si>
  <si>
    <t>Socialinės rekreacijos modelių studija</t>
  </si>
  <si>
    <t>Doc. dr. Vilmantė Aleksienė
Tel. (8 6)  990 19 58
El. p. vilmante.aleksiene@leu.lt</t>
  </si>
  <si>
    <t>Visapusiško žmogaus ugdymo(si) šeimoje tyrimai</t>
  </si>
  <si>
    <t>Doc. dr. Sigita Burvytė
Tel. (8 5) 27 52 290
El. p. sigita.burvyte@leu.lt</t>
  </si>
  <si>
    <t>Doc. dr. Jurgita Martinkienė 
El.p .: jurgita.martinkiene@ltvk.lt
Tel.: 8(610)46728</t>
  </si>
  <si>
    <t>2. Verslo įmonės vertės nustatymo tyrimas, besikeičiančiomis rinkos sąlygomis. Tyrimo rezultatas – vertinimo metodikos sukūrimas</t>
  </si>
  <si>
    <t>3. Įmonės vadovų  lyderystės ir vadybinių kompetencijų efektyvumo tyrimas. Verslo įmonių vadovų vadybinių kompetencijų (profesinių, socialinių, asmeninių) efektyvumo  tyrimas.</t>
  </si>
  <si>
    <t>Moderinių ugdymosi technologijų ir procesų pritaikymo įmonės konkurencingumo didinimui techninių galimybių studija</t>
  </si>
  <si>
    <t>Prof. dr. Edmundas Jasinskas,
Sporto vadybos, ekonomikos ir sociologijos katedra,
El. paštas:  edmundas.jasinskas@lsu.lt,
Tel. +370 684 32861</t>
  </si>
  <si>
    <t>Moderinių ugdymosi technologijų ir procesų pritaikymo kokybės didinimui techninių galimybių studija</t>
  </si>
  <si>
    <t>Moderinių ugdymosi technologijų ir procesų pritaikymo inovacinės vertės didinimui techninių galimybių studija</t>
  </si>
  <si>
    <t>Organizacijos kaip besimokančios / kaičios organizacijos modelio sukūrimas</t>
  </si>
  <si>
    <t>Doc. dr. Biruta Švagždienė,
Sporto vadybos, ekonomikos ir sociologijos katedra, 
El. paštas: biruta.svagzdiene@lsu.lt,
Tel. +370 699 45556</t>
  </si>
  <si>
    <t>Organizacijos darbuotojų  darbo užmokesčio metodikos sukūrimas.</t>
  </si>
  <si>
    <t>Klasterizacijos įgalinimas tobulinant kūrybinių industrijų kompetencijas</t>
  </si>
  <si>
    <t xml:space="preserve">Jūratė Jazgevičienė 
Tarptautinių ryšių ir projektų valdymo skyriaus vadovė 
Tel. 8 655 53036
projektai@dizainokolegija.lt 
</t>
  </si>
  <si>
    <t xml:space="preserve">Kompetencijų ugdymosi galimybės pasitelkiant inivatyvias technologijas ir kūrybines industrijas: galimybių studija </t>
  </si>
  <si>
    <t>Doc. dr. Antoni Kozič
a.kozic@eif.viko.lt
(8-5) 219 16 14
Dr. Rasa Pušinaitė
8 5 219 17 18, e.p. r.pusinaite@mtf.viko.lt
Dr. Rasa Bartkutė
8 5 219 17 18, e.p. r.bartkute@mtf.viko.lt</t>
  </si>
  <si>
    <t xml:space="preserve">Socialinio kapitalo ir darnaus vystymosi sąsajos </t>
  </si>
  <si>
    <t>Personalo valdymo rodiklių tyrimai (personalo atrankos, adaptacijos, motyvavimo, veiklos vertinimo, komandinio darbo, konfliktų sprendimo tyrimai)</t>
  </si>
  <si>
    <t xml:space="preserve">Laima Paraukienė
(8-5) 219 16 43
l.paraukiene@vvf.viko.lt
Birutė Vilčiauskaitė
b.vilciauskaite@vvf.viko.lt
(8-5) 219-16-43
</t>
  </si>
  <si>
    <t>Metodų duomenų gavybos ir dirbtinio intelekto taikymams ugdymo technologijų tobulinimui sukūrimas</t>
  </si>
  <si>
    <t>Metodų kalbos technologijų taikymams ugdymo technologijų tobulinimui sukūrimas</t>
  </si>
  <si>
    <t>Metodų socialinių tinklų analizės taikymams ugdymo technologijų tobulinimui sukūrimas</t>
  </si>
  <si>
    <t>Saugios atsiskaitymo už e-turinį sistemos metodų ir priemonių sukūrimas</t>
  </si>
  <si>
    <t>Su biotechnologija susijusios ugdymo technologijos ir procesai, taikomi neformaliam, ikimokykliniam ir mokykliniam ugdymui</t>
  </si>
  <si>
    <t>Automatizuotų testavimo sistemų statistinių duomenų klasterizavimas ir palyginamoji analizė</t>
  </si>
  <si>
    <t>Specializuotų šviesos sistemų (edukacinių), naudojamų ugdymo įstaigose ir gerinančių žmonių (vaikų) dėmesio koncentravimą  bei kognityvinius gebėjimus, galimybių studija</t>
  </si>
  <si>
    <t>Organizacijų kompetencijų modelio kūrimas</t>
  </si>
  <si>
    <t>Rita Rekašiūtė Balsienė
El. paštas: rita.rekasiute@fsf.vu.lt
Tel. +370 5 2667605
Filosofijos fakultetas</t>
  </si>
  <si>
    <t>Ugdymo metodologijos skaitmenizavimo tyrimas</t>
  </si>
  <si>
    <t>VGTU, Inžinerinės grafikos katedra
Daiva Makutėnienė
Tel. (8 5) 274 4851
El. p. daiva.makuteniene@vgtu.lt</t>
  </si>
  <si>
    <t>Sociologinių tyrimų sužaidybinimo technologijos</t>
  </si>
  <si>
    <t>Modernių integruotų mokymo ir mokymosi sistemų, naudojant mokomuosius robotus, kūrimas bei jų taikymo metodikos parengimas.</t>
  </si>
  <si>
    <t>VGTU, Mechatronikos ir robotikos katedra
Vytautas Bučinskas
Tel. (8 5)273 0668
Mob. 8 687 64869
El. p. vytautas.bucinskas@vgtu.lt</t>
  </si>
  <si>
    <t>Suvirinimo ir neardomosios kontrolės specialistų distancinio mokymo programų ir mokymo priemonių diegimo techninių galimybių studija</t>
  </si>
  <si>
    <t>Vairavimo simuliatorių įtraukimo į vairuotojų rengimo ir jų įgūdžių gerinimo procesą tyrimai</t>
  </si>
  <si>
    <t>Planuojamų kurti produktų/paslaugų technologinio, ekonominio ir komercinio gyvybingumo įvertinimas</t>
  </si>
  <si>
    <t>Efektyvios studijų profiliavimo sistemos sukūrimas</t>
  </si>
  <si>
    <t>Žaidybos (Gamification) principų taikymo galimybių studija darbuotojų kompetencijų ugdymui ir adaptacijai prie verslo pokyčių</t>
  </si>
  <si>
    <t>Interaktyvios mokymosi technologijos pritaikymo įmonės aplinkoje galimybių studija siekiant išmokimo kokybės pokyčio</t>
  </si>
  <si>
    <t>Kompetencijų vertinimo modelio, paremto edukacinių ir technologinių sprendimų integracija, prototipo sukūrimas (sukurtas prototipas)</t>
  </si>
  <si>
    <t>Direktorė, lektorė Gabija Skučaitė
Tel. Nr. 8 46 397077
El. paštas info@smk.lt</t>
  </si>
  <si>
    <t>Elektroninės mokymo(si) priemonės prototipo sukūrimas (sukurtas prototipas)</t>
  </si>
  <si>
    <t>Komunikacijos ir menų katedros vedėjas 
Raimondas Paškevičius
Tel. Nr. 8 5 2504822
El. paštas raimondas.paskevicius@smk.lt</t>
  </si>
  <si>
    <t>Interaktyvaus mokymosi aplikacijos prototipo sukūrimas (sukurtas prototipas)</t>
  </si>
  <si>
    <t>Kompetencijų į(si)vertinimo ir tolesnio ugdymo(si) poreikio nustatymo instrumento (modelio) sukūrimas (sukurtas prototipas)</t>
  </si>
  <si>
    <t>Mokslo ir verslo centro vadovė Aurelija Pastarnokė
Tel. Nr. 8 46 397074
El. paštas
aurelija.pastarnoke@smk.lt</t>
  </si>
  <si>
    <t>Kultūros ir kūrybinių industrijų (KKI) inovatyvių produkto modelio/meno objekto sukūrimas, kuriant mišriąsias kompetencijos ugdymo technologijas, užtikrinančias turinio aktualumą, pasiekiamumą, patrauklumą ir įtaigumą bei mokymosi medijų lankstumą ir efektyvumą. 
Rezultatas: modelio (maketo) sukūrimas ir testavimas; veikiančio pirminio modelio (maketo) patikrinimas imituojant realias sąlygas. Meno objekto projekto pristatymas visuomenei. Rekomendacijos tobulinimui.
Pvz. I: Teatro (edukacinės-kūrybinės) laboratorijos modelio sukūrimas: mišrių kompetencijų ugdymo technologijomis grįstas spektaklio scenarijaus. 
Pvz. II: Lietuviško kino sklaidos modelio sukūrimas; lietuviško kino filmo, paremto mišriomis kompetencijos ugdymo technologijomis scenarijaus sukūrimas.</t>
  </si>
  <si>
    <t>Kultūros ir kūrybinių industrijų (KKI) inovatyvių produkto modelio/meno objekto prototipo skirto, kurti mišriųjų kompetencijų ir įgūdžių ugdymo technologijas sukūrimas.
Rezultatas: modelio (maketo) sukūrimas ir testavimas; modelio (maketo) patikrinimas imituojant realias sąlygas. Meno objekto projekto pristatymas visuomenei. Rekomendacijos tobulinimui. 
Pvz: Teatro scenarijaus, integruojant modernias audiovizualinės galimybes ir edukologų rekomandacijas, sukūrimas.</t>
  </si>
  <si>
    <t>Strateginių sprendimų kuriant kūrybinių ir kultūrinių industrijų įmonių ir organizacijų inovacijas parengimas, modelio  prototipo, skirto kurti mišriųjų kompetencijų ir įgūdžių ugdymo technologijas sukūrimas.
Rezultatas: modelio (maketo) sukūrimas ir testavimas; modelio (maketo) patikrinimas imituojant realias sąlygas. Meno objekto projekto pristatymas visuomenei. Rekomendacijos tobulinimui.</t>
  </si>
  <si>
    <t>Kultūros ir kūrybinių industrijų (KKI) sektoriaus mišrių kompetencijų ugdymo technologijų produktų/paslaugų prototipo demonstravimas ir bandymas socialinėje aplinkoje. Kultūros ir kūrybinių industrijų (KKI) produktų/paslaugų bandymai realioje aplikoje, užtikrinant technologijos pritaikymą prie nuolat kintančio verslo ir viešojo sektoriaus.
Rezultatas: sukurtas prototipas: edukacinio spektaklio pagal eksperimentinį scenarijų pristatymas vaikams kaip tikslinei grupei, (pateikiama galutinė proceso kultūros ir visuomenės problemų sprendimo versija). Efektyvumo vertinimas.</t>
  </si>
  <si>
    <t>Kultūros įstaigų, kūrybinių ir kultūrinių industrijų įmonių ir organizacijų inovatyvumo, skatinant kūrybiškos ir produktyvios asmenybės tapsmą, mišrių kompetencijų ugdymo technologijų produktų/paslaugų prototipo demonstravimas ir bandymas socialinėje aplinkoje.
Rezultatas: Prototipo skirtingų (ir esminių) sudedamųjų dalių integracija siekiant patvirtinti jų sisteminį veikimą laboratorinėmis sąlygomis. Maketo, modelio, projekto sukūrimas ir testavimas. Rekomendacijos tobulinimui.</t>
  </si>
  <si>
    <t>Kultūros įstaigų, kūrybinių ir kultūrinių industrijų įmonių ir organizacijų inovatyvumo, skatinant kūrybiškos ir produktyvios asmenybės tapsmą, mišrių kompetencijų ugdymo technologijų produktų/paslaugų prototipo veiksmingumo  patikrinimas realiom sąlygom. 
Rezultatas: sukurtas prototipas: kultūros ir kūrybinių industrijų (KKI) inovatyvių produktų/paslaugų bandymai realioje aplikoje, išbandyta galutinė versija.</t>
  </si>
  <si>
    <t>Informacinės-kultūrinės aplinkos miesto ir kaimo bendruomenėse analizė. Paslaugos rezultatas - sukurtas prototipas.</t>
  </si>
  <si>
    <t>dr. Nijolė Litevkienė
Komunikacijos katedros docentė
n.litevkiene@svako.lt
8 41 52 50 51</t>
  </si>
  <si>
    <t>Skaitymo įpročių ir nuostatų pokyčiai elektroninio teksto aplinkoje. Paslaugos rezultatas - sukurtas prototipas.</t>
  </si>
  <si>
    <t>Vidinės ir viešosios komunikacijos efektyvumas įmonės veiklai. Paslaugos rezultatas - sukurtas prototipas.</t>
  </si>
  <si>
    <t>dr. Jurgita Macienė
Komunikacijos katedros docentė
j.maciene@svako.lt
8 685 51 673</t>
  </si>
  <si>
    <t>Savanorystės tyrimai ir savanorystės vadybos modelių kūrimas. Paslaugos rezultatas - sukurtas prototipas.</t>
  </si>
  <si>
    <t>Benas Gudinavičius
Socialinio darbo katedros vedėjas
b.gudinavicius@svako.lt
8 41 52 49 71</t>
  </si>
  <si>
    <t>Globos namuose gyvenančių vaikų socialinių poreikių tenkinimas ir psichosocialinių problemų studija. Paslaugos rezultatas - sukurtas prototipas.</t>
  </si>
  <si>
    <t>Nida Vaitiekienė
Socialinio darbo katedros asistentė
n.vaitiekiene@svako.lt
8 41 52 49 71</t>
  </si>
  <si>
    <t>Interdisciplininio bendradarbiavimo raiškos studija socialinių darbo paslaugų teikimo procese. Paslaugos rezultatas - sukurtas prototipas.</t>
  </si>
  <si>
    <t>Ginta Gerikaitė
Sveikatos priežiūros fakulteto dekanė
g.gerikaite@svako.lt
8 41 52 49 71</t>
  </si>
  <si>
    <t>Skirtingų klientų grupių socialinių paslaugų poreikių studija. Paslaugos rezultatas - sukurtas prototipas.</t>
  </si>
  <si>
    <t>Aristida Čepienė
Socialinio darbo katedros lektorė
a.cepiene@svako.lt
8 41 52 49 71</t>
  </si>
  <si>
    <t>Gamybos meistro mokymo programos, kaip neformalaus švietimo formos, orientuotos į individualių mokymosi (besimokančiojo ir įmonės) ir rinkos poreikių tenkinimą, sukūrimas ir įgyvendinimas, taikant neformaliu ir savaiminiu mokymusi įgytų kompetencijų pripažinimo, savivaldaus mokymosi ir į inovatyvius sprendimus orientuoto ugdymo(si) strategijas bei technologijas. Paslaugos rezultatas - sukurtas prototipas.</t>
  </si>
  <si>
    <t>dr. Rasa Pocevičienė
Verslumo ir lyderystės ugdymo centro vedėja 
vlc@svako.lt
8 612 68 406</t>
  </si>
  <si>
    <t>Kompetencijų pripažinimo naudojant Moodle sistemą sprendimo prototipas</t>
  </si>
  <si>
    <t>Įmonės darbuotojų nuotolinio mokymo sistemos modeliavimas ir prototipo kūrimas
Šis tyrimas skirtas atlikti esamos kvalifikacijos kėlimo sistemos įmonėje vertinimą, identifikuoti mokymo veiklas, kurios gali būti perkeltos į elektroninę erdvę, parengti nuotolinio mokymo metodiką bei sukurti įmonei adaptuotos nuotolinio mokymo informacinės sistemos prototipą.</t>
  </si>
  <si>
    <t>Žaidybinimo (angl. gamefication) technologijomis paremtos ugdymosi sistemos taikymo mažose ir vidutinėse įmonėse ( bei kito pobūdžio organizacijose) prototipas.</t>
  </si>
  <si>
    <t>EP „Programinės įrangos (PĮ) testuotojų parinkimo ir mokymo sistema“. PĮ testavimas yra specifinė informacijos sistemų kūrimo bei palaikymo veiklų dalis, kuriai aktualūs darbuotojų socialiniai įgūdžiai, atsakomybė, pakantumas ir kt., ir yra pakankamai veiklos žmonėms, neturintiems kompetencijų sistemų kūrimo srityje. Šis mokymo sistemos prototipas yra pradinė stadija, kur į informacijos technologijų kūrybos veiklą įtraukiami „žmonės iš šalies“. Tolesnis sprendimo išvystymas reiškia tiek testuotojų karjeros vystymą testavimo veikloje įsisavinant naujus testavimo įrankius, tiek galimybę pereiti į kitas informacijos ir ryšių srities kvalifikacijos standarte apibrėžiamas veiklas.</t>
  </si>
  <si>
    <t>Įmonės darbuotojų kūrybiškumo ir produktyvumo didinimas taikant socialiai atsakingos asmenybės ugdymo modelį.
Remiantis Marijos Mendelės Leliūgienės sukurtu socialiai atsakingos asmenybės ugdymo modeliu (2012) parengiama ugdymo metodika ir sukuriamas prototipas.</t>
  </si>
  <si>
    <t>Marketingo ir komunikacijos planų ruošimo/planavimo prototipo sukūrimas- pritaikymas novatoriškų smulkių ir vidutinių įmonių  bei socialinio verslo sparčiam vystymuisi.
Marketingo veiksmų bei komunikacijos efektyvumas neatsiejamas nuo organizacijos veiklos ir rinkos analizės, klientų ir vartotojų poreikių išsiaiškinimo, veiksmų ir komunikacijos priemonių planavimo, tikslų išsikėlimo ir jų rezultatyvumo vertinimo. Marketingo ir komunikacijos planų sudarymo el.planavimo prototipas leis sparčiau įgyvendinti šias užduotis bei įvertinti novatoriško smulkaus ir vidutinio  ir/ar socialinio verslo pasirengimą įmonės plėtrai ir efektyvumo didinimui, našumo augimui ir naujų idėjų ir jų sprendimų paiešką, skatinat naujų produktų komercializavimą  rinkoje. Šis prototipas leis sistemiškai įvertinti įmonės pasirengimą pokyčiams ir suplanuoti marketingo bei komunikacijos veiksmus, pritaikomus inovacijoms, kurie darys tiesioginę įtaką įmonės potencialo didinimui. 
Tai atitinka prioriteto „Modernios ugdymosi technologijos ir procesai, skatinantys kūrybiškos  ir produktyvios asmenybės tapsmą“ veiksmų plano uždavinius „kurti ir diegti naujas arba iš esmės patobulintas mišriąsias kompetencijos ugdymo technologijas mokymo ir mokymosi priemonių interaktyvumą (pvz. e.mokymosi priemonės)“ ir „kurti mišriųjų kompetencijos ugdymo technologijų prototipus ir paslaugas, leidžiančias užtikrinti reikalingų kompetencijų ir įgūdžių ugdymą laikų ir efektyviai, prisitaikant prie nuolat kintančios verslo ir viešojo sektoriaus aplinkos“.</t>
  </si>
  <si>
    <t>Tinklinės ugdymosi sistemos prototipas, remiantis kolektyvinio intelekto (KI) principais.</t>
  </si>
  <si>
    <t>Sensorinio ugdymo multisenosrinėse aplinkose metodikos kūrimas. Tikslas – sukurti sensorinio ugdymo metodiką taikant multisenosrines aplinkas, kurioje ugdymas remiasi pagrindinių pojūčių stimuliavimu, priežasties ir pasekmės ryšių suvokimu, komunikacijos įgūdžių formavimu, sudarančių pagrindą plėtoti vaikų, turinčių vidutinį ir žymų intelekto sutrikimą bei įvairiapusių raidos (autizmo spektro) sutrikimų, potencialą. Rezultatas – metodika,  skirta sensoriniam ugdymui multisensorinėse aplinkose.</t>
  </si>
  <si>
    <t>Ingrida Baranauskienė
+370410595730; 
mob. +370 650 74893
el.p. i.baranauskiene@cr.su.lt</t>
  </si>
  <si>
    <t>Profesinio orientavimo modelio įvairiems žmogaus amžiaus tarpsniams  sukūrimas, integruojant kompetentingų profesinio orientavimo specialistų rengimą, metodinės medžiagos, grįstos moksliniais tyrimais, kūrimą, inovatyvių ugdymosi technologijų projektavimą realioje ir simuliacinėje aplinkoje</t>
  </si>
  <si>
    <t>Jurgita Lenkauskaitė
861513226</t>
  </si>
  <si>
    <t>Garsą įrašančios lavinimo priemonės prototipo sukūrimas ir pritaikymas vaikų kalbinių gebėjimų ugdymui. 
1. Sukurti ir pritaikyti vaiko poreikiams priemonę, leidžiančią naudojant elektroninių žymenų technologijas įrašyti žodžius, frazes taip susiejant jas su vaiko aplinkos daiktais, paveikslais, spausdintais žodžiais ar trumpais tekstais. 
2. Įvertinti priemonės pritaikymo skirtingo amžiaus, gebėjimų ir specialiųjų ugdymosi poreikių turinčių vaikų kalbinių gebėjimų ugdymui galimybes.</t>
  </si>
  <si>
    <t>Lina Miltenienė
lina.milteniene@su.lt
tel. 8 41 595734</t>
  </si>
  <si>
    <t>Metodikos, skirtos sensoriniam ugdymui multisensorinėse aplinkose, išbandymas (adaptavimas). Tikslas – išbandyti metodiką, skirtą sensoriniam ugdymui multisensorinėse aplinkose su vaikais, turinčiais vidutinį ir žymų intelekto bei įvairiapusių raidos (autizmo spektro) sutrikimų. 
Rezultatas – išbandyta/adaptuota sensorinio ugdymo metodika multisensorinėse aplinkose.</t>
  </si>
  <si>
    <t>Nuotolinis interaktyvus kvantinės daugelio kūnų sistemos modeliavimas mokymosi tikslais, programinio prototipo sukūrimas.</t>
  </si>
  <si>
    <t>Programinės įrangos ir 3d aplinkos prototipų virtualios realybės įrangai kūrimas juos taikant kaip įrankį skatinantį kūrybiškos ir produktyvios asmenybės tapsmą</t>
  </si>
  <si>
    <t>Modernių ugdymo techologijų prototipo kūrimas, taikant mobilių sistemų, kompiuterinės regos, vaizdo analizes</t>
  </si>
  <si>
    <t>Prototipų, tai kančių socialinių tinklus ugdymo technologijų tobulinimui ir modernizavimui kūrimas.</t>
  </si>
  <si>
    <t>Prototipų, tai kančių socialinių tinklus ugdymo technologijų tobulinimui ir modernizavimui demonstravimas.</t>
  </si>
  <si>
    <t>Prototipų duomenų gavybos ir dirbtinio intelekto taikymams ugdymo technologijų tobulinimui sukūrimas.</t>
  </si>
  <si>
    <t>Prototipų kalbos technologijų taikymams ugdymo technologijų tobulinimui sukūrimas.</t>
  </si>
  <si>
    <t>Prototipų duomenų gavybos ir dirbtinio intelekto taikymams ugdymo technologijų tobulinimui demonstravimas.</t>
  </si>
  <si>
    <t>Prototipų kalbos technologijų taikymams ugdymo technologijų tobulinimui demonstraviams.</t>
  </si>
  <si>
    <t xml:space="preserve">Spartaus verslo augimo valdymo pakopinio modelio sukūrimas </t>
  </si>
  <si>
    <t>Verslo procesų ir valdymo sprendimų prototipas verslo augimo atskiroms verslo augimo pakopoms</t>
  </si>
  <si>
    <t>Lietuviškų filmų Lietuvoje titravimo ir dubliavimo tyrimai</t>
  </si>
  <si>
    <t xml:space="preserve">Pelno ir nepelno organizacijų inovacinės kultūros tyrimai bei vystymo metodikos. </t>
  </si>
  <si>
    <t xml:space="preserve">Mokymo(si) staretegijų ir mokymo(si) aplinkų įtakos tyrimas mokymo(si) rezultatams. </t>
  </si>
  <si>
    <t>Virtualios mokymo(-si) platformos panaudojimo galimybių Lietuvos mokyklose tyrimai</t>
  </si>
  <si>
    <t>Organizacijos žinių, jos darbuotojų įgyjamų veikloje, atpažinimo, atrankos ir kaupimo sistemos prototipo sukūrimas.</t>
  </si>
  <si>
    <t xml:space="preserve">Organizacijos kultūros tyrimas ir vystymas. </t>
  </si>
  <si>
    <t>Organizacijos žmogiškųjų išteklių vystymo rezervų atskleidimo tyrimas.</t>
  </si>
  <si>
    <t>Naujų, interaktyvių, patirtinio ir probleminio mokymosi didaktinių metodų ir juos apimančių edukacinių sistemų kūrimas švietimo vadybininkų kompetencijų ugdymo(si) tikslams.</t>
  </si>
  <si>
    <t>Švietimo vadybininkų autonomiško mokymosi technologijų, gerinančių kompetencijų ugdymo(si) kokybę sukūrimas.</t>
  </si>
  <si>
    <t>Interaktyviųjų, mokymosi iš patirties, probleminiu mokymusi pagrįstų edukacinių sistemų ir jų efektyvumo vertinimo modelių ir technologinių sprendimų kūrimas švietimo vadybininkų kompetencijų ugdymo(si) srityje</t>
  </si>
  <si>
    <t>E-mokymosi platformų ir/ar atvirųjų mokymosi išteklių, skirtų švietimo vadybininkų kompetencijų ugdymo(si) tikslams,  kūrimas ir plėtojimas.</t>
  </si>
  <si>
    <t>Meno dalykų (dailės, muzikos, šokio, teatro) pedagogų rengimo ir kompetencijų ugdymo modelių kūrimas</t>
  </si>
  <si>
    <t>Įvairių priemonių, skirtų vaikų, jaunimo ir suaugusių meniniam (dailės, muzikos, šokio, teatro, kino ir kt.) ugdymui ir ugdymuisi, kūrimas</t>
  </si>
  <si>
    <t>Doc. dr. Jolita Kudinovienė
Tel. (8 5) 275 70 96
El. p. jolita.kudinoviene @leu.lt</t>
  </si>
  <si>
    <t>Skaitmeninių muzikos didaktinių priemonių kūrimas</t>
  </si>
  <si>
    <t>Muzikinio ugdymo priemonių ir metodikų rengimas</t>
  </si>
  <si>
    <t>Įvairių pradiniam ugdymui skirtų priemonių kūrimas</t>
  </si>
  <si>
    <t>Doc. Aušra Žemgulienė
Tel. (8 5) 275 08 25
El. p. ausra.zemguliene@leu.lt</t>
  </si>
  <si>
    <t>Pradinių klasių mokinių ugdymui skirtų edukacinių programų rengimas</t>
  </si>
  <si>
    <t>Kiekvieno mokinio sėkmę lemiančio ugdymo galimybių modelio sukūrimas</t>
  </si>
  <si>
    <t>Vaiko krizėje socialinės reabilitacijos modelio parengimas</t>
  </si>
  <si>
    <t>Doc. dr. Sigita Burvytė
Tel. (8 5) 275 22 90
El. p. sigita.burvyte@leu.lt</t>
  </si>
  <si>
    <t>Socialinio verslo inkubatorių modelių ir diegimo metodikų sukūrimas</t>
  </si>
  <si>
    <t>Vytautas Kvieska
Tel. (8 5) 260 77 83
El. p. vytautas.kvieska@leu.lt</t>
  </si>
  <si>
    <t>Socialinio verslo modelio parengimas</t>
  </si>
  <si>
    <t>Partnerystės tinklo socialinio verslo srityje metodikos parengimas</t>
  </si>
  <si>
    <t>Įvairių priemonių, skirtų vaikų, jaunimo ir suaugusiųjų technologiniam ugdymui(si) kūrimas</t>
  </si>
  <si>
    <t>Mokymosi iš patirties, probleminiu mokymusi grįstų mokymo(si) metodų prototipų kūrimas mokant(is) technologijų</t>
  </si>
  <si>
    <t>Interaktyvių elektroninių kaladėlių, skirtų loginio ir matematinio mąstymo įgūdžiams lavinti prototipas.  Edukacinė mobili sistema būtų skirta 3-6 m. amžiaus vaikams, siekiant nuo pat mažens patraukliu ir vaikams suprantamu būdu per patirtinį mokymą ugdyti  jų loginį ir matematinį mąstymą.</t>
  </si>
  <si>
    <t xml:space="preserve">Interaktyvios gėlių auginimo edukacinės sistemos prototipas. Edukacinė mobili sistema būtų skirta 5-10 m. amžiaus vaikams, siekiant nuo pat mažens patraukliu ir vaikams suprantamu būdu per patirtinį mokymą ugdyti  jų gamtamokslinę ir tyriminę kompetencijas. </t>
  </si>
  <si>
    <t>Kūrybinių industrijų ir inovacijų bendruomenės klasterių pėtra</t>
  </si>
  <si>
    <t>Verslumo (antreprenerystės) ugdymo metodikų tyrimai ir rekomendacijos.
Rezultatas:  verslumo ugdymo rekomendacijos pagal pritaikytas metodikas.</t>
  </si>
  <si>
    <t>Inovacijų ir verslumo centras
Tel. (8 5) 219 3288
rima.rubcinskaite@tvm.vu.lt</t>
  </si>
  <si>
    <t>Banko lyderystės šiuolaikinio verslo procesų valdymo aplinkoje raiškos didinimo modelio sukūrimas.
Rezultatas: modelis ir rekomendacijos banko valdymo procesų adaptavimui dinamiškoje šiuolaikinio verslo aplinkoje.</t>
  </si>
  <si>
    <t>Verslumo (antreprenerystės) ugdymo metodikos sukūrimas.
Rezultatas: sukurta verslumo ugdymo metodika, pritaikyta organizacijai.</t>
  </si>
  <si>
    <t>Skirtingų kartų darbuotojų motyvavimo, ugdymo modelio suformavimas.
Rezultatas: Suformuotas skirtingų kartų darbuotojų ugdymo modelis, optimizuojantis veikos efektyvumą.</t>
  </si>
  <si>
    <t>Verslumo (antreprenerystės) ugdymo metodikos prototipo sukūrimas ir išbandymas.</t>
  </si>
  <si>
    <t>Inovatyvios darbuotojų bendradarbiavimo sistemos kūrimas (apimant kūrybiškumo ir/ar lojalumo ir/ar konfliktų valdymo aspektus).                                                                                                              Rezultatas: Sukurta darbuotojų bendradarbiavimo sistema, skatinanti kūrybiškumą ir/ar lojalumą.</t>
  </si>
  <si>
    <t>Žmogiškųjų išteklių valdymo tobulinimo metodikų kūrimas.</t>
  </si>
  <si>
    <t>VDU Socialinių mokslų fakultetas
Psichologijos klinika
Dr. Kristina Kovalčikienė
El. p. k.kovalcikiene@smf.vdu.lt 
Tel.: (8 37) 327 825;
 327 824</t>
  </si>
  <si>
    <t>Profesinio augimo programų (pokyčių valdymo, inovacijų kūrimo ir valdymo) kūrimas. Profesinės adaptacijos modelių kūrimas.</t>
  </si>
  <si>
    <t>VDU Socialinių mokslų fakultetas
Edukologijos katedra
Lina Kaminskienė
El. p. l.kaminskiene@smf.vdu.lt
Vilma Žydžiūnaitė
El. p. v.zydziunaite@smf.vdu.lt
Tel.: (8 37) 327821</t>
  </si>
  <si>
    <t>Žmogiškųjų išteklių valdymo tobulinimo modelių sukūrimas. Įmonės personalo kvalifikacijos tobulinimo modelių sukūrimas. Motyvacinių sistemų įmonėje modelių kūrimas.</t>
  </si>
  <si>
    <t>VDU Socialinių mokslų fakultetas
Edukologijos katedra
Odeta Norkutė 
El. p. o.norkute@smf.vdu.lt 
Tel.:(8 37) 327821</t>
  </si>
  <si>
    <t>Žmogiškųjų išteklių plėtotės organizacijose modelių kūrimas.</t>
  </si>
  <si>
    <t>VDU Socialinių mokslų fakultetas
Socialinio darbo katedra
Rasa Naujanienė
El.p. r.naujaniene@sgi.vdu.lt
Tel.: +370 (37) 327 847</t>
  </si>
  <si>
    <t>Modernios ugdymosi technologijos studentams ir akademinei bendruomenei mokytis iš medicininių vaizdų identifikuoti patologinius pokyčius konkrečių ligų atveju sukūrimas</t>
  </si>
  <si>
    <t>Jolita Bernatavičienė
Tel. (8 5) 21 09 312
El. paštas: jolita.bernataviciene@mii.vu.lt
Matematikos ir informatikos institutas</t>
  </si>
  <si>
    <t>Ekonominiai ir visuomenės nuomonės imčių tyrimai, jų įverčių skaičiavimo metodikų kūrimas, minimizuojant paklaidas</t>
  </si>
  <si>
    <t>Kęstutis Kubilius
Tel. (8 5) 210 9731
El. paštas: kestutis.kubilius@mii.vu.lt
Matematikos ir informatikos institutas</t>
  </si>
  <si>
    <t>Mokslo komunikacijos žaidimų kūrimo paslaugų platformos prototipas.
Paslaugos tikslas – kurti mokslo komunikacijos ir mokomuosius žaidimus naudojant kompiuterinio žaidimo kaip vartotojo sąsajos idėją ir specialiai tokiai paslaugai teikti skirtą kompiuterinę platformą.
Paslaugai būtinos platformos prototipas kuriamas  remiantis moksliniais tyrimais atliekamais VU Komunikacijos fakultete.  Platformos sukūrimui būtini papildomi moksliniai tyrimai, kurių rezultatas – paslaugai tinkamos konfigūracijos produkto (platformos) prototipas.</t>
  </si>
  <si>
    <t>Rimvydas Laužikas
Tel. +370  610 9717
El. paštas: rimvydas.lauzikas@kf.vu.lt
Komunikacijos fakultetas</t>
  </si>
  <si>
    <t>Specializuotų šviesos sistemų (edukacinių), naudojamų ugdymo įstaigose ir gerinančių žmonių (vaikų) dėmesio koncentravimą  bei kognityvinius gebėjimus, prototipo kūrimas.</t>
  </si>
  <si>
    <t>3D kultūros paveldo komunikacijos paslaugų platformos prototipas.
Paslaugos tikslas - kurti 3D ir išplėtotosios realybės kultūros paveldo produktus, skirtus muziejams, nekilnojamojo paveldo saugojimo ir komunikavimo institucijoms, turizmo, kultūros ir kūrybinėms industrijoms.  
Paslaugai būtinos platformos prototipas kuriamas  remiantis moksliniais tyrimais ir taikomąja 3D produktų kūrimo veiklomis atliekamomis VU Komunikacijos fakultete.  Platformos sukūrimui būtini papildomi moksliniai tyrimai, kurių rezultatas – paslaugai tinkamas kompiuterinės platformos prototipas išbandytas realioje aplinkoje</t>
  </si>
  <si>
    <t>Specializuotų šviesos sistemų (edukacinių), naudojamų ugdymo įstaigose ir gerinančių žmonių (vaikų) dėmesio koncentravimą  bei kognityvinius gebėjimus, prototipo demonstravimas, charakterizavimas ir optimizavimas</t>
  </si>
  <si>
    <t>Konkretus pramonės produkto prototipo, suteikiant reikiamą konfigūraciją, turinį, išvaizdą ar kitas savybes, pagaminimas</t>
  </si>
  <si>
    <t>VGTU, Dizaino katedra
Jonas Jakaitis
Mob. 8 698 77781
El. p. jonas.jakaitis@vgtu.lt</t>
  </si>
  <si>
    <t>Architektų profesinės kvalifikacijos urbanistikos srityje ugdymo modelio kūrimas</t>
  </si>
  <si>
    <t>VGTU, Urbanistikos katedra
Dalia Dijokienė
Tel. 8 650 67897
El. p. dalia.dijokiene@vgtu.lt</t>
  </si>
  <si>
    <t>Mokomojo roboto prototipo sukūrimas</t>
  </si>
  <si>
    <t>VGTU, Mechatronikos ir robotikos katedra
Vytautas Bučinskas
Tel. (8 5) 273 0668
Mob. 868764869
El. p. vytautas.bucinskas@vgtu.lt</t>
  </si>
  <si>
    <t>Suvirinimo specialistų ugdymosi technologijų ir procesų skatinančių produktyvios asmenybės tapsmą prototipo sukūrimas</t>
  </si>
  <si>
    <t>Suvirinimo ir neardomosios kontrolės specialistų distancinio mokymo sistemos prototipo kūrimas</t>
  </si>
  <si>
    <t>Virtualios kelių eismo avarinių situacijų pateikimo platformos prototipas, skirtas vairuotojų ir kitų eismo dalyvių saugaus eismo įgūdžių įvertinimui</t>
  </si>
  <si>
    <t>Formaliojo ir neformaliojo ugdymo/mokymo technologijų prototipų (metodikų/modelių) kūrimas</t>
  </si>
  <si>
    <t>Efektyvios studijų profiliavimo sistemos kūrimas eksperimento metodu, taikant inžinerinę ir socialinę prizmes</t>
  </si>
  <si>
    <t>Artimo galutiniam produktui prototipo demonstravimas realioje veikimo aplinkoje</t>
  </si>
  <si>
    <t>Suvirinimo specialistų ugdymosi technologijų ir procesų skatinančių produktyvios asmenybės tapsmą prototipo demonstravimas</t>
  </si>
  <si>
    <t>Formaliojo ir neformaliojo ugdymo/mokymo technologijų prototipų (metodikų/modelių) išbandymas ir demonstravimas realiose sąlygose (pilotinis taikymas atitinkamų subjektų grupei įvertinant ugdymo/mokymo technologijų efektyvumą)</t>
  </si>
  <si>
    <t>Žinių valdymo ir individualizuoto bei kryptingo mokymosi organizacijoje metodikų ir modelio pasirinkimas, įgyvendinant jį konkrečioje organizacijoje. Rezultatai: sukurtas ir ištestuotas naujas organizacijos mokymosi modelio ir proceso prototipas, siekiant efektyvinti darbuotojų kompetencijų augimą ir produktyvumą, užtikrinantį gerus organizacijos rezultatus; darbuotojų kūrybingumo ir įsitraukimo išaugimas.</t>
  </si>
  <si>
    <t>Dr. Arvydas Būta ,
 ISM konsultantas-ekspertas, 
arvbut@ism.lt
+370 68636700</t>
  </si>
  <si>
    <t>Psichologinės gerovės ir gyvenimo kokybės tyrimai</t>
  </si>
  <si>
    <t>Profesinio perdegimo ir profesinio efektyvumo tyrimai.</t>
  </si>
  <si>
    <t>Klausimynų asmenybės veiksniams vertinti kūrimas ir adaptavimas</t>
  </si>
  <si>
    <t>Intervencijų, skirtų skatinti asmens ir profesinę raidą, kūrimas</t>
  </si>
  <si>
    <t>Duomenų gamybos, dirbtinio intelekto ir statistinės analizės taikymų moderniame ugdyme moksliniai tyrimai</t>
  </si>
  <si>
    <t>Kalbos technologijos taikymai moderniame ugdyme moksliniai tyrimai</t>
  </si>
  <si>
    <t xml:space="preserve">Taikomieji archeologinio paveldo tyrimai        </t>
  </si>
  <si>
    <t xml:space="preserve">Naujų ugdymo metodikų efektyvumo  tyrimai. </t>
  </si>
  <si>
    <t>Savivaldų mokymąsi įgalinančios aplinkos tyrimas. Nuo pat seniausių laikų iki šių dienų diskutuojama, kodėl vienos organizacijos dirba labai sėkmingai, pasiekia pačius geriausius rezultatus, o kitos priešingai – nesugeba realizuoti užsibrėžtų tikslų ir konkuruoti rinkoje? Vienas iš galimų atsakymų į šį klausimą - sėkmingos įmonės turi kitų įmonių nenukopijuojamą kapitalą - žmogiškųjų išteklių kompetenciją, sukuriančią tai įmonei pridėtinę vertę, kuri sudaro galimybę jai įgyti konkurencinį pranašumą. Kadangi aplinka, o tuo pačiu ir konkurencinės sąlygos, nuolat kinta, tai šiame kontekste svarbu, kad įmonės darbuotojai būtų motyvuoti turimą kompetenciją atnaujinti ir vystyti atsižvelgiant į aplinkoje kilusių pokyčių keliamus reikalavimus. Kyla klausimas, kas darbuotojus motyvuoja identifikuoti savo kompetencijos spragas ir siekti jas eliminuoti, t.y. mokytis ir vystyti savo kompetenciją? Kokia aplinka turi būti sukurta įmonėje, kad būtų sukurta savivaldų mokymąsi įgalinanti aplinka? Savivaldų mokymąsi įgalinančios aplinkos tyrimai skirti įmonėms, siekiančioms sukurti aplinką, skatinančią ir motyvuojančią darbuotojus ugdyti savo kompetenciją įvairiais formaliais, neformaliais ir informaliais mokymosi būdais. Tyrimo rezultatas - darbuotojų kompetencijos ugdymą motyvuojančios  bei savivaldų mokymąsi įgalinančios aplinkos kūrimo įmonėje gairės.</t>
  </si>
  <si>
    <t>Darbo vertybių ir veiklos stilių veiksnių tyrimas ir poveikio efekto dydžio vertinimas.
Rezultatas: veiklos stilių poveikio efekto dydžio vertinimas ir rekomendacijos veiklos tobulinimui.</t>
  </si>
  <si>
    <t>Lyderystės stilių ir valdymo procesų transformacija, plečiant verslą tarptautiniu mastu (tarpkultūriniai skirtumai).
Rezultatas: naujų rinkų tarpkultūrinių aspektų įvertinimas ir rekomendacijų parengimas.</t>
  </si>
  <si>
    <t>VDU Informatikos fakultetas
Prof. Tomas Krilavičius, 
El. p.t.krilavicius@if.vdu.lt, 
 Tel. Nr+37061804223</t>
  </si>
  <si>
    <t>VDU Informatikos fakultetas
Prof. Tomas Krilavičius, 
El. p. t.krilavicius@if.vdu.lt, 
 Tel. Nr+37061804223</t>
  </si>
  <si>
    <t>Įmonių teikiamų paslaugų, siejamų su žmogiškųjų išteklių valdymu ir tobulinimu kokybės tyrimų modelio sukūrimas (diagnostika, analizė, vertinimas).</t>
  </si>
  <si>
    <t>VDU Socialinių mokslų fakultetas
Edukologijos katedra
Odeta Norkutė 
El. p. o.norkute@smf.vdu.lt 
Tel.: (8 37) 327821</t>
  </si>
  <si>
    <t>Mokslinių studijų socialiniais klausimais rengimas (vietinių ir globalių procesų apžvalga, konkrečioje srityje atliktų tyrimų, statistinių duomenų ir pan. apžvalga, palyginimas)</t>
  </si>
  <si>
    <t>VDU Socialinių mokslų fakultetas Sociologijos katedra
Doc. Dr. Milda Ališauskienė
El. p. m.alisauskiene@smf.vdu.lt
Dr. Giedrė Baltrušaitytė
El. p. g.baltrusaityte@smf.vdu.lt
Tel.: (8 37) 327822</t>
  </si>
  <si>
    <t>Socialinio pobūdžio programų, projektų vertinimo modeliavimas</t>
  </si>
  <si>
    <t>Metodų kalbos technologijų taikymams ugdymo technologijų tobulinimui sukūrimas ir įvertinimas</t>
  </si>
  <si>
    <t>Vartotojų segmentavimo modelio sukūrimas.</t>
  </si>
  <si>
    <t>Mindaugas Degutis 
El. paštas: mindaugas.degutis@ef.vu.lt
Sigitas Urbonavičius
El. paštas: sigitas.urbonavicius@ef.vu.lt
Ekonomikos fakultetas</t>
  </si>
  <si>
    <t>Organizacijos darbuotojų kūrybiškumo ugdymo per meną galimybių ir plėtros studija. Atlikta organizacijos darbuotojų kūrybiškumo ugdymo situacijos analizė. Atlikta meninių priemonių taikymo darbuotojų kūrybiškumui ugdyti galimybių ir plėtros analizė. Parengtas organizacijos darbuotojų ugdymo per meną modelis.</t>
  </si>
  <si>
    <t>Lietuvos muzikos ir teatro akademija, 
Teatro ir kino fakulteto Meno vadybos skyriaus vedėjas 
Andrius Juškys, 
T. Kosciuškos g. 12, 216 kab., 
tel. +37067837542, 
el. paštas andrius.juskys@lmta.lt</t>
  </si>
  <si>
    <t>Besimokančios organizacijos kūrimo būdai. Rezultatas - esamų ugdymosi procesų įvertinimas ir rekomenduojamos kūrimo gairės, skatinant asmenybės kūrybiškumą ir produktyvumą.</t>
  </si>
  <si>
    <t>Pilkienė Margarita
ISM konsultantė-ekspertė
marpil@ism.lt
+370 52123954</t>
  </si>
  <si>
    <t>Netechnologinių inovacijų kūrimo metodų ir procesų techninė galimybių studija</t>
  </si>
  <si>
    <t>Žinių valdymo sistemos kūrimo ir diegimo verslo įmonėje galimybių studija</t>
  </si>
  <si>
    <t>Įmonės tvaraus augimo vertinimo metodikos sukūrimo ir rodiklių nustatymo galimybių studija</t>
  </si>
  <si>
    <t>Verslo ir finansų katedros vedėja Viktorija Palubinskienė
Tel. Nr. 8 46 433 458
El. paštas: 
viktorija.palubinskiene@smk.lt</t>
  </si>
  <si>
    <t>Socialinės antreprenerystės modelių kūrimo ir diegimo galimybių studija</t>
  </si>
  <si>
    <t>Žmogiškųjų išteklių valdymo sistemų modernizavimo taikant informacinių  technologijų sprendinius galimybių studija</t>
  </si>
  <si>
    <t>Verslo procesų modeliavimo, taikant dizaino mąstymo (design thinking) metodiką,  techninė galimybių studija</t>
  </si>
  <si>
    <t>Naujų paslaugų kūrimo verslo įmonėje galimybių studija, taikant paslaugų dizaino (service design) metodiką</t>
  </si>
  <si>
    <t>Biometrinių duomenų panaudojimo marketingo ir vartotojų poreikių tyrimams galimybių studija</t>
  </si>
  <si>
    <t>Ūkio šakos, įmonės, produkto ar paslaugos, verslo modelio ateities konkurencingumo analizė – techninė galimybių studija</t>
  </si>
  <si>
    <t>Dr. Agnė Paliokaitė
Agne@visionary.lt 
+370 5 273 0101</t>
  </si>
  <si>
    <t>Ūkio sektoriui ar įmonei kritinių kompetencijų ateities poreikių ir galimybių analizė - techninė galimybių studija</t>
  </si>
  <si>
    <t>Kultūros ir kūrybinių industrijų (KKI) inovatyvių produktų ir paslaugų gyvibingumo arba jų sklaidos techninė galimybių studija, skatinanti prisidėti prie ūkio konkurencingumo.
Rezultatas: techninė galimybių studija. Koncepcijos formulavimas. Koncepcijos įgyvendinimo galimybių patvirtinimas. (Veiksmų plano p. 26.2).
Pvz.: Skaitmeninių kino produktų sklaidos Lietuvos regionuose galimybių studija.</t>
  </si>
  <si>
    <t>Kultūros ir kūrybinių industrijų (KKI) inovatyvių produktų sklaidos, skatinant turizmo ūkio konkurencingumą techninė galimybių studija. Turizmo sektoriaus užpildymas kultūros turiniu pritraukiant KKI sektorių galimybių studija. 
Rezultatas: techninė galimybių studija. Koncepcijos formulavimas. Koncepcijos įgyvendinimo patvirtinimas.
Pvz.: Kultūros keliai lietuvių literatūros autorių pėdsakais, M. K. Čiurlionio kūrybos kelias,  pilių ir dvarų kultūros keliai ir t.t.).</t>
  </si>
  <si>
    <t>Kultūros ir kūrybinių industrijų (KKI) inovatyvių produktų sklaidos modelio, skatinančio socialines inovacijas regionuose techninė galimybių studija. (Veiksmų plano p. 28.5).
Rezultatas: techninė galimybių studija. Koncepcijos formulavimas. Koncepcijos įgyvendinimo patvirtinimas.
Pvz.I: Pilių ir dvarų kultūros keliai ir vietos bendruomenių verslumo ugdymo, sekant lietuvių literatūros autorių pėdsakais – miesto, regiono identiteto kūrimo ir t.t. koncepcijos formulavimas. Koncepcijos įgyvendinimo galimybių patvirtinimas
Pvz.II: Teatro studijos metodų sklaidos ir integravimo, kaip socialinių inovacijų priemonės bendruomenėse galimybių studija.
Pvz. III: Sekant lietuvių literatūros autorių pėdsakais – miesto ar regiono identiteto galimybių studija.</t>
  </si>
  <si>
    <t>Proveržio inovacijų kūrimo ir diegimo technologijų bei procesų kultūros ir kūrybinių industrijų (KKI) sektoriuje finansavimo techninė galimybių studija. 
Rezultatas: techninė galimybių studija. Koncepcijos formulavimas. Koncepcijos įgyvendinimo patvirtinimas.
Pvz.: Finansiniai instrumentai inovacijų skatinimui ir kūrimui KKI industrijoje,  filantropijos modeliai.</t>
  </si>
  <si>
    <t>Filantropijos tradicijų skatinimo modelio sukūrimo įmonėse techninė galimybių studija, siekiant tirti mišrių rinkų kūrimo technologijas (Veiksmų plano p. 26.2.4.).
Rezultatas: techninė galimybių studija. Koncepcijos formulavimas. Koncepcijos įgyvendinimo galimybių patvirtinimas.</t>
  </si>
  <si>
    <t>Kultūros ir kūrybinių industrijų (KKI) inovatyvių (dizaino ir audiovizualinių medijų) produktų eksporto techninė galimybių studija. (Veiksmų plano p. 26.1.).
Rezultatas: techninė galimybių studija. Koncepcijos formulavimas. Koncepcijos įgyvendinimo galimybių patvirtinimas.</t>
  </si>
  <si>
    <t>Socialinės inovacijos: Valstybės infrastruktūros ir paveldo infrastruktūros įveiklinimo ir aktualizavimo techninė galimybių studija. (Veiksmų plano p. 28.4, 28.5.).
Rezultatas: Techninė galimybių studija. Koncepcijos formulavimas. Koncepcijos įgyvendinimo galimybių patvirtinimas.</t>
  </si>
  <si>
    <t>Klasterizacijos techninė galimybių studija. (Veiksmų plano p. 26.2.3.).
Rezultatas: techninė galimybių studija. Klasterizacijos koncepcijos formulavimas. Koncepcijos įgyvendinimo galimybių patvirtinimas.</t>
  </si>
  <si>
    <t>Socialinių ir kūrybiškumu grįstų inovacijų strateginio vystymo techninė galimybių studija. 
Rezultatas: Techninė galimybių studija. Koncepcijos formulavimas. Koncepcijos įgyvendinimo galimybių patvirtinimas.</t>
  </si>
  <si>
    <t>Finansinio įtraukimo technologijų galimybių studija
Teikiant paslaugą bus didinamas finansinio įtraukimo technologijų naudojimas finansines paslaugas teikiančiose įmonėse (pvz. vartojamų kreditų bendrovės, mokėjimo įstaigos, tarpusavio skolinimosi bendrovės, elektroninių pinigų įstaigos ir t.t.). Iš pradžių planuojama atlikti analizę kaip įmonė prisideda prie to, kad finansinės paslaugos būtų prieinamos už priimtiną kainą mažas pajamas turinčiai visuomenės daliai ir kitiems asmenimis, kuriems šiuo metu yra pernelyg sudėtinga naudotis pagrindinėmis finansinėmis paslaugomis, kurias teikia klasikinės finansinės institucijos. Atlikus analizę bus pristatyta įmonei kokią vertę jai kuria prisidėjimas prie finansinio įtraukimo plėtros, taip pat bus suformuluotos rekomendacijos, kaip įmonė galėtų prisidėti prie finansinio įtraukimo didinimo. Atlikus techninę galimybių studiją įmonė turės suformuluotas finansinio įtraukimo technologijų taikymo gaires ir bus argumentuotai pateikta šių technologijų taikymo nauda. Pavyzdžiui Lietuvoje daug mokyklų, kuriose vaikams kompensuojamas maitinimas, tos mokyklos naudoja savotiškus pietų talonus. Įmonės, teikiančios mokėjimo paslaugas turėtų būti suinteresuotos šiais potencialiais mokėjimais, kuriuos perkėlus į elektroninę erdvę, būtų užtikrintas vietos savivaldos lėšų naudojimo skaidrumas, o mokėjimus teikianti įmonė prisidėtų prie socialiai atsakingo verslo kūrimo.</t>
  </si>
  <si>
    <t>Prekybos finansavimo technologijų techninė galimybių studija.
Teikiant paslaugą iš pradžių bus išanalizuota kokiomis atsiskaitymų vykdymo ir prekybos finansavimo priemonėmis įmonė naudojasi, didžiausią dėmesį skiriant tarptautiniams sandoriams, tačiau apžvelgiant ir į sandorius vietinėje rinkoje. Pavyzdžiui, būtų analizuojama kokie mokėjimo būdai ir instrumentai yra naudojami, ar įmonė naudojasi dokumentinėmis atsiskaitymo priemonėmis, ar žino ir naudoja inovatyvias pinigų pervedimo ir prekybos finansavimo priemones. Atlikus analizę bus suformuluotos rekomendacijos dėl atsiskaitymų ir prekybos finansavimo efektyvumo didinimo ir inovatyvių sprendimų diegimo. Remiantis suformuluotomis rekomendacijomis bus siekiama padėti įmonei sumažinti rizikas ir išlaidas susijusias su atsiskaitymais ir prekybos finansavimu. Taip pat supažindinti įmonę su naujomis verslo galimybėmis, kurias gali suteikti tarptautinių atsiskaitymų ir prekybos finansavimo inovacijų taikymas.</t>
  </si>
  <si>
    <t>Žaidybinimo (angl. gamefication) technologijomis ir kolektyvinio intelekto principais paremto atvirųjų inovacijų modelio mažose ir vidutinėse įmonėse taikymo techninė galimybių studija.</t>
  </si>
  <si>
    <t xml:space="preserve">Naujų produktų, paslaugų ir kūrybinių idėjų kūrimo ir komercializavimo techninė galimybių studija, pritaikoma novatoriškų mažų ir vidutinių  įmonių ir socialinio verslo sparčiam vystymuisi
Naujų produktų, paslaugų ar kūrybinių idėjų kūrimo  ir komercializavimo galimybių studija/tyrimas leis įvertinti novatoriško smulkaus ir vidutinio ir/ar socialinio verslo naujų idėjų ir jų sprendimų paiešką, skatinat naujų produktų diegimą rinkoje ir eliminuojant trukdžius. Šis tyrimas leis sistemiškai įvertinti įmonės pasirengimą pokyčiams ir inovacijų diegimui bei kurti naujus metodus, kurie leis lengviau sukurti ir komercializuoti naujas, pridėtinę vertę kuriančias komercinės/ socialines idėjas. Tai palengvintų organizacijų pasirengimą plėtrai ir efektyvumo didinimui, našumo augimui ir produktų ar paslaugos konkurencingumo didinimą Lietuvos ir eksporto rinkose.. Tai atitinka prioriteto „Proveržio inovacijų kūrimo ir diegimo technologijos ir procesai“ veiksmų plano uždavinius „kurti ir diegti rinkoje naujas technologijas, produktus, procesus, metodus“ bei „tirti naujų produktų, paslaugų ir kūrybinių idėjų kūrimo technologijas, kuriančias pridėtinę vertę kitiems verslams ir galutiniams vartotojui, didinančias produkto ir paslaugos konkurencingumą Lietuvos ir eksporto rinkose“. </t>
  </si>
  <si>
    <t>Procesų inovacijų techninė galimybių  studija, pritaikoma novatoriškų mažų ir vidutinių  įmonių ir socialinio verslo sparčiam vystymuisi
Verslo procesų inovacijų poreikis neatsiejamas nuo įmonių pridėtinės vertės kūrimo, efektyvumo didinimo, našumo augimui ir naujų idėjų ir jų sprendimų paiešką, skatinat procesų optimizavimo inovacijas. Šis galimybių  tyrimas leis sistemiškai įvertinti įmonės pasirengimą pokyčiams ir inovacijų diegimui bei kurti naujus metodus, kurie darys tiesioginę įtaką įmonės potencialo didinimui, pasirengimo pokyčiams  bei gebėjimo prisitaikyti prie nuolat kintančių aplinkos sąlygų. Tai atitinka prioriteto „Proveržio inovacijų kūrimo ir diegimo technologijos ir procesai“ veiksmų plano uždavinius „tirti proceso inovacijas ir jų poveikį novatoriškų įmonių ir socialinio verslo veiklai ir gebėjimui prisitaikyti prie nuolat kintančių aplinkos sąlygų“.</t>
  </si>
  <si>
    <t xml:space="preserve">Bendrakūra grįstas kokybės vadybos skaitmeninio modulio prototipas(darbuotojų įtrauktis).
Standartizuotos kokybės vadybos sistemos skirtos suvaldyti įprastus ir griežtomis procedūromis valdomus procesus, tuo tarpu naujų produktų ar paslaugų kūrimas retai gali būti aprašytas griežtomis procedūromis, tačiau įmonės veiklos rezultatyvumui didinti yra poreikis tokius procesus valdyti. Tam skirtas darbuotojų įtraukties kokybės vadybos modulis leis realiu laiku rinkti darbuotojų atsiliepimus ir nuomonę apie vykstančius procesus, jų patarimus kaip jie linkę gerinti procesus ir automatiškai teiks rekomendacijas.
</t>
  </si>
  <si>
    <t xml:space="preserve">Socio-technologinės platformos prototipas verslo vertei didinti.
Platforma skirta įmonės konkurencingumui palaikyti, kai įmonės tiesioginė veikla yra papildoma lygiagrečiomis vartotojui vertę kuriančiomis, bet tiesiogiai jam nekainuojančiomis, paslaugomis. Tuo tikslu platformoje sukuriama ne tik vartotojų įtraukimo infrastruktūra, bet ir įmonės veiklos matavimo sistema, grįsta vartotojams svarbiais rodikliais.
Platforma gali būti pritaikyta tiek sveikatos ar ugdymo sektoriaus įmonės, tiek ir prekybos ar gamybos įmonės specifikai.
</t>
  </si>
  <si>
    <t xml:space="preserve">Bendrakūros  (angl.co-creation) modelio taikymo mažoms ir vidutinėms  įmonėms techninė galimybių studija. Metodika nagrinėja, kokios sąlygų reikia, kad būtų užtikrintas sėkmingas vertės kūrimas kartu su vidiniais ir išoriniais veikėjais. Prie išorinių veiksnių priskirtini ir socialinių technologijų įrankiai, todėl studija pasiūlys ir technologinius sprendimus, kurie darys įtaką  bendros vertės kūrimui. </t>
  </si>
  <si>
    <t>Pramonės įmonės informacijos technologijų (IT) priemonių, turimos informacijos bei personalo kompetencijų panaudojimo naujos veiklos IT srityje išvystymui techninė galimybių studija. Įmonei šios paslaugos pagalba sudaromos galimybės pasinaudoti savo investicijomis į IT naudojimo plėtrą, IT produktų įsigijimus, savo personalo ugdymą persiorientuoti į savos kompetencijos ir savo informacijos technologijų produktų pardavimą kitiems ūkio subjektams, dalyvauti kuriant aukštesnę pridėtinę vertę.</t>
  </si>
  <si>
    <t xml:space="preserve">Siekiant tvaraus proveržio veikloje keičiant vertės grandinę, nusistovėjusius esamus rinkos standartus ir panaudojant pažangias technologijas techninė galimybių studija </t>
  </si>
  <si>
    <t>Soliariumų ir spa centrų verslo valdymo modelių, siekiant sukurti naujus vadybos metodus, panaudoti pažangias informacines technologijas, techninė galimybių studija.</t>
  </si>
  <si>
    <t>Darbo efektyvumo didinimo, diegiant technologines inovacijas, modelio pritaikymo techninė galimybių studija.</t>
  </si>
  <si>
    <t>Prof.dr. Daiva Beržinskienė-Juozainienė
El.p:daivos.berzinskienes@gmail.com</t>
  </si>
  <si>
    <t>Inovacinių projektų diegimo ir finansavimo techninė galimybių studija.</t>
  </si>
  <si>
    <t>Prof. dr. Diana Cibulskienė
El.paštas: diana.cibulskiene@gmail.com</t>
  </si>
  <si>
    <t>Socialinės atsakomybės principų diegimo verslo procesuose techninė galimybių studija</t>
  </si>
  <si>
    <t>Prof. dr. Skaidrė Žičkienė
El.paštas: skazi@tf.su.lt</t>
  </si>
  <si>
    <t xml:space="preserve">Organizacijos absorbcinio gebėjimo vystymo techninė galimybių studija. </t>
  </si>
  <si>
    <t>Dr. Vita Juknevičienė
El.paštas: v.jukneviciene@gmail.com</t>
  </si>
  <si>
    <t xml:space="preserve">Socialinio verslumo plėtra Lietuvoje : socialinių įmonių kūrimo sąlygos ir galimybės
(Socialinio verslumo teoriniai aspektai; socialinio verslumo politinės teisinės, ekonominės, socialinės kultūrinės aplinkos analizė ES ir Lietuvoje; socialinių įmonių kūrimosi problemos ir galimybės Lietuvoje; sąlygų socialinių įmonių kūrimuisi Lietuvoje gerinimo scenarijai).
</t>
  </si>
  <si>
    <t xml:space="preserve">Doc. dr. Jolita Greblikaite
El. p. jolita19@gmail.com
Tel. (8 37) 752 214
</t>
  </si>
  <si>
    <t>Sinerginių verslo spendimų modeliavimas žinių visuomenės kontekste.</t>
  </si>
  <si>
    <t>dr. Rasa Pakeltienė 
El.p. rasa.pakeltiene@asu.lt 
Tel. +37067200184</t>
  </si>
  <si>
    <t>Konstruktyvios darbuotojų m otyvavimo sistemos nustatymo ir vystymo tyrimai.</t>
  </si>
  <si>
    <t>Doc. dr. Lina Marcinkevičiūtė 
El.p. lina.marcinkeviciute@asu.lt 
Tel. +370 37 751422</t>
  </si>
  <si>
    <t>Organizacijų darnaus  vystymosi valdymo vertinimo metodikos parengimas.</t>
  </si>
  <si>
    <t>Mokesčių optimizavimo modelių įmonėms parengimas.</t>
  </si>
  <si>
    <t>Prof. dr. Astrida Miceikienė 
El. paštas astrida.miceikiene@asu.lt 
Tel. +370 37 752 257</t>
  </si>
  <si>
    <t>Verslo sprendimų modelių pritaikymo techninė galimybių studija.</t>
  </si>
  <si>
    <t>Prof. dr. Neringa Stončiuvienė
El.p. neringa.stonciuviene@asu.lt 
Tel. +370 37 752318</t>
  </si>
  <si>
    <t>Efektyvios įmonės valdymo struktūros, darbuotojų funkcijų ir motyvavimo priemonių modelio parengimas.</t>
  </si>
  <si>
    <t>Doc.dr. Jan Žukovskis 
El.p. jan.zukovskis@asu.lt
Tel.+37069816243</t>
  </si>
  <si>
    <t>Metodų duomenų gavybos ir dirbtinio intelekto taikymams inovacijų procese sukūrimas ir įvertinimas.</t>
  </si>
  <si>
    <t>Metodų kalbos technologijų taikymams inovacijų procese sukūrimas ir įvertinimas.</t>
  </si>
  <si>
    <t xml:space="preserve">Produkto/paslaugos dizaino koncepcija. Rezultate atliktas tiriamasis analitinis ir kūrybinis darbas, kuriuo siekiama apibrėžti kuriamo naujo produkto/paslaugos dizaino koncepciją. Produkto dizaino paslaugų koncepcija formuluojama kaip teorinė įžvalga. </t>
  </si>
  <si>
    <t xml:space="preserve">Naujo produkto dizaino prototipo sukūrimas. Rezultate bus parengtas produkto dizaino pirminis maketas, ištestuotas maketo ar jo elementų veikimas. Testuojama produkto gamybai reikalinga įranga, medžiagos, sąlygos ir pan. </t>
  </si>
  <si>
    <t>Prekinio ženklo dizaino / organizacijos vizualinio identiteto, kūrimas. Rezultate atlikti teoriniai ir eksperimentiniai taikomieji moksliniai tyrimai, sukurtas dizaino projektas, siekiant efektyvaus produkto/paslaugos ar organizacijos pristatymo rinkoje.</t>
  </si>
  <si>
    <t>Vertės matavimo sistemų modelio sukūrimas.</t>
  </si>
  <si>
    <t>Socialinio finansavimo (Crowdfunding) taikymo Lietuvoje galimybių studija</t>
  </si>
  <si>
    <t>Kaštų valdymo,  vertės grandinės  ir  veikomis grįstos kaštų apskaitos tyrimai</t>
  </si>
  <si>
    <t>Įmonės veiklos, verslo aplinkos, subalansuotų rodiklių ir strateginės kontrolės  tyrimai</t>
  </si>
  <si>
    <t>Inovatyvių laiko ir kaštų apskaitos integravimo techninė galimybių studija įmonių konkurencingumo didinimo kontekste.</t>
  </si>
  <si>
    <t>Įmonės veiklų kaštų apskaitos sistemų modelių pritaikymo techninė galimybių studija.</t>
  </si>
  <si>
    <t xml:space="preserve">Inovatyvios laiko kaštų apskaitos sistemos diegimo galimybių studija. Tiekimo grandinės laiko valdymas yra plačiai išdiskutuota tema, tačiau praktikoje ji vis dar menkai siejama su kaštų apskaita, kuria remiantis priimami valdymo sprendimai. Inovatyvios laiku grįstos kaštų apskaitos sistemos diegimo galimybių studija, įgalintų įmones apskaičiuoti ir išanalizuoti veiklos kaštus bei identifikuoti laiko ir kaštų tarpusavio ryšį, kuris parodytų ne tik kur vertės kūrimo grandinėje labiausiai gaištamas vertės nesuteikiantis veiklų laikas, bet ir kokie yra vertės nesuteikiantys laiko kaštai; planuoti bei realiame laike kontroliuoti užsakymų vykdymo laiką ir kaštus, įgyjant konkurencinį pranašumą kitų įmonių atžvilgiu. </t>
  </si>
  <si>
    <t xml:space="preserve">Įmonių socialinės atsakomybės ir atskaitomybės diegimo galimybių  studija. Šiandien daugelis įmonių vienaip ar kitaip yra socialiai atsakingos, tačiau ne visos teikia socialines ataskaitas, taip nepasinaudodamos galimybe didinti informacijos vartotojų pasitikėjimo savo vykdoma veikla. Tuo pačiu Lietuvoje įmonių vadovai retai pasitelkia socialinę atsakomybę, manydami, kad esant ekonominiams sunkumams, lėšas yra tikslingiau panaudoti kitur. Priešingai, daugelio užsienio įmonių pavyzdžiai rodo, kad socialiai atsakingos įmonės uždirba daugiau. Augant visuomenės spaudimui, įmonių socialinės atsakomybės ir atskaitomybės diegimo galimybių  studija, padėtų įmonėms labiau prisitaikyti prie nuolat kintančios verslo aplinkos, sumažinti veiklos kaštus ilguoju laikotarpiu bei įgyti konkurencinį pranašumą. </t>
  </si>
  <si>
    <t xml:space="preserve">Integruotos (socialinės) apskaitos tyrimai. Pasaulyje, tame tarpe ir Lietuvoje, vis didėja nefinansinės informacijos atskleidimo svarba įvairioms suinteresuotųjų grupėms bei įmonės vertės kūrimui ilguoju laikotarpiu. Atsiranda modernios atskaitomybės formos (integruota, socialinė, socialinės atsakomybės). </t>
  </si>
  <si>
    <t>Socialinės apskaitos metodologiniai tyrimai</t>
  </si>
  <si>
    <t>Įmonės veiklos kaštų apskaitos sistemų modelių pritaikymo techninė galimybių studija.</t>
  </si>
  <si>
    <t xml:space="preserve">Verslo reguliavimo ypatumai Lietuvoje. Verslui sudėtinga susigaudyti įstatymų, instrukcijų, potvarkių  gausoje. Verslo pasaulis vis geriau supranta būtinybę suvokti valdžios institucijų funkcionavimą ne paviršutiniškai, o iš esmės – tai yra suprasti, kaip politika formuojama, kaip ji įgyvendinama ir kaip vertinami politikos įgyvendinimo rezultatai.   </t>
  </si>
  <si>
    <t>Miestų ir regionų intelektinio kapitalo studijos</t>
  </si>
  <si>
    <t xml:space="preserve">Veiksnių, sąlygojančių mažmeninės pirkimo vietos pasirinkimą, tyrimai. Nuolat augantis pirkimo vietų skaičius ir įvairovė skatina prekybos įmones geriau pažinti savo pirkėjus, jų poreikius. Tokio pobūdžio tyrimai leidžia mažmenininkams išsiaiškinti, kokie prioritetai lemia vartotjų apsisprendimą dėl pirkimo vietos pasirinkimo. Tyrimuose analizuojami tokie veiksniai kaip vietos patogumas, asortimentas, aptarnavimas, kainų lygis ir kt. Tokie tyrimai gali būti taikomi tiek prekybos centrų, tiek prekybos tinklų ar pavienų parduotuvių veiklos tobulinimui ir konkurencinio pranašumo didinimui. </t>
  </si>
  <si>
    <t>Įmonės marketingo komunikacijos sprendimų galimybių studija. Šiais laikais vartotojas iš visų pusių yra apsuptas komunikacijos triukšmo. Reklama TV ekrane, mobiliaisiai telefonais, spaudoje, lauko stenduose, socialiniuose tinkluose, įvairios pardavimų skatinimo akcijos ir t.t. lemia vartotojų apatiją ir pritaukti jų dėmesį tampa vis sudėtingiau. Tuo pačiu naujos technologijos, medijos fragmentacija, didelės reklamos kainos ir kt. apsunkina įmonės pastangas, planuojant savo marketingo komunikaciją. Įmonės marketingo komunikacijos galimybių studija leistų nustatyti tikslinių vartotojų profilį, jiems priimtiniausius medija kanalus, komunikacijos priemones, suderinti šią informaciją su įmonės galimybėmis bei resursais, ir pasiūlyti tikslingos marketingo komunikacijos gaires.</t>
  </si>
  <si>
    <t>Marketingo sprendimų pritaikymo įmonių tarptautinės veiklos kontekste techninių galimybių studija.</t>
  </si>
  <si>
    <t>Prekės ženklos sprendimų kuriant vertę vartotojams techninių galimybių studija.</t>
  </si>
  <si>
    <t>Vertės vartotojui kūrimo sprendimų techninių galimybių studija.</t>
  </si>
  <si>
    <t>Antrepreneriško marketingo sprendimų techninės galimybių studijos.</t>
  </si>
  <si>
    <t>Verslo plėtros greitai augančiose nestabiliose rinkose valdymo metodologijos sukūrimas</t>
  </si>
  <si>
    <t>Verslo procesų reinžineringo techninių galimybių studijos</t>
  </si>
  <si>
    <t>Strateginio audito metodologija startuoliams ir sparčiai augančioms verslo įmonėms</t>
  </si>
  <si>
    <t>Strateginių transformacijų modelio sukūrimas: etapinis modelis nuo idėjos iki produkto</t>
  </si>
  <si>
    <t>Strateginių verslo transformacijų modelio sukūrimas</t>
  </si>
  <si>
    <t>Etapinės verslo transformacijos techninė galimybių studija, taikant etapinį modelį</t>
  </si>
  <si>
    <t>Integrali verslo modelio inovacijų generavimo metodologija</t>
  </si>
  <si>
    <t>Verslo modelio vystymas konkrečiam verslo brandos/ industrijos segmentui</t>
  </si>
  <si>
    <t>Verslo modelio inovacijų plėtros techninė galimybių studija</t>
  </si>
  <si>
    <t>Korporatyvinių investicinių santykių valdymo ir vystymo metodologija: rizikos kapitalo ir kitų investuotojų integravimas į verslo augimo modelį</t>
  </si>
  <si>
    <t>Korporatyvinių investicinių santykių ir ryšių valdymo metodikos sukūrimas atskiriems verslo vystymo etapams</t>
  </si>
  <si>
    <t>Naujosios kartos (Next Generation Access) interneto infrastruktūros plėtojimo Rytų ir Vakarų Europoje tendencijų tyrimo metodikos sukūrimas</t>
  </si>
  <si>
    <t xml:space="preserve">Projektų valdymo informacinės sistemos diegimo ar tobulinimo įmonėje techninė galimybių studija </t>
  </si>
  <si>
    <t>Verslo modelio analizė ir jo hipotezių testavimo tyrimai</t>
  </si>
  <si>
    <t>Informacinių technologijų taikymo verslo problemos sprendimui ar inovacijos diegimui įmonėje techninė galimybių studija</t>
  </si>
  <si>
    <t xml:space="preserve">Organizacijos inovacinių gebėjimų ir kultūros diagnostikos metodologija ir inovacinės kompetencijos modeliavimo metodika </t>
  </si>
  <si>
    <t>Organizacijos inovacinių gebėjimų diagnostikos ir vystymo sistemos prototipo sukūrimas</t>
  </si>
  <si>
    <t>Inovatyvios organizacijos vystymo modelio sukūrimas</t>
  </si>
  <si>
    <t>Globalių MTEP valdymo metodologijų žinioms imlioms įmonėms sukūrimas</t>
  </si>
  <si>
    <t>Ūkio šakų ir konkrečių įmonių konkurencingumo, strateginių iššūkių ir galimybių, klasterių bei tinklų, veiklos strategijų, novatoriškų verslo modelių, organizacinių struktūrų modelių kūrimas.</t>
  </si>
  <si>
    <t>Veiklos galimybių vystymo, novatoriškų verslo modelių kūrimas, valdymo struktūrų ir sistemų modelių kūrimas</t>
  </si>
  <si>
    <t>Techninių  ir technologinių inovacijų skatinimo  bei diegimo sistemos modelio sukūrimas</t>
  </si>
  <si>
    <t>Darbuotojų motyvacijos sistemų kūrimas.</t>
  </si>
  <si>
    <t>Kompetencijų valdymo sistemų  adaptyvumo įmonėje techninė galimybių studija.</t>
  </si>
  <si>
    <t>Simultacinio inžineringo pritaikomumo techninė galimybių studija.</t>
  </si>
  <si>
    <t>Žmonių išteklių valdymo praktikų įveiklinimo įmonėje galimybių studija.</t>
  </si>
  <si>
    <t>Įmonės valdymo architektūros tyrimai ir inovatyvumo akseleracijos modelių sukūrimas.</t>
  </si>
  <si>
    <t>Pokyčių ir/arba inovacijų valdymo sistemų diegimo techninė galimybių studija.Turinys derinimas su kiekviena įmone individuliai, atsižvelgiant į tos įmonės tikslus stiprinančius jos inovacinį potencialą.</t>
  </si>
  <si>
    <t>Valdymo sistemų transformacijos techninė galimybių studija.Turinys derinimas su kiekviena įmone individuliai, atsižvelgiant į tos įmonės tikslus stiprinančius jos inovacinį potencialą.</t>
  </si>
  <si>
    <t>Verslo diversifikavimo techninė galimybių studija. Turinys derinimas su kiekviena įmone individuliai, atsižvelgiant į tos įmonės tikslus stiprinančius jos inovacinį potencialą.</t>
  </si>
  <si>
    <t>Įmonės vertės kūrimo grandinės reinžineringo techninė galimybių  studija.Turinys derinimas su kiekviena įmone individuliai, atsižvelgiant į tos įmonės tikslus stiprinančius jos inovacinį potencialą.</t>
  </si>
  <si>
    <t>Verslo inovacinės veiklos efektyvumo didinimo techninė galimybių studija.Turinys derinimas su kiekviena įmone individuliai, atsižvelgiant į tos įmonės tikslus stiprinančius jos inovacinį potencialą.</t>
  </si>
  <si>
    <t>Verslo vystymosi akseleracijos techninė galimybių studija.Turinys derinimas su kiekviena įmone individuliai, atsižvelgiant į tos įmonės tikslus stiprinančius jos inovacinį potencialą.</t>
  </si>
  <si>
    <t>Procesų kaip generatyvių sistemų projektavimas</t>
  </si>
  <si>
    <t>Kokybės, aplinkosaugos, darbuotojų sveikatos ir saugos valdymo sistemų modelio sukūrimas</t>
  </si>
  <si>
    <t>Darnaus vystymosi vertinimo sistemos tyrimai ir analizė.</t>
  </si>
  <si>
    <t>Darnaus vystymosi vertinimo metodikos organizacijoje taikymo techninė galimybių studija</t>
  </si>
  <si>
    <t>Organizacijų virtualumo techninių galimybių studija.</t>
  </si>
  <si>
    <t>Energijos taupymo namų ūkiuose tendencijos. Analizuojamos individų elgsenos koncepcijos, atlikti tyrimai, parodoma kaip
energijos efektyvus vartojimas keičiant gyventojų elgseną įtakoja darnaus
regiono (miesto) sprendimus </t>
  </si>
  <si>
    <t>Elektroninių sistemų modeliavimo, projektavimo ir taikymo techninė galimybių studija.
Kuriant šiuolaikines elektronines sistemas atsiranda poreikis jas modeliuoti, simuliuoti specializuota programine įranga. Tai leidžia išbandyti tokių sistemų galimybes jas dar nerealizavus. Toliau sistemas realizavus, atliekant tyrimus, galima ištirti įvairias elektroninių sistemų savybes, pvz. efektyvumą ir kt.  
Suteiktos paslaugos rezultatas -  bus atlikta 20-30 lapų apimties techninė galimybių studija,  kuria siekiama įvertinti planuojamo įgyvendinti MTEP projekto technologinį, ekonominį ir komercinį gyvybingumą.</t>
  </si>
  <si>
    <t>Socialinių problemų stebėsenos metodikos kūrimas</t>
  </si>
  <si>
    <t>Socialinės politikos priemonių  vertinimas ir poveikio analizė</t>
  </si>
  <si>
    <t>Elektroninės  valdžios, valdymo ir demokratijos tyrimai</t>
  </si>
  <si>
    <t>Elektroninės demokratijos įrankių  kūrimas</t>
  </si>
  <si>
    <t>Elektroninių paslaugų teikimo techninė galimybių studija</t>
  </si>
  <si>
    <t>Nevyriausybinių organizacijų ir bendruomenių centrų veiklos taikomieji tyrimai, piliečių dalyvavimo viešajame valdyme tyrimai</t>
  </si>
  <si>
    <t>Valstybės tarnautojų vadybinių ir lyderystės kompetencijų, kvalifikacijos kėlimo, motyvacijos tyrimai</t>
  </si>
  <si>
    <t>Organizacijos žmogiškųjų išteklių, kultūros ir organizacinio klimato taikomieji tyrimai</t>
  </si>
  <si>
    <t>Urbanistinės ir aplinkos politikos taikomieji tyrimai</t>
  </si>
  <si>
    <t>Lietuvos savivaldybių teritorijų plėtros socialiniai ekonominiai tyrimai</t>
  </si>
  <si>
    <t>Savivaldybių veiklos strateginės analizės taikomieji tyrimai</t>
  </si>
  <si>
    <t>Europinės tapatybės ir vertybių formavimasis (-as) viešojoje nuomonėje (Lietuvoje ir Europos Sąjungoje)</t>
  </si>
  <si>
    <t>Baltijos jūros regiono plėtra Šiaurės matmens politikos aspektu.</t>
  </si>
  <si>
    <t>Informacijos apie Europos integracijos procesus sklaida Lietuvoje ir Europos Sąjungoje</t>
  </si>
  <si>
    <t>Senųjų garso įrašų restauravimo metodikos parengimas</t>
  </si>
  <si>
    <t>Skaitmeninės kultūros ir naujųjų medijų kalbos sąveikos tyrimai</t>
  </si>
  <si>
    <t>Šiuolaikinės anglų kalbos didaktikos tyrimai</t>
  </si>
  <si>
    <t xml:space="preserve">Brangiakailių gyvūnų  auginimo verslo išsaugojimas bei jo inovatyvios plėtros Lietuvoje techninė galimybių studija.
</t>
  </si>
  <si>
    <t>Naujo produkto/paslaugos dizainas. Rezultate atlikti teoriniai ir eksperimentiniai taikomieji moksliniai tyrimai remiantis “dizaino vertės galimybių diagrama” (Angl. Value opportunity chart), sukurtas naujo produkto/paslaugos dizaino projektas, siekiant nustatyti produkto/paslaugos dizaino veiksmingumą rinkoje.</t>
  </si>
  <si>
    <t xml:space="preserve">Naujo produkto/paslaugos dizaino prototipo kūrimas. Rezultate bus parengtas produktų dizaino paslaugų pirminis maketas, ištestuotas modelio ar jo elementų veikimas. Testuojama produkto gamybai/paslaugų teikimui reikalinga įranga, technologijos, medžiagos, paslaugų teikimo sąlygos ir pan. </t>
  </si>
  <si>
    <t>Viešųjų erdvių pritaikymo “visiems” analizė.  Rezultate bus atlikta techninė galimybių studija - tiriamasis analitinis darbas remiantis “Dizainas visiems” metodika (angl. Design for all) kuriuo siekiama nustatyti viešųjų erdvių pritaikomumo galimybes visiems galimybes (įtraukiami neįgalieji, skirtingos amžiaus ir soc. grupės).</t>
  </si>
  <si>
    <t>Viešųjų erdvių pritaikymo “visiems” koncepcija/dizaino projektas. Rezultate atlikti teoriniai ir eksperimentiniai taikomieji moksliniai tyrimai remiantis “Dizainas visiems” metodika (angl. Design for all), sukurtas interjero dizaino projektas, siekiant skatinti viešųjų erdvių pritaikomumą visiems (įtraukiami neįgalieji, skirtingos amžiaus ir soc. grupės).</t>
  </si>
  <si>
    <t xml:space="preserve">Naujo produkto/paslaugos dizaino prototipo demonstravimas. Rezultate atliekamas bandomasis produkto rinkai pristatymas/paslaugų teikimas, atliekamas vartotojų patirties įvertinimas. Tobulinamas ir detalizuojamas produktų/paslaugų dizainas, verslo/veiklos modelis/planas. </t>
  </si>
  <si>
    <t>Objektų atpažinimo ir sekimo iš 2D arba 3D paveikslų modelio prototipo sukūrimas.</t>
  </si>
  <si>
    <t>Pokyčių valdymo organizacijos komunikacijoje modelio sikūrimas.</t>
  </si>
  <si>
    <t>Produkto ir paslaugos sistemos dizaino kūrimas. Rezultate atlikti teoriniai ir eksperimentiniai taikomieji moksliniai tyrimai siekiant nustatyti ir sukurti produkto ir jį lydinčios paslaugos dizaino suderinamumą.</t>
  </si>
  <si>
    <t>Vartotojų patirties gerinimo per dizainą analizė. Rezultate bus atlikta techninė galimybių studija - tiriamasis analitinis darbas, kuriuo siekiama įvertinti nustatyti produkto/paslaugos dizaino elementų poveikį vartotojų patirties gerinimui.</t>
  </si>
  <si>
    <t>Vartotojų patirties gerinimo sprendinių kūrimas. Rezultate atlikti teoriniai ir eksperimentiniai taikomieji moksliniai tyrimai,siekiant gerinti produkto/paslaugos dizaino elementų poveikį vartotojų patirties gerinimui.</t>
  </si>
  <si>
    <t>Rinkodarinių gaminių / reklaminių elementų dizaino kūrimas. Rezultate atlikti teoriniai ir eksperimentiniai taikomieji moksliniai tyrimai siekiant nustatyti ir sukurti tinkamas rinkodarines priemones naujo produkto įvedimui į rinką.</t>
  </si>
  <si>
    <t>Organizacijos lyderių asmeninio įvaizdžio kūrimas. Rezultate atlikti teoriniai ir eksperimentiniai taikomieji moksliniai tyrimai siekiant nustatyti ir sukurti efektyvų organizacijos lyderių įvaizdį rinkoje.</t>
  </si>
  <si>
    <t>Konceptualių Mados/aprangos produktų dizaino kūrimas. Rezultate atlikti teoriniai ir eksperimentiniai taikomieji moksliniai tyrimai siekiant nustatyti inovatyvaus mados produkto dizaino roduktų panaudojimo galimybes kūrybinių industrijų sektoriuje.</t>
  </si>
  <si>
    <t>Tinklapių ar mobile aplikacijų dizaino kūrimas. Rezultate atlikti teoriniai ir eksperimentiniai taikomieji moksliniai tyrimai, sukurtas tinklapio ar mobile dizainas, siekiant gerinti vartotojų patirtį (angl. User Experience).</t>
  </si>
  <si>
    <t>Dizaino produkto/paslaugos pirminis verslo/veiklos modelis. Rezultate atlikti teoriniai ir eksperimentiniai taikomieji moksliniai tyrimai remiantis Dizaino mąstymo metodologija (angl. Design Thinking), sukurtas verslo/veiklos modelis siekiant didinti kūrybinių produktų/paslaugų efektyvumą rinkoje.</t>
  </si>
  <si>
    <t>Pabėgėlių daugiafunkcis integracijos modelis</t>
  </si>
  <si>
    <t xml:space="preserve">Į bendruomenę orientuotos kompleksinės pagalbos modeliavimas </t>
  </si>
  <si>
    <t xml:space="preserve">Inovatyvaus verslo plėtros techninių galimybių studijų rengimas </t>
  </si>
  <si>
    <t xml:space="preserve">Inovacinės aplinkos gerinimo techninė galimybių studija </t>
  </si>
  <si>
    <t>Socialinės įmonės/socialinio verslo kūrimo techninė galimybių studija</t>
  </si>
  <si>
    <t>Doc. dr. Romualdas Stankaitis
Tel. 8 698 05 867 
romualdas.stankaitis@leu.lt</t>
  </si>
  <si>
    <t xml:space="preserve">Socialinio verslo modelio pritaikymo techninė galimybių studija </t>
  </si>
  <si>
    <t xml:space="preserve">Verslo akseleravimo techninės galimybių studijos perengimas   </t>
  </si>
  <si>
    <t xml:space="preserve">Verslo procesų sprendimų ir jų palaikymo elementų sistemos įmonėje techninė galimybių studija </t>
  </si>
  <si>
    <t>Organizacijos verslo modelio kūrimas ar keitimas panaudojant pažangias vadybos metodikas ir įvairias technologijas techninė galimybių studija</t>
  </si>
  <si>
    <t>Doc.dr. Ilona Rupšienė
El.p. ilona.rupsiene@ltvk.lt
(4 6)311099</t>
  </si>
  <si>
    <t>Strateginės inovatyvios paslaugos/produkto plėtros krypties nustatymas. Atlikti tyrimai leis parinkti technologiją (-as) ir procesą (-us) užtikrinantį technologinių inovacijų kūrimą, valdymą ir komercializavimą pasirinktose rinkose. Paslauga apima tyrimo metodikos sukūrimą.</t>
  </si>
  <si>
    <t>Laima Jesevičiūtė-Ufartienė, 
Sporto vadybos, ekonomikos ir sociologijos katedra,
El. paštas: laima.jeseviciute-ufartiene@lsu.lt; 
laima1981@yahoo.com, 
Tel. +370 600 33927</t>
  </si>
  <si>
    <t>Įmonės konkurencingumo didinimo techninė galimybių studija taikant proveržio ir diegimo technologijas ir procesus (galimybių studija įvertins novatoriškų verslo modelių technologijos ir procesų tobulinimo galimybes didinant įmonės konkurencingumą / galimybių studija įvertins kūrybinių inovacijų kūrimo, valdymo technologijų ir procesų taikymo galimybes didinti įmonės konkurencingumą).</t>
  </si>
  <si>
    <t>Organizacijos kaip besimokančios / kaičios organizacijos modelio sukūrimo galimybių studija. Galimybių studija leis sukurti proveržio sprendimus naujos kartos mąstymo modelių taikyme. Taikant inovatyvias ugdymo(si) strategijas, formuosis  šiuolaikiniai paslaugos kūrimo procesai. Paslauga kis ir vartotojų pasitenkinimas ja stiprės.</t>
  </si>
  <si>
    <t xml:space="preserve">Naujo organizacijos paslaugų ar produkto dizaino (vizualizacijos) sprendimų techninė galimybių studija </t>
  </si>
  <si>
    <t>IT produktų pritaikymo įmonės finansinės analizės ir/ar veiklos vertinimo poreikiams techninė galimybių studija</t>
  </si>
  <si>
    <t>VDU Ekonomikos ir vadybos fakultetas Finansų katedra 
Dr. Vilija Jankauskienė
El. p. v.jankauskiene@evf.vdu.lt  
Tel. 8 686 38123
Dr. Renata Legenzova
El. p.r.legenzova@evf.vdu.lt 
Tel.: 8 686 00886</t>
  </si>
  <si>
    <t>Naujų technologijų, produktų, procesų, metodų panaudojimo tyrimas organizacijų veikloje</t>
  </si>
  <si>
    <t>Organizacijos vertės grandinės vystymo modelis.</t>
  </si>
  <si>
    <t>Naujų technologijų, produktų, procesų, metodų ar naujų jų derinių panaudojimo techninė galimybių studija</t>
  </si>
  <si>
    <t>Naujo produkto potencialo rinkoje tyrimai ir prognozės.</t>
  </si>
  <si>
    <t>Vytautas Dikčius 
El. paštas: vytautas.dikcius@ef.vu.lt
Ekonomikos fakultetas</t>
  </si>
  <si>
    <t>Organizacijos vertės kūrimo grandinės modeliavimas taikant informacines technologijas ir elektronines paslaugas. Paslauga skirta smulkaus ir vidutinio verslo subjektams, siekiantiems minimaliais resursais ir  laiko sąnaudomis įsivertinti savo vertės kūrimo grandinę, jos optimizavimo alternatyvas bei išvengti nepamatuotų sprendimų dėka galinčių atsirasti nuostolius sukeliančių klaidų. Daugiakriterių sprendimų pagrindu sukurto įrankio naudojimas leistų padidinti vertinamų alternatyvų skaičių apsibrėžtu laiko periodu, galėtų padidinti priimamų sprendimų pagrindimą, sprendimų priėmimo proceso kokybę.</t>
  </si>
  <si>
    <t>Giedrius Romeika 
El. paštas: giedrius.romeika@khf.vu.lt
Tel. (8-612) 02345
Kauno humanitarinis fakultetas</t>
  </si>
  <si>
    <t>Psichometrinių testų taikymo galimybių įmonių vystymo problemų sprendimui analizė, įvertinimas. Parengta techninė galimybių studija.</t>
  </si>
  <si>
    <t>Antanas Kairys 
El. paštas: antanas.kairys@fsf.vu.lt
Tel. +370 5 268 7255
Filosofijos fakultetas</t>
  </si>
  <si>
    <t>Darbuotojų gerovės organizacijoje tyrimas ir modeliavimas</t>
  </si>
  <si>
    <t>Jurgita Lazauskaitė - Zabielskė
El. paštas: jurgita.lazauskaite@fsf.vu.lt
Tel. +370 5 2667605
Filosofijos fakultetas</t>
  </si>
  <si>
    <t xml:space="preserve">Formalių ir neformalių institucijų resursų apjungimo ir koordinavimo modelio, sprendžiant bendruomenės socialines problemas, galimybių tyrimas bei inovatyvaus modelio parengimas </t>
  </si>
  <si>
    <t>Laima Žalimienė
El. paštas: laima.zalimiene@fsf.vu.lt
Tel. Tel. (8-699) 25126
Filosofijos fakultetas</t>
  </si>
  <si>
    <t>Asmens kognityvinių gebėjimų lavinimo programų taikymo techninė galimybių studija</t>
  </si>
  <si>
    <t>Automatizuotų darbuotojų atrankos ir vertinimo sistemų techninė galimybių studija</t>
  </si>
  <si>
    <t>Verslo vertės kūrimo ir rizikos valdymo, efektyvios investavimo sistemos kūrimo, veiklos projektavimo techninės galimybių studijos</t>
  </si>
  <si>
    <t>VGTU, Finansų inžinerijos katedra
Algita Miečinskienė
Tel. (8 5) 274 4887
El. p. algita.miecinskiene@vgtu.lt</t>
  </si>
  <si>
    <t>Kūrybinių industrijų žemėlapiai – esamos situacijos ir ateities plėtros perspektyvų tyrimas, rekomendacijos</t>
  </si>
  <si>
    <t>VGTU, Kūrybos verslo ir komunikacijos katedra
Jūratė Černevičiūtė
Tel. 8 650 76843
El. p. jurate.cerneviciute@vgtu.lt</t>
  </si>
  <si>
    <t>Inovatyvios videoklipų efektyvumo tyrimų metodologijos sudarymas.
Žaliojo ekrano technologijų panaudojimas (filmuotos medžiagos ir animacijos sintezei).
3D spausdinimo technologijų taikymas stop kadro animacijos kūrimui.</t>
  </si>
  <si>
    <t>Naujų netradicinių metodų ir pažangiųjų technologijų taikymo netradiciniam mąstymui ugdyti techninė galimybių studija.</t>
  </si>
  <si>
    <t>Organizacinių ir proceso inovacijų pritaikymo konkrečiomis veiklos salygomis techninė galimybių studija</t>
  </si>
  <si>
    <t>Klasterizacijos technologijų taikymo, konkrečios šakos veiklos pagrindu, techninė galimybių studija</t>
  </si>
  <si>
    <t xml:space="preserve">Socialinių inovacijų pritaikomumo verslo poreikiams techninė galimybių studija </t>
  </si>
  <si>
    <t>Socialinio verslo vystymo modelio pritaikymo techninių galimybių studija</t>
  </si>
  <si>
    <t>Naujų projektavimo metodų taikymo, kuriant tekstinio atpažinimo sistemas, techninė galimybių studija</t>
  </si>
  <si>
    <t>Interaktyvios žmogiškųjų išteklių valdymo sistemos prototipo sukūrimas (sukurtas prototipas)</t>
  </si>
  <si>
    <t>Naujo paslaugų modelio koncepcijos sukūrimas (sukurtas prototipas)</t>
  </si>
  <si>
    <t>Naujo verslo modelio koncepcijos sukūrimas (sukurtas prototipas)</t>
  </si>
  <si>
    <t>Žinių valdymo sistemos įmonėje prototipo sukūrimas (sukurtas prototipas)</t>
  </si>
  <si>
    <t>Naujo socialinės antreprenerystės modelio koncepcijos sukūrimas (sukurtas prototipas)</t>
  </si>
  <si>
    <t>Biometrinių duomenų analize grįsto vartotojų poreikių tyrimo modelio prototipavimas (sukurtas prototipas)</t>
  </si>
  <si>
    <t>Produkto/paslaugos prototipo kūrimas ir testavimas</t>
  </si>
  <si>
    <t>Marius Urbanavičius 
Vilniaus dailės akademijos Dizaino inovacijų centro direktorius
(8-5) 212 6869
marius.urbanavicius@vda.lt</t>
  </si>
  <si>
    <t>Produkto/paslaugos prototipo demonstravimas tikslinei auditorijai (specializuotos parodos, renginiai ir k.t)</t>
  </si>
  <si>
    <t>Prototipo parengimas gamybos procesui</t>
  </si>
  <si>
    <t>Kultūros ir kūrybinių industrijų inovatyvių produktų ir paslaugų arba jų sklaidos modelio (technologijos) prototipo (maketo) sukūrimas ir testavimas. (Veiksmų plano p. 26.2.6.).
Rezultatas: Prototipo skirtingų (ir esminių) sudedamųjų dalių integracija siekiant patvirtinti jų sisteminį veikimą laboratorinėmis sąlygomis. Maketo, modelio, projekto sukūrimas ir testavimas. Rekomendacijos tobulinimui.
Pvz.: Skaitmeninių kino produktų sklaidos Lietuvos regionuose modelio sukūrimas.</t>
  </si>
  <si>
    <t>Kultūros ir kūrybinių industrijų (KKI) inovatyvių produktų sklaida skatinant turizmo ūkio konkurencingumą. (Veiksmų plano p. 26.1). 
Rezultatas: Maketo, modelio, projekto sukūrimas ir testavimas. Prototipo sukūrimas ir išbandymas, imituojant realias sąlygas. Meno produkto pristatymas visuomenei. Rekomendacijos tobulinimui. 
Pvz. I: Kultūros keliai, pilių ir dvarų keliai – integruotų produktų turizmui portfelio modelio sukūrimas.
Pvz. II: Keliai lietuvių literatūros autorių pedsakais, M. K. Čiurlionio kūrybos kelias ir t.t.– platformos prototipo sukūrimas.</t>
  </si>
  <si>
    <t>Kultūros ir kūrybinių industrijų (KKI) inovatyvių produktų skaidos modelio sukūrimas skatinant socialines inovacijas regionuose. (Veiksmų plano p. 28.5)
Rezultatas: maketo, modelio, projektinio pasiūlymo sukūrimas. Prototipo skirtingų (ir esminių) sudedamųjų dalių integracija siekiant patvirtinti jų sisteminį veikimą laboratorinėmis sąlygomis. Prototipo sukūrimas ir išbandymas, imituojant realias sąlygas. Meno produkto pristatymas visuomenei. Rekomendacijos tobulinimui.
Pvz.I: Teatro studijos metodų sklaida ir integravimas, kaip socialinių inovacijų priemonė bendruomenėse.
Pvz.II: Pilių ir dvarų kultūros keliai ir vietos bendruomenių verslumo ugdymas, lietuvių literatūros autorių pedsakais – miesto, regiono identiteto kūrimas ir t.t.).</t>
  </si>
  <si>
    <t>Proveržio inovacijos kūrimo ir diegimo technologijų bei procesų Kultūros ir kūrybinių industrijų (KKI) sektoriuje finansavimo galimybių modelis.
Rezultatas: Prototipo skirtingų (ir esminių) sudedamųjų dalių integracija siekiant patvirtinti jų sisteminį veikimą laboratorinėmis sąlygomis. Maketo, modelio, meno projekto sukūrimas ir testavimas. Prototipo sukūrimas ir išbandymas, imituojant realias sąlygas. Meno produkto pristatymas visuomenei. Rekomendacijos tobulinimui.
Pvz. Finansiniai instrumentai inovacijų skatinimui ir kūrimui KKI industrijoje,  filantropijos modeliai.</t>
  </si>
  <si>
    <t>Gamybos procesų ir logistikos kaštų optimizavimo kūrybinių industrijų (KKI) sektoriaus įmonėse modelio prototipo sukūrimas.  (Veiksmų plano p. 26.2.5.)
Rezultatas: Prototipo skirtingų (ir esminių) sudedamųjų dalių integracija siekiant patvirtinti jų sisteminį veikimą laboratorinėmis sąlygomis. Maketo, modelio, meno projekto sukūrimas ir testavimas. Prototipo sukūrimas ir išbandymas, imituojant realias sąlygas. Meno produkto pristatymas visuomenei. Rekomendacijos tobulinimui.
Pvz.: Kultūros ir kūrybinių industrijų (KKI) įmonės, veikiančios MTEP srityje gamybos procesų kaštų mažinimo technologija.</t>
  </si>
  <si>
    <t>Filantropijos tradicijų skatinimo modelio prototipo sukūrimas įmonėse siekiant tirti mišrių rinkų kūrimo technologijas (Veiksmų plano p. 26.2.4.). 
Rezultatas: Prototipo skirtingų (ir esminių) sudedamųjų dalių integracija siekiant patvirtinti jų sisteminį veikimą laboratorinėmis sąlygomis. Maketo, modelio, meno projekto sukūrimas ir testavimas. Prototipo sukūrimas ir išbandymas, imituojant realias sąlygas. Rekomendacijos tobulinimui.</t>
  </si>
  <si>
    <t>Kultūros ir kūrybinių industrijų (KKI) (dizaino ir audiovizualinių medijų) produktų eksporto modelio sukūrimas. (Veiksmų plano p. 26.1).
Rezultatas: Prototipo skirtingų (ir esminių) sudedamųjų dalių integracija siekiant patvirtinti jų sisteminį veikimą laboratorinėmis sąlygomis. Modelio sukūrimas ir testavimas. Rekomendacijos tobulinimui.</t>
  </si>
  <si>
    <t>Socialinės inovacijos: Valstybės infrastruktūros ir paveldo infrastruktūros įveiklinimo ir aktualizavimo modelio prototipo sukūrimas. (Veiksmų plano p. 28.4, 28.5.).
Rezultatas: Prototipo skirtingų (ir esminių) sudedamųjų dalių integracija siekiant patvirtinti jų sisteminį veikimą laboratorinėmis sąlygomis. Maketo, modelio, meno projekto sukūrimas ir testavimas. Rekomendacijos tobulinimui.</t>
  </si>
  <si>
    <t>Strateginių sprendimų kuriant ir diegiant socialines ir kūrybiškumu grįstas inovacijas modelio (technologijos) prototipo (maketo) sukūrimas ir testavimas.
Rezultatas: Prototipo skirtingų (ir esminių) sudedamųjų dalių integracija siekiant patvirtinti jų sisteminį veikimą laboratorinėmis sąlygomis. Maketo, modelio, meno projekto sukūrimas ir testavimas. Rekomendacijos tobulinimui.</t>
  </si>
  <si>
    <t>Kultūros ir kūrybinių industrijų (KKI) inovatyvių produktų ir paslaugų arba jų sklaidos prototipo (maketo, modelio) patikrinimas realiomis sąlygomis (meno objekto projekto pristatymas visuomenei), išbandymas ir demonstravimas realioje veikimo aplinkoje, demonstruojamas potencialiems vartotojams. (Veiksmų plano p. 26.2.6.).
Rezultatas: maketo, modelio, meno projekto prototipo išbandymas realiomis sąlygomis ir demonstruojamas potencialiems vartotojams.
Pvz. Kino produktų sklaidos Lietuvos regionuose modelio pristatymas.</t>
  </si>
  <si>
    <t>Kultūros ir kūrybinių industrijų (KKI) inovatyvių produktų sklaidos, skatinančios turizmo ūkio konkurencingumą, modelio demonstravimas. 
Rezultatas: Maketo, modelio, meno projekto prototipo išbandymas realiomis sąlygomis ir demonstruojamas potencialiems vartotojams.
Pvz. I: Kultūros keliai, pilių ir dvarų keliai – integruotų produktų turizmui portfelio modelio prototipo demonstravimas, patikrinimas realiomis sąlygomis, demonstruojamas potencialiems vartotojams. 
Pvz. II: Lietuvių literatūros autorių pėdsakais – platformos prototipo demonstravimas turizmo integruoto produktų portfelio prototipo demonstravimas, patikrinimas realiomis sąlygomis, platformos prototipo demonstruojamas potencialiems vartotojams.</t>
  </si>
  <si>
    <t>Kultūros ir kūrybinių industrijų (KKI) inovatyvių produktų skaidos skatinant socialines inovacijas regionuose modelio (technologijos) demonstravimas. 
Rezultatas: Prototipo išbandymas realiomis sąlygomis ir demonstruojamas potencialiems vartotojams.
Pvz.I: Pilių ir dvarų kultūros keliai ir vietos bendruomenių verslumo ugdymas, sekant lietuvių literatūros autorių pėdsakais – miesto ar regiono identiteto modelio prototipo demonstravimas.
PVZ.II: Teatro studijos metodų sklaidos ir integravimo modelio kaip socialinių inovacijų priemonė bendruomenėse prototipo demonstravimas.</t>
  </si>
  <si>
    <t>Proveržio inovacijos kūrimo ir diegimo technologijų be procesų kultūros ir kūrybinių industrijų (KKI) sektoriuje finansavimo modelio demonstravimas. 
Rezultatas: maketo, modelio, projekto sukūrimas ir testavimas. Prototipo išbandymas realiomis sąlygomis ir demonstruojamas potencialiems vartotojams.
Pvz.: Finansiniai instrumentai inovacijų skatinimui ir kūrimui KKI industrijoje,  filantropijos modeliai.</t>
  </si>
  <si>
    <t>Gamybos procesų ir logistikos kaštų optimizavimo kūrybinių industrijų (KKI) sektoriaus įmonėse modelio prototipo demonstravimas. (Veiksmų plano p. 26.2.5.).
Rezultatas: maketo, modelio, projekto sukūrimas ir testavimas. Prototipo išbandymas realiomis sąlygomis ir demonstruojamas potencialiems vartotojams.
Pvz.: Kultūros ir kūrybinių industrijų (KKI) įmonės, veikiančios MTEP srytyje gamybos procesų kaštų mažinimo modelis (technologija).</t>
  </si>
  <si>
    <t>Filantropijos tradicijų skatinimo modelio, siekiant tirti mišrių rinkų kūrimo technologijas (Veiksmų plano p. 26.2.4.) įmonėse prototipo demonstravimas. 
Rezultatas: Maketo, modelio, projekto sukūrimas ir testavimas. Prototipo išbandymas realiomis sąlygomis ir demonstruojamas potencialiems vartotojams.</t>
  </si>
  <si>
    <t>Kultūros ir kūrybinių industrijų (KKI) (dizaino ir audiovizualinių medijų) produktų eksporto modelio sukūrimas. (Veiksmų plano p. 26.1)
Rezultatas: Prototipo išbandymas realiomis sąlygomis ir demonstruojamas potencialiems vartotojams. (Veiksmų plano p. 26.1.).</t>
  </si>
  <si>
    <t>Socialinės inovacijos: Valstybės infrastruktūros ir paveldo infrastruktūros įveiklinimo ir aktualizavimo modelio prototipo demonstravimas. 
Rezultatas: Prototipo išbandymas realiomis sąlygomis ir demonstruojamas potencialiems vartotojams. (Veiksmų plano p. 28.4, 28.5.).</t>
  </si>
  <si>
    <t>Kultūros ir kūrybinių industrijų (KKI) inovatyvių produktų sklaida skatinant turizmo ūkio konkurencingumą. 
Rezultatas: Įvertinta galutinio produkto bandomoji partija, produkto kokybė, produktas pristatomas potencieliems vartotojams. Parengiama įranga, sukauptiami ištekliai.
Pvz.I: lietuvių literatūros autorių pėdsakais integruotų produktų turizmui portfelio modelio pristatymas potencieliems vartotojams, parengiama įranga, sukauptiami ištekliai.
Pvz. II: pilių ir dvarų kultūros keliai, M. K. Čiurlionio kūrybos kelias – platformos pristatymas potencieliems vartotojams; parengiama įranga, sukauptiami ištekliai.</t>
  </si>
  <si>
    <t>Kultūros ir kūrybinių industrijų (KKI) produktų skaidos skatinant socialines inovacijas regionuose (teatro studijos metodų sklaida ir integravimas kaip socialinių inovacijų priemonė bendruomenėse).
Rezultatas: Įvertinta galutinio produkto bandomoji partija, produkto kokybė, produktas pristatomas potencieliems vartotojams. Parengiama įranga, sukauptiami ištekliai.
Pvz.I: Pilių ir dvarų kultūros keliai ir vietos bendruomenių verslumo ugdymo modelio (technologijos) pristatymas potencieliems vartotojams, parengiama įranga, sukauptiami ištekliai. 
PVZ.II: Sekant lietuvių literatūros autorių pėdsakais – miesto ar regiono identiteto modelio prototipo pristatymas potencieliems vartotojams; parengiama įranga, sukauptiami ištekliai. 
PVZ.III: Teatro studijos metodų sklaidos ir integravimo modelio kaip socialinių inovacijų priemonės bendruomenėse modelio pristatymas potencieliems vartotojams, parengiama įranga, sukauptiami ištekliai.</t>
  </si>
  <si>
    <t>Proveržio inovacijos kūrymo ir diegimo technologijų ir procesų kultūros ir kūrybinių industrijų sektoriuje finansavimo modelio pristatymas potencieliems vartotojams. 
Rezultatas: Įvertinta galutinio produkto bandomoji partija, produkto kokybė, produktas pristatomas potencieliems vartotojams. Parengiama įranga, sukauptiami ištekliai.
Pvz. Finansiniai instrumentai inovacijų skatinimui ir kūrimui KKI industrijoje,  filantropijos modeliai.</t>
  </si>
  <si>
    <t>Gamybos procesų ir logistikos kaštų optimizavimo kūrybinių industrijų (KKI) sektoriaus įmonėse modelio (technologijos) pristatymas potencieliems vartotojams. (Veiksmų plano p. 26.2.5.).
Rezultatas: Įvertinta galutinio produkto bandomoji partija, produkto kokybė, atliekamas efektyvumo vertinimas, grįžtamojo ryšio, vartotojų vertinimo analizę. Produktas pristatomas potencieliems vartotojams. 
Pvz.: Kultūros ir kūrybinių industrijų (KKI) įmonės, veikiančios MTEP srytyje gamybos procesų kaštų mažinimo modelis (technologija).</t>
  </si>
  <si>
    <t>Filantropijos tradicijų skatinimo modelio, siekiant tirti mišrių rinkų kūrimo technologijas pristatymas potencieliems vartotojams. (Veiksmų plano p. 26.2.4.)
Rezultatas: Įvertinta galutinio produkto bandomoji partija, produkto kokybė, produktas pristatomas potencieliems vartotojams. Parengiama įranga, sukauptiami ištekliai.</t>
  </si>
  <si>
    <t>Kultūros ir kūrybinių industrijų (KKI) inovatyvių (dizaino ir audiovizualinių medijų) produkrų eksporto modelio pristatymas potencieliems vartotojams. 
Rezultatas: Įvertinta galutinio produkto bandomoji partija, produkto kokybė, produktas pristatomas potencieliems vartotojams. Parengiama įranga, sukauptiami ištekliai. (Veiksmų plano p. 26.1.).</t>
  </si>
  <si>
    <t>Socialinės inovacijos: infrastruktūros ir paveldo infrastruktūros įveiklinimo ir aktualizavimo modelio (technologijos) pristatymas potencieliems vartotojams. 
Rezultatas: Įvertinta galutinio produkto bandomoji partija, produkto kokybė, produktas pristatomas potencieliems vartotojams. Parengiama įranga, sukauptiami ištekliai. (Veiksmų plano p. 28.4, 28.5.).</t>
  </si>
  <si>
    <t>Verslo inovacijų realizavimo alternatyvų modeliavimo bei rizikos ir naudos vertinimo metodika bei elektroninio analizės įrankio prototipas
Projektas skirtas sukurti įmonei elektroninį įrankį, kuris įgalins lanksčiau vykdyti strateginio planavimo sesijas. Įranki susideda iš kelių etapų:
- Sprendimas „drag and drop“ principu elektroninėje erdvėje sudaryti įmonės problemų sprendimo medį
- Pagal sprendimų medyje išgrynintas alternatyvas parengti jų teigiamo/neigiamo poveikio bei pasireiškimo tikimybės vertinimo metodiką
- Apskaičiuoti visuminį balą, leidžiantį pasirinkti labiausiai priimtiną alternatyvą.
Projekto metu parengiama įmonei adaptuota alternatyvų vertinimo metodika bei elektroninio įrankio prototipas, leidžianti vertinti alternatyvas bei išsaugoti rezultatus bei išvadas.</t>
  </si>
  <si>
    <t>Žaidybinimo (angl. gamefication) technologijomis ir kolektyvinio intelekto principais paremto atvirųjų inovacijų modelio prototipas.</t>
  </si>
  <si>
    <t xml:space="preserve">Simuliacinės platformos vartotojų nuomonei apie naują produktą/paslaugą surinkti prototipas.
Prototipas skirtas nuolat kaupti ir analizuoti vartotojų nuomonę apie įmonės produktus/paslaugas ir automatiškai generuoti ataskaitas apie stebimas vartotojų nuomonės pasikeitimo tendencijas. Taip užčiuopiant naujam produktui keliamus reikalavimus bei vartotojo pasirengimą naujo produkto vartojimui.
</t>
  </si>
  <si>
    <t xml:space="preserve">Bendrakūros  (angl.co-creation) modelio prototipas mažoms ir vidutinėms  įmonėms. Metodika nagrinėja, kokios sąlygų reikia, kad būtų užtikrintas sėkmingas vertės kūrimas kartu su vidiniais ir išoriniais veikėjais. Prie išorinių veiksnių priskirtini ir socialinių technologijų įrankiai, todėl studija pasiūlys ir technologinius sprendimus, kurie darys įtaką  bendros vertės kūrimui. 
</t>
  </si>
  <si>
    <t xml:space="preserve">Darbo efektyvumo didinimo, diegiant technologines inovacijas, modeliavimas </t>
  </si>
  <si>
    <t>Prof.dr. Daiva Beržinskienė-Juozainienė
El.p.:daivos.berzinskienes@gmail.com</t>
  </si>
  <si>
    <t>Miniatiūrinio dozimetro valdiklio ARM technologija – prototipo kūrimas.</t>
  </si>
  <si>
    <t>Mokomasis laboratorinis stendas šviesos sąveikos su medžiaga demonstracijai.  Atspindys, visiškas vidaus atspindys, paviršiniai plazmonai. Paskirtis- universitetų ir kolegijų laboratorijoms.</t>
  </si>
  <si>
    <t>Programinės įrangos ir 3d aplinkos prototipų virtualios realybės įrangai kūrimas juos taikant kaip proveržinę technologiją.</t>
  </si>
  <si>
    <t>Kompiuterinės regos, vaizdo analizės, mobiliųjų technologijų, daiktų interneto taikymo proveržio inovacijoms techninė galimybių studija</t>
  </si>
  <si>
    <t>Prototipų duomenų gavybos ir dirbtinio intelekto taikymams inovacijų procese sukūrimas.</t>
  </si>
  <si>
    <t>Prototipų kalbos technologijų taikymams inovacijų procese sukūrimas.</t>
  </si>
  <si>
    <t>Prototipų duomenų gavybos ir dirbtinio intelekto taikymams inovacijų procese demonstravimas.</t>
  </si>
  <si>
    <t>Prototipų kalbos technologijų taikymams ugdymo technologijų inovacijų procese demonstravimas.</t>
  </si>
  <si>
    <t>Elektroninių sistemų prototipų sukūrimas</t>
  </si>
  <si>
    <t xml:space="preserve">Sužaidybinimo (angl. gamification) panaudojimo įmonių veiklos procesuose techninės galimybių studijos </t>
  </si>
  <si>
    <t xml:space="preserve">„Y“, „Z“ kartų vartotojų elgsenos ypatumų studija. Atliekama „Y“/ „Z“ kartų vartotojų  charakteristikų analizė, nustatomi jų sprendimų priėmimo stiliai ir parengiami  elgsenos modeliai. </t>
  </si>
  <si>
    <t>Lokalinės drėgmės vietos nustatymo įrenginio projektavimas požeminėse komunikacijose. Šildymo  vamzdžių, dujotekio, naftotiekio požeminėse komunikacijose, kuriose pravedžioti kontroliniai laidai, reikia nustatyti defekto (drėgmės) vietą ir ją lokalizuoti. Rezultatas - maketas/prototipas.</t>
  </si>
  <si>
    <t>Tikslaus drėgmės vietos nustatymo už izoliacinių pertvarų prototipo sukūrimas. Numatoma sukurti ir pritaikyti prietaisą su autonominiu maitinimu, kuris nustatytų drėgmės perteklių požeminėse komunikacijose ir leistų tiksliai lokalizuoti defekto koordinates.</t>
  </si>
  <si>
    <t xml:space="preserve">Originalios socialinių tinklų veiksmingumo įvertinimo organizacijos pokyčių valdyme loginės analizės matricos prototipo sukūrimas. </t>
  </si>
  <si>
    <t xml:space="preserve">Socialinių  inovacijų bendruomenių organizavimo ir įgalinimo modelių ir platformų prototipų parengimas   </t>
  </si>
  <si>
    <t xml:space="preserve">Socialinės antreprenerystės technologijų ir procesų sukūrimas </t>
  </si>
  <si>
    <t>Socialinių inovacijų integravimo į egzistuojantį verslo modelį metodikos parengimas</t>
  </si>
  <si>
    <t>Socialinio verslo modelių generavimo ir verslo brandinimo mechanizmo sukūrimas</t>
  </si>
  <si>
    <t xml:space="preserve">Inovacijų kultūros ir kūrybinių industrijų plėtros technologijos </t>
  </si>
  <si>
    <t>Verslo procesų sprendimų ir jų palaikymo elementų sistemos sukūrimas</t>
  </si>
  <si>
    <t xml:space="preserve">Inovatyvių idėjų atrankos ir brandinimo modelių sukūrimas </t>
  </si>
  <si>
    <t xml:space="preserve">Novatoriškų verslo modelių technologijos sukūrimas </t>
  </si>
  <si>
    <t xml:space="preserve">Socialinio verslo modelio prototipo sukūrimas </t>
  </si>
  <si>
    <t xml:space="preserve">Verslo akseleravimo modelio sukūrimas  </t>
  </si>
  <si>
    <t>Prototipo kūrimo proceso valdymas, kūrybiškumo ir inovatyvumo skatinimas.
Rezultatas: sukurtas prototipo kūrimo proceso valdymo modelis.</t>
  </si>
  <si>
    <t>Klientų aptarnavimo esamos situacijos tyrimas, problemų formulavimas ir jų sprendimo modelių paieška.
Rezultatas: klientų aptarnavimo sistemų tobulinimo metodika ir informacijos aktualizavimo proceso modelis</t>
  </si>
  <si>
    <t>Inovacijų valdymas/ diegimas, esant ribotiems įmonės ištekliams.
Rezultatas: sukurtas inovacijų valdymo arba diegimo modelis, atsižvelgiant į įmonės išorinius ir vidinius išteklius.</t>
  </si>
  <si>
    <t>Atsargų valdymo problemų tyrimas ir naujos apyvartines lėšas tausojančios metodikos, taikant matematinius metodus, parengimas.
Rezultatas: Parengti kompiuteriniai modeliai atsargų valdymo problemoms tirti ir atsargų valdymo gerinimo metodika, kurią taikant racionaliau naudojamos apyvartinės lėšos.</t>
  </si>
  <si>
    <t xml:space="preserve">Kooperacijos modelių (t.t. ir tinklaveikos) kūrimas.
Rezultatas:  sukurtas novatoriškas kooperacijos modelis ir pateiktos jo taikymo įmonės veikloje rekomendacijos.
</t>
  </si>
  <si>
    <t xml:space="preserve">Socialinio verslo modelio kūrimas.
Rezultatas: sukurtas socialinio verslo modelis ir pateiktos taikymo rekomendacijos įmonės veikloje.
</t>
  </si>
  <si>
    <t>Įmonės projektų valdymo proceso sukūrimas.                                                                                                                  Rezultatas: sukurtas įmonės projektų valdymo procesas.</t>
  </si>
  <si>
    <t>Įmonės veiklos rezultatų prognozavimo modelio kūrimas. Rezultatas: sukurtas įmonės veiklos rezultatų prognozavimo modelis.</t>
  </si>
  <si>
    <t>Inovatyvių išmaniųjų zonų mieste formavimo,  vystymo (angl. smart city zones) bei valdymo modelio grįsto tinklaveikos bei PPP (angl public private partnership idėjomis) sukūrimas bei išbandymas</t>
  </si>
  <si>
    <t>VDU Politikos mokslų ir diplomatijos fakultetas, Viešojo administravimo katedra
Doc. dr. Remigijus Civinskas. 
El. p. r.civinskas@pmdf.vdu.lt; 
Tel.: 86124272</t>
  </si>
  <si>
    <t>Vystymo koncepcijos, plano ir modelio sukūrimas pagal priemonių ir kultūrinio tinkamumo vertinimą (atliekami kokybiniai tyrimai)</t>
  </si>
  <si>
    <t>Idėjinių ir vizualinių koncepcijų skaitmeninėms platformoms kūrimas.</t>
  </si>
  <si>
    <t>VDU Menų fakultetas
Menotyros katedra
Dr. Jūratė Tutlytė
El. p. j.tutlyte@mf.vdu.lt
Tel. Nr. 8699 16942</t>
  </si>
  <si>
    <t>Personalinių, grupinių meno parodų koncepcijų parengimas, dailės, architektūros, dokumentų, archyvalijų parodų parengimas ir viešas pristatymas.</t>
  </si>
  <si>
    <t>VDU Menų fakultetas
Menotyros katedra
Prof. dr. Rasutė Žukienė
El.p. r.zukiene@mf.vdu.lt
Tel.: 8686 80496</t>
  </si>
  <si>
    <t>Naujų produktų kūrimo ir diegimo ekonominio pagrįstumo įvertinimas</t>
  </si>
  <si>
    <t>VDU Ekonomikos ir vadybos fakultetas Vadybos katedra
Dr. Vytautas Žirgutis
El. p. v.zirgutis@evf.vdu.lt 
Tel.: 8 612 44900</t>
  </si>
  <si>
    <t>Procesų sekos, sąveikos ir brandos lygio nustatymo įrankių sukūrimas (pagal ISO 9004)
Teikiamų paslaugų kokybės įvertinimo įrankių sukūrimas (pagal SERQUAL modelį)
Išteklių naudojimo ir aplinkosaugos efektyvumo įvertinimo įrankių sukūrimas (pagal ISO 14031)</t>
  </si>
  <si>
    <t>Savanorystės žmogiškųjų išteklių valdymo technologinių inovacijų kūrimo ir diegimo procesų prototipų sukūrimas</t>
  </si>
  <si>
    <t>VDU Ekonomikos ir vadybos fakultetas Vadybos katedra
Doc. dr. Audrius Šimkus
El. p. a.simkus@evf.vdu.lt 
Tel.: +370 657 74814</t>
  </si>
  <si>
    <t>Vadovavimo kokybės gerinimo metodų sukūrimas</t>
  </si>
  <si>
    <t>VDU Ekonomikos ir vadybos fakultetas Vadybos katedra
Doc.dr. Vytautas Liesionis
El. P. v.liesionis@evf.vdu.lt
Tel.: +370 686 53419</t>
  </si>
  <si>
    <t>E-verslo plėtros perspektyvų  vertinimo metodų sukūrimas</t>
  </si>
  <si>
    <t>SVV finansavimo galimybių tyrimo modelių sukūrimas</t>
  </si>
  <si>
    <t>VDU Ekonomikos ir vadybos fakultetas Finansų katedra 
Dr. Asta Gaigalienė
El. p. a.gaigaliene@evf.vdu.lt 
Tel.: 8 687 52 583
Dr. Jonė Kalendienė
El. p. j.kalendiene@evf.vdu.lt 
Tel.:8 689 88 842</t>
  </si>
  <si>
    <t>Etnokultūrinės veiklos koncepcijų kūrimas</t>
  </si>
  <si>
    <t>VDU Humanitarinių mokslų fakultetas, Kultūrų studijų ir etnologijos katedra 
Prof. dr. Gražina Kazlauskienė 
El. p. g.kazlauskiene@hmf.vdu.lt, 
Tel.: 861292130
Doc. dr. Rasa Račiūnaitė-Paužuolienė, 
el. p.  r.raciunaite@hmf.vdu.lt, 
Tel.: +37065637065</t>
  </si>
  <si>
    <t>Eksperimentinės kreditavimo paslaugų prieinamumo plėtros modeliavimas;
Eksperimentinis kreditavimo santykių reguliavimo modeliavimas;
Eksperimentinės privatinės teisės problemų sprendimo bei reguliavimo efektyvumo plėtros modeliavimas;
Eksperimentinės inovatyvių produktų, paslaugų bei procesų įveiklinimo bei įvedimo į rinką reguliavimo efektyvumo plėtros modeliavimas;
Eksperimentinės informacinių technologijų taikymo teisės praktikoje plėtros modeliavimas.</t>
  </si>
  <si>
    <t>VDU Teisės fakultetas 
Dr. Paulius Astromskis
El. p. paulius@astromskis.lt
Tel.: 8 601 04524</t>
  </si>
  <si>
    <t>Psichometrinių testų kūrimo modelio parengimas.</t>
  </si>
  <si>
    <t xml:space="preserve">Asmens kognityvinių gebėjimų lavinimo programų projektavimas ir pilotinė analizė. </t>
  </si>
  <si>
    <t>Įmonės valdymo metodų prototipų (metodikų/modelių), įgalinančių pagerinti įmonės žinių panaudojimą, kooperaciją, produkcijos ar paslaugų kokybę, darbo srautų ir išteklių naudojimo bei pardavimų efektyvumą, kūrimas</t>
  </si>
  <si>
    <t>Inovatyvios programinės įrangos prototipų kūrimas videoklipų efektyvumui tirti.
Bandomųjų vaizdo klipų prototipų kūrimas, taikant filmuotą medžiagą ir animaciją apjungiančias žaliojo ekrano technologijas.
Bandomųjų vaizdo klipų prototipų kūrimas taikant 3D spausdinimo technologijas stop kadro animacijos kūrimui.</t>
  </si>
  <si>
    <t>Įmonės valdymo metodų prototipų (metodikų/modelių), įgalinančių pagerinti įmonės žinių panaudojimą, kooperaciją, produkcijos ar paslaugų kokybę, darbo srautų ir išteklių naudojimo bei pardavimų efektyvumą, išbandymas ir demonstravimas realioje sąlygose (pilotinis taikymas konkrečioje įmonėje įvertinant valdymo metodų efektyvumą)</t>
  </si>
  <si>
    <t>VGTU, Tarptautinės ekonomikos ir vadybos katedra
Borisas Melnikas
Tel. (8 5) 274 4878 
El. p. borisas.melnikas@vgtu.lt</t>
  </si>
  <si>
    <t>Organizacinių ir proceso inovacijų pritaikymo konkrečiomis veiklos salygomis modelių prototipų parengimas</t>
  </si>
  <si>
    <t>Klasterizacijos technologijų taikymo, konkrečios šakos veiklos pagrindu, modelių prototipų parengimas</t>
  </si>
  <si>
    <t>Socialinių inovacijų pritaikomumo verslo poreikiams modelių prototipų parengimas</t>
  </si>
  <si>
    <t>Socialinio verslo vystymo verslo aplinkos pokyčių kontekste modelių prototipų parengimas</t>
  </si>
  <si>
    <t>Naujų projektavimo metodų taikymo, kuriant tekstinio atpažinimo sistemas, modelių prototipų parengimas</t>
  </si>
  <si>
    <t>Ekonominio įmonių inovacijų naudos vertinimo modelių prototipų parengimas</t>
  </si>
  <si>
    <t>Naujo produkto/paslaugos koncepcijos sukūrimas (produkto forma, funkcija ir struktūra, eskizai ir kt.)</t>
  </si>
  <si>
    <t>Koncepcijos detalizavimas (brėžiniai, 3D vizualizacijos ir kt.)</t>
  </si>
  <si>
    <t xml:space="preserve">Inovatyvaus produkto kūrimo ir diegimo proceso modelio sukūrimas.
Simuliacinis modelis integruos įmonėje taikomus verslo valdymo elementus papildant juos rizikos valdymo dėl inovatyvaus produkto kūrimo rodikliais. Bus sumodeliuotas ir įmonei pritaikytas inovatyvių produktų kūrimo procesas, atsižvelgiant į lengvai matuojamus ir adaptyvius verslo rodiklius.
</t>
  </si>
  <si>
    <t>Farmacijos produktų ir kosmetikos gaminių technologija, stabilumo tyrimai. Įvairių farmacinių formų (žvakučių, miltelių, sausųjų ekstraktų, mikrokapsulių, tinktūrų ir kt.) ir kosmetikos gaminių (kremų, tepalų, gelių, serumų, šampūnų ir kt.) prototipų gamyba naudojant inovatyvias medžiagas ir technologijas. Stabilumo tyrimai pagreitinto sendinimo arba ilgalaikėmis stebėjimo sąlygomis.</t>
  </si>
  <si>
    <t>Jurga Bernatonienė
profesorė
Tel.: 8-600 63349
el.paštas: jurga.bernatoniene@lsmuni.lt</t>
  </si>
  <si>
    <t>Duomenų gamybos, dirbtinio intelekto ir statistinės analizės taikymų inovacijų procese moksliniai tyrimai</t>
  </si>
  <si>
    <t>Kalbos technologijų taikymų inovacijų procese moksliniai tyrimai</t>
  </si>
  <si>
    <t>Mikrosistemų kūrimas ir tyrimas</t>
  </si>
  <si>
    <t>Migrantų socialinės įtraukties į  bendruomenę tyrimai.</t>
  </si>
  <si>
    <t xml:space="preserve">Įtrauki ir kūrybinga visuomenė: nauji ir į rezultatus orientuoti viešųjų paslaugų teikimo ir smulkaus ir vidutinio verslo plėtros tyrimai:  (I) naujos paslaugos / produkto poreikio tyrimas; (II) paslaugos / produkto kokybės tyrimas; (III) įmonės marketingo kultūros kaip konkurencinio pranašumo tyrimas. Dinamiška, aktyvios konkurencijos ir dažnai sudėtinga verslo aplinka iššaukia būtinybę ieškoti ne tik tradicinių, bet dažnai ir netradicinių sprendimų verslo plėtrai ar stabilumui užtikrinti. Įmonės intensyviai ieško būdų, kaip išsiaiškinti vartotojo poreikius ir lūkesčius, kaip įvertinti jo pasitenkinimą produktu, kokie veiksniai yra svarbiausi, vertinant produkto kokybę, kas skatina vartotoją būti lojaliu, kas formuoja įmonės išskirtinį, sunkiai nukopijuojamą konkurencinį pranašumą. Tyrimų metu gauti atsakymai į šiuos klausimus labai svarbūs, bet dar svarbiau gautus rezultatus panaudoti įmonės proaktyvioje veikloje, siekiant formuoti organizacijoje kultūrą, kurioje savivaldus mokymąsis taptų nuolatine organizacijos būse
</t>
  </si>
  <si>
    <t xml:space="preserve">Pokyčių valdymas organizacijos komunikacijoje. Atliepiant į Europos prioritetinę socialinių reiškinių mokslinės analizės kryptį - tvarus augimas ir darni sociokultūrinė aplinka, būtina analizuoti pokyčių raišką organizacijų valdyme, išryškinant tinklaveikos lauką.
Pokyčių valdymo aspektu, tinklaveika veikia kaip organizacijos tinklų vystymasis ir naujų ryšių užmezgimas, besikeičiant informaciniams, komunikaciniams ar socialiniams procesams, vykstant jų susiliejimui/asimiliacijai.
Siekiama sukurti originalią socialinių tinklų veiksmingumo įvertinimo organizacijos pokyčių valdyme loginės analizės matricą, paaiškinančią konstruojamo tyrimo sprendinius  ir verifikuoti gautų tyrimų rezultatus. </t>
  </si>
  <si>
    <t>Naujo organizacijos paslaugų ar produkto dizaino (vizualizacijos) sprendimų tyrimai</t>
  </si>
  <si>
    <t xml:space="preserve">Organizacinių inovacijų ekonominio gyvybingumo tyrimai.
Rezultatas: organizacinių inovacijų  įmonėje taikymo techninė galimybių studija.
</t>
  </si>
  <si>
    <t xml:space="preserve">Socialinės / -ių technologijos /-jų poveikio X įmonės socialinėms/proceso/organizacinėms inovacijoms tyrimas.
Rezultatas: Socialinės / -ių technologijos /-jų poveikio X įmonės socialinėms/proceso/organizacinėms inovacijoms analizė ir taikymo rekomendacijos.
</t>
  </si>
  <si>
    <t xml:space="preserve">Kooperacijos modelių (t.t. ir tinklaveikos) tyrimas.
Rezultatas: kooperacijos modelio taikymo rekomendacijos įmonės veikloje/-se.
</t>
  </si>
  <si>
    <t>VDU Informatikos fakultetas
Prof. Tomas Krilavičius, 
El. p.t.krilavicius@if.vdu.lt, 
Tel.: +37061804223</t>
  </si>
  <si>
    <t>VDU Informatikos fakultetas
Prof. Tomas Krilavičius, 
El. p. t.krilavicius@if.vdu.lt, 
Tel. Nr +37061804223</t>
  </si>
  <si>
    <t>Socialinių tyrimų ir statistinių duomenų analizės įrankių kūrimas (Kiekybinių ir kokybinių duomenų analizė; Diskurso analizė; Statistinių duomenų analizė ir interpretacija; Rezultatų interpretacija ir vizualizacija; Socialinių ir rinkos tyrimų projektų valdymas; Socio – ekonominės aplinkos analizė; Kaštų – naudos analizė; Politinės, ekonominės, socialinės, technologinės (P.E.S.T.) analizė ir plėtros rekomendacijų rengimas)</t>
  </si>
  <si>
    <t>VDU Politikos mokslų ir diplomatijos fakultetas, Politologijos katedra 
Dr. Gintaras Šumskas; 
El. p.  g.sumskas@pmdf.vdu.lt 
Tel.: 861430207</t>
  </si>
  <si>
    <t>Valstybių įvaizdžio, tarptautinės komunikacijos studijų įrankio kūrimas</t>
  </si>
  <si>
    <t>VDU Azijos studijų centras
Daiva Repečkaitė
El. p.  d.repeckaite@pmdf.vdu.lt; 
Tel.: (8 37) 33 13 23</t>
  </si>
  <si>
    <t>Kūrybos ir kultūros sektoriaus poveikio miesto ir/ar regiono raidai tyrimai</t>
  </si>
  <si>
    <t>VDU Menų fakultetas
Menotyros katedra
Dr. Jūratė Tutlytė
El. p. j.tutlyte@mf.vdu.lt
Tel.: 8699 16940</t>
  </si>
  <si>
    <t>Istoriniai/ikonografiniai/sociokultūriniai architektūros ir dizaino tyrimai</t>
  </si>
  <si>
    <t>Kompleksiniai saugomų teritorijų paveldosaugos ir paveldotvarkos tyrimai</t>
  </si>
  <si>
    <t>VDU Menų fakultetas
Menotyros katedra
Dr. Ingrida Veliute
El. p. i.veliute@mf.vdu.lt
Tel.: 8618 21609</t>
  </si>
  <si>
    <t>Kompleksiniai paveldo animavimo ir pritaikymo naujoms reikmėms tyrimai</t>
  </si>
  <si>
    <t>VDU Menų fakultetas
Menotyros katedra
Dr. Ingrida Veliute
El. p. i.veliute@mf.vdu.lt
Tel.: 8618 21609;
Dr. Aušrinė Cemnolonskė
El. p. a.cemnolonske@mf.vdu.lt
Tel.: 8686 61354</t>
  </si>
  <si>
    <t>Istoriniai, ikonografiniai dailės paveldo objektų tyrimai</t>
  </si>
  <si>
    <t>VDU Menų fakultetas
Menotyros katedra
Dr. Aušrinė Cemnolonskė
El. p. a.cemnolonske@mf.vdu.lt
Tel.: 8686 61354</t>
  </si>
  <si>
    <t>Teatro ir atlikėjų menų istoriniai, archyviniai ir auditorijų tyrimai</t>
  </si>
  <si>
    <t>VDU Menų fakultetas
Teatrologijos katedra
Dr. Edgaras Klivis 
El. p. e.klivis@mf.vdu.lt
Tel.: 8615 98522</t>
  </si>
  <si>
    <t>Kompleksinis muzikos pedagogų rinkos tyrimų metodo sukūrimas</t>
  </si>
  <si>
    <t>VDU Muzikos akademija
Daiva Bukantaitė
El. p. d.bukantaite@ma.vdu.lt
Tel.: 837295411</t>
  </si>
  <si>
    <t>Muzikinio ugdymo organizavimo veiksmingumo tyrimų metodika</t>
  </si>
  <si>
    <t>Renginių meninės programos sudarymo ir atlikimo metodika</t>
  </si>
  <si>
    <t>VDU Muzikos akademija
Rita Bieliauskaitė 
El. p. r.bieliauskaite@ma.vdu.lt
Tel.: 865044546</t>
  </si>
  <si>
    <t>Organizacijos kaip patrauklaus darbdavio potencialo  analizės įrankis</t>
  </si>
  <si>
    <t>VDU Ekonomikos ir vadybos fakultetas Vadybos katedra
Prof. Irena Bakanauskienė
El.p. i.bakanauskiene@evf.vdu.lt
Tel.: 8 686 07704</t>
  </si>
  <si>
    <t>Strateginės įmonės pozicijos bei veiksmų vertinimo metodika</t>
  </si>
  <si>
    <t>Darbuotojų pasitenkinimo darbu ir motyvacijos tyrimų įrankiai</t>
  </si>
  <si>
    <t>VDU Ekonomikos ir vadybos fakultetas Vadybos katedra
Doc. dr. Rita Bendaravičienė 
El. p. r.bendaraviciene@evf.vdu.lt
Nr.: +370 620 50234</t>
  </si>
  <si>
    <t>Organizacinio patrauklumo didinimo modeliavimas</t>
  </si>
  <si>
    <t>Vartotojų pasitenkinimo organizacijos paslaugomis / produktais lygio ir pasitenkinimą lemiančių veiksnių tyrimo, vartotojų lojalumo tyrimo, vartotojų dėmesio į reklamą tyrimo
vartotojų dėmesio į produkto pakuotę / vietą tyrimo metodikos</t>
  </si>
  <si>
    <t>VDU Ekonomikos ir vadybos fakultetas Marketingo katedra 
Doc, Dr. Lina Pilelienė 
El. p. l.pilelienė@evf.vdu.lt
Tel.: 8 656 65114</t>
  </si>
  <si>
    <t>Reklamos efektyvumo tyrimo vertinimo metodai</t>
  </si>
  <si>
    <t>Turistų pasitenkinimo ir lojalumo tyrimo metodika</t>
  </si>
  <si>
    <t>Produkto vertės vartotojui komunikavimo sistemos modelio kūrimas</t>
  </si>
  <si>
    <t>VDU Ekonomikos ir vadybos fakultetas Marketingo katedra 
Prof. Dr. Arvydas Petras Bakanauskas
El. p. a.bakanauskas@evf.vdu.lt
Tel.: 8 698 16963</t>
  </si>
  <si>
    <t>Konkurencingumo didinimo veiksnių tyrimai</t>
  </si>
  <si>
    <t>VDU Ekonomikos ir vadybos fakultetas Ekonomikos katedra 
M.Dapkus
El.p m.dapkus@evf.vdu.lt
Tel.: 8 615 21158 
I.Maksvytienė
El. p. i.maksvytiene@evf.vdu.lt
Tel.: 8 672 68442</t>
  </si>
  <si>
    <t xml:space="preserve">Mediacija kaip socialinė inovacija įmonės organizacinėje kultūroje. </t>
  </si>
  <si>
    <t>VDU Teisės fakultetas 
Prof.  Julija Kiršienė,
Prof. Charles Szymanski
Rūta Čilinskaitė
El.p. j.kirsiene@adm.vdu.lt
Tel.: 865762752</t>
  </si>
  <si>
    <t>Praktinių teisinių sekiuritizacijos mechanizmo taikymo Lietuvoje aspektu tyrimas;
Teisinio sekiuritizacijos mechanizmo reglamentavimo sukūrimo galimybių studijos</t>
  </si>
  <si>
    <t>VDU Teisės fakultetas 
Tomas Veršinskas
El.p. tomas.versinskas@fc.vdu.lt
Tel.: 867776920</t>
  </si>
  <si>
    <t>Teisinis inovatyvių finansavimo mechanizmų taikymo Lietuvoje techninė galimybių studija.</t>
  </si>
  <si>
    <t>Žinių apie vaistinius (aromatinius) augalus ir jų vaistinės augalinės žaliavos ruošimą, taikant inovatyvias technologijas perteikimo, ugdant kūrybiškas ir produktyvias asmenybes techninė galimybių studija</t>
  </si>
  <si>
    <t>Kauno botanikos sodas, Vaistinių ir prieskoninių augalų  kolekcijų sektorius
Prof. Dr (HP). Ona Ragažinskienė, 
El. p. o.ragazinskiiene@bs.vdu.lt
Tel.: +370 686 53682.
Pilnų namų bendruomenė
Parko 23. Panaros kaimas, Merkinės seniūnija, Varėnos raj. Savivaldybė
Rūta Jakubonienė
El. p.  ekoukis@pnb.lt
Tel.: +370 869 887006</t>
  </si>
  <si>
    <t xml:space="preserve">Šiuolaikinių komercinių vestuvių renginių organizavimo strategijos: Lietuvos ir užsienio šalių patirtis.
Rezultatas: studija, paremta šiuolaikinių verslo įmonių, organizuojančių komercines šventes Lietuvoje ir užsienyje, tyrimais.
Šiuolaikinių laidotuvių renginių organizavimo strategijos: Lietuvos ir užsienio šalių patirtis.
Rezultatas: studija, paremta šiuolaikinių verslo įmonių, organizuojančių komercinius laidotuvių renginius Lietuvoje ir užsienyje, tyrimais.
</t>
  </si>
  <si>
    <t xml:space="preserve">VDU Humanitarinių mokslų fakultetas, Kultūrų studijų ir etnologijos katedra,
doc. dr. Rasa Račiūnaitė-Paužuolienė, 
El. p.: r.raciunaite@hmf.vdu.lt, 
Tel. 865637065
</t>
  </si>
  <si>
    <t>Organizacinių ir proceso inovacijų pritaikymo konkrečiomis veiklos salygomis tyrimai</t>
  </si>
  <si>
    <t>Klasterizacijos technologijų taikymo, konkrečios šakos veiklos pagrindu, tyrimai</t>
  </si>
  <si>
    <t>Socialinių inovacijų pritaikomumo verslo poreikiams tyrimai</t>
  </si>
  <si>
    <t>Socialinio verslo vystymo verslo aplinkos pokyčių kontekste tyrimai</t>
  </si>
  <si>
    <t>Naujų projektavimo metodų taikymo, kuriant tekstinio atpažinimo sistemas, tyrimai</t>
  </si>
  <si>
    <t>Ekonominio įmonių inovacijų naudos vertinimo tyrimai</t>
  </si>
  <si>
    <t>Socialinių inovacijų plėtros organizacijoje per meną analizė. Atliktas socialinių inovacijų organizacijoje būklės įvertinimas. Atlikta socialinių inovacijų plėtros organizacijoje per meną galimybių analizė. Parengtas organizacijos poreikius atitinkantis socialinių inovacijų plėtros per meną veiklos modelis.</t>
  </si>
  <si>
    <t>Lietuvos muzikos ir teatro akademija, 
Teatro ir kino fakulteto Meno vadybos skyriaus vedėjas Andrius Juškys, 
T. Kosciuškos g. 12, 216 kab., 
tel. +37067837542, 
el. paštas andrius.juskys@lmta.lt</t>
  </si>
  <si>
    <t>Metodų duomenų gavybos ir dirbtinio intelekto technologijų sprendimams debesų kompiuterijoje sukūrimas ir įvertinimas.</t>
  </si>
  <si>
    <t>Intelektualiaisiais metodais grįstų ir pritaikytų debesų kompiuterijai multimedijos sistemų prototipo sukūrimas</t>
  </si>
  <si>
    <t>VGTU, Elektroninių sistemų katedra
Artūras Serackis
Tel. (8 5) 251 2145
Mob. 8 600 43013
El. p. arturas.serackis@vgtu.lt</t>
  </si>
  <si>
    <t>Debesų technologijų pritaikymo įmonės verslo procesų tobulinimui ir plėtrai galimybių studija (atlikta techninė galimybių studija)</t>
  </si>
  <si>
    <t>Įmonės paslaugų virtualizavimo galimybių studija 
Galimybių studija, skirta įvertinti esamą įmonės paslaugų/produktų portfelį bei įvertinti dalies paslaugų/pardavimų perkėlimo į elektroninę erdvę galimybę bei parengti tai įgalinančios informacinės sistemos aprašą (projektą). Projektas apima paslaugų/pardavimų procesų įmonės viduje valdymą, dokumentų valdymą, grįžtamojo ryšio iš esamų ar potencialių klientų valdymą (CRM, Leads Management). Projektas taip pat įvertina siūlomo sprendimo integravimą su debesų principu veikiančiomis trečiųjų šalių CRM sistemomis (Salesforce ir kt.)</t>
  </si>
  <si>
    <t>Daiva Sajek
El. p. daiva.sajek@go.kauko.lt
Tel. nr. (8 37) 751139</t>
  </si>
  <si>
    <t>Metodų kalbos technologijų sprendimams debesų kompiuterijoje sukūrimas ir įvertinimas.</t>
  </si>
  <si>
    <t>Prototipų duomenų gavybos ir dirbtinio intelekto technologijų sprendimams debesų kompiuterijoje sukūrimas ir įvertinimas.</t>
  </si>
  <si>
    <t xml:space="preserve">Debesų kompiuterijos paslaugų infrastruktūrų ir platformų savybių taikomieji tyrimai. </t>
  </si>
  <si>
    <t xml:space="preserve">Debesų kompiuterijos paslaugų sprendimų prototipų kūrimas </t>
  </si>
  <si>
    <t>Debesų kompiuterijos paslaugų sprendimų kūrimo galimybių studijos</t>
  </si>
  <si>
    <t>VDU Informatikos fakultetas
Dr. Aušra Mackutė-Varoneckienė, 
El.p. a.mackutė@if.vdu.lt, 
Tel.: +37069871804</t>
  </si>
  <si>
    <t>Debesų kompiuterijos technologijų ir našiųjų skaičiavimų telkinių vystymas dideliems duomenims apdoroti ir analizuoti</t>
  </si>
  <si>
    <t>Viktor Medvedev
Tel. (8 5) 21 09 310
El. paštas: viktor.medvedev@mii.vu.lt
Matematikos ir informatikos institutas</t>
  </si>
  <si>
    <t>Debesų kompiuterijos ir duomenų virtualizavimo panaudojimo organizacijos veikloje tyrimas</t>
  </si>
  <si>
    <t>Informacinių ir ryšių technologijų infrastruktūros paremtos debesų kompiuterija skirtos svarbių ir sudėtingų pastatų ir statinių būklės monitoringui sukūrimo galimybių studija</t>
  </si>
  <si>
    <t xml:space="preserve">Naujos informacinės sistemos sūkurimas panaudojant debesų kompiuteriją </t>
  </si>
  <si>
    <t>Debesų kompiuterijos sprendimų taikymas duomenų bazių sistemų ir WEB aplikacijų kūrime, dideliems duomenų srautams valdyti</t>
  </si>
  <si>
    <t>Doc.dr. Ilona Rupšienė
El.p. ilona.rupsiene@ltvk.lt
(4 6)311108</t>
  </si>
  <si>
    <t>Informacinių ir ryšių technologijų infrastruktūros paremtos debesų kompiuterija skirtos sudėtingų pastatų ir statinių būklės monitoringui prototipo sukūrimas</t>
  </si>
  <si>
    <t>Informacinių ir ryšių technologijų infrastruktūros paremtos debesų kompiuterija skirtos sudėtingų pastatų ir statinių būklės monitoringui prototipo demonstravimas</t>
  </si>
  <si>
    <t>VGTU, Metalinių ir medinių konstrukcijų katedra
Antanas Šapalas
Tel. (8 5) 274 5228 
El. p. steel@vgtu.lt</t>
  </si>
  <si>
    <t>Duomenų gamybos, dirbtinio intelekto ir statistinės analizės taikymų debesų kompiuterijoje ir IRT infrastruktūroje moksliniai tyrimai</t>
  </si>
  <si>
    <t>Kalbos technologijos taikymų debesų kompiuterijoje moksliniai tyrimai</t>
  </si>
  <si>
    <t>Duomenų gavybos ir dirbtinio intelekto technologijų sprendimų debesų kompiuterijoje moksliniai tyrimai.</t>
  </si>
  <si>
    <t>Turizmo paslaugų vartotojo pasitenkinimo tyrimas. Ištirti turizmo  firmų teikiamų paslaugų vartotojams kainų ir kokybės suderinamumą. Tyrimo rezultatas – teikiamų turizmo paslaugų kainų pagrįstumas ir kokybės monotoringas.</t>
  </si>
  <si>
    <t>Biolustų ir (bio)jutiklių technologijos maisto analizei techninė galimybių studija</t>
  </si>
  <si>
    <t>Biolustų ir (bio)jutiklių technologijų kūrimas maisto analizei</t>
  </si>
  <si>
    <t>Inovatyvių maisto produktų technologijų kūrimas , tobulinimas</t>
  </si>
  <si>
    <t>Ląstelių lustų projektavimas</t>
  </si>
  <si>
    <t>Žaidybinių strategijų ir elementų taikymo mokymosi procese įtaka testų ir egzaminų rezultatams</t>
  </si>
  <si>
    <t>Žemės ūkio, buitinių atliekų naudojimas energijos gamybai.  Rezultate bus atlikta 15-30 psl. techninė galimybių studija, kuria siekiama įvertinti atliek7 energijos potencial1, j7 panaudojim1 energijos gamybai 5vairiais metodais.</t>
  </si>
  <si>
    <t>Kietų biologiškai skaidžių pramonės atliekų panaudojimo alternatyvaus kuro gamybai tyrimai.</t>
  </si>
  <si>
    <t>Kultūros ir kūrybinių industrijų (KKI) produktų/paslaugų prototipo sukūrimas. 
Rezultatas: sukurtas prototipas: kultūros ir kūrybinių industrijų (KKI) inovatyvių produktų/paslaugų bandymai realioje aplikoje, išbandyta galutinė versija. 
Pvz.: Remiantis mišrių kometencijų ugdymo technologija sukurtas edukacinis spektaklis.</t>
  </si>
  <si>
    <t>Lankstus suvirinimo produktų kūrimas</t>
  </si>
  <si>
    <t>Maisto produktų technologiniai sprendimai ir kokybės bei saugos tyrimai (prototipo kūrimas, demonstravimas)</t>
  </si>
  <si>
    <t>Netradicinių aliejinių kultūrų išspaudų panaudojimas kuriant funkcionaliuosius maisto produktus.
Sudaromos naujų aukštos biologinės vertės gaminių, praturtintų netradicinių augalinių kultūrų (chia, moliūgų, burnočio, kanapių) aliejaus gamybos metu gautomis išspaudomis, receptūros, parengiamos technologinės instrukcijos.</t>
  </si>
  <si>
    <t>Paslaugos Nr.</t>
  </si>
  <si>
    <t>Mokslinių tyrimų ir eksperimentinės plėtros paslaugų už inovacinius čekius sąrašas</t>
  </si>
</sst>
</file>

<file path=xl/styles.xml><?xml version="1.0" encoding="utf-8"?>
<styleSheet xmlns="http://schemas.openxmlformats.org/spreadsheetml/2006/main">
  <fonts count="28">
    <font>
      <sz val="11"/>
      <color theme="1"/>
      <name val="Calibri"/>
      <family val="2"/>
      <charset val="186"/>
      <scheme val="minor"/>
    </font>
    <font>
      <u/>
      <sz val="11"/>
      <color theme="10"/>
      <name val="Calibri"/>
      <family val="2"/>
      <charset val="186"/>
      <scheme val="minor"/>
    </font>
    <font>
      <u/>
      <sz val="11"/>
      <color theme="11"/>
      <name val="Calibri"/>
      <family val="2"/>
      <charset val="186"/>
      <scheme val="minor"/>
    </font>
    <font>
      <b/>
      <sz val="11"/>
      <color theme="0"/>
      <name val="Calibri"/>
      <scheme val="minor"/>
    </font>
    <font>
      <b/>
      <sz val="11"/>
      <color rgb="FFFFFFFF"/>
      <name val="Calibri"/>
      <scheme val="minor"/>
    </font>
    <font>
      <sz val="11"/>
      <color rgb="FF000000"/>
      <name val="Calibri"/>
      <family val="2"/>
      <charset val="186"/>
      <scheme val="minor"/>
    </font>
    <font>
      <sz val="11"/>
      <color rgb="FF006100"/>
      <name val="Calibri"/>
      <family val="2"/>
      <charset val="186"/>
      <scheme val="minor"/>
    </font>
    <font>
      <sz val="11"/>
      <name val="Calibri"/>
      <family val="2"/>
      <charset val="186"/>
      <scheme val="minor"/>
    </font>
    <font>
      <sz val="11"/>
      <color indexed="8"/>
      <name val="Calibri"/>
      <family val="2"/>
      <charset val="186"/>
    </font>
    <font>
      <sz val="11"/>
      <name val="Calibri"/>
      <family val="2"/>
      <charset val="186"/>
    </font>
    <font>
      <sz val="11"/>
      <name val="Calibri"/>
      <family val="2"/>
      <scheme val="minor"/>
    </font>
    <font>
      <sz val="11"/>
      <color rgb="FF000000"/>
      <name val="Calibri"/>
      <family val="2"/>
      <charset val="186"/>
    </font>
    <font>
      <sz val="11"/>
      <name val="Calibri"/>
      <family val="2"/>
    </font>
    <font>
      <sz val="11"/>
      <color indexed="8"/>
      <name val="Calibri"/>
      <family val="2"/>
      <charset val="1"/>
    </font>
    <font>
      <i/>
      <sz val="11"/>
      <name val="Calibri"/>
      <family val="2"/>
      <charset val="186"/>
      <scheme val="minor"/>
    </font>
    <font>
      <sz val="12"/>
      <color rgb="FF000000"/>
      <name val="Calibri"/>
      <family val="2"/>
      <charset val="186"/>
    </font>
    <font>
      <sz val="12"/>
      <color theme="1"/>
      <name val="Times New Roman"/>
      <family val="1"/>
      <charset val="186"/>
    </font>
    <font>
      <sz val="12"/>
      <color theme="1"/>
      <name val="Calibri"/>
      <family val="2"/>
      <charset val="186"/>
      <scheme val="minor"/>
    </font>
    <font>
      <sz val="12"/>
      <color theme="1"/>
      <name val="Calibri"/>
      <family val="2"/>
      <charset val="186"/>
    </font>
    <font>
      <sz val="11"/>
      <name val="Calibri"/>
    </font>
    <font>
      <sz val="12"/>
      <color rgb="FF000000"/>
      <name val="Calibri"/>
    </font>
    <font>
      <sz val="10"/>
      <name val="Times New Roman"/>
    </font>
    <font>
      <sz val="12"/>
      <name val="Calibri"/>
      <family val="2"/>
      <charset val="186"/>
    </font>
    <font>
      <sz val="12"/>
      <name val="Calibri"/>
      <family val="2"/>
      <charset val="186"/>
      <scheme val="minor"/>
    </font>
    <font>
      <sz val="10"/>
      <name val="Times New Roman"/>
      <family val="1"/>
    </font>
    <font>
      <b/>
      <sz val="11"/>
      <color theme="0"/>
      <name val="Calibri"/>
      <family val="2"/>
      <charset val="186"/>
      <scheme val="minor"/>
    </font>
    <font>
      <b/>
      <sz val="11"/>
      <color theme="1"/>
      <name val="Calibri"/>
      <family val="2"/>
      <charset val="186"/>
      <scheme val="minor"/>
    </font>
    <font>
      <b/>
      <sz val="16"/>
      <color theme="1"/>
      <name val="Calibri"/>
      <family val="2"/>
      <charset val="186"/>
      <scheme val="minor"/>
    </font>
  </fonts>
  <fills count="8">
    <fill>
      <patternFill patternType="none"/>
    </fill>
    <fill>
      <patternFill patternType="gray125"/>
    </fill>
    <fill>
      <patternFill patternType="solid">
        <fgColor theme="1"/>
        <bgColor indexed="64"/>
      </patternFill>
    </fill>
    <fill>
      <patternFill patternType="solid">
        <fgColor rgb="FF000000"/>
        <bgColor rgb="FF000000"/>
      </patternFill>
    </fill>
    <fill>
      <patternFill patternType="solid">
        <fgColor rgb="FFC6EFCE"/>
      </patternFill>
    </fill>
    <fill>
      <patternFill patternType="solid">
        <fgColor rgb="FFFFFFFF"/>
        <bgColor rgb="FFFFFFFF"/>
      </patternFill>
    </fill>
    <fill>
      <patternFill patternType="solid">
        <fgColor theme="0"/>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2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4" borderId="0" applyNumberFormat="0" applyBorder="0" applyAlignment="0" applyProtection="0"/>
    <xf numFmtId="0" fontId="8" fillId="0" borderId="0"/>
    <xf numFmtId="0" fontId="11" fillId="0" borderId="0"/>
    <xf numFmtId="0" fontId="13" fillId="0" borderId="0"/>
  </cellStyleXfs>
  <cellXfs count="168">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0" fillId="0" borderId="1" xfId="0" applyBorder="1"/>
    <xf numFmtId="0" fontId="3" fillId="2" borderId="0" xfId="0" applyFont="1" applyFill="1" applyAlignment="1">
      <alignment horizontal="center" vertical="center"/>
    </xf>
    <xf numFmtId="0" fontId="0" fillId="0" borderId="1" xfId="0" applyBorder="1" applyAlignment="1">
      <alignment horizontal="center"/>
    </xf>
    <xf numFmtId="2" fontId="3" fillId="2"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xf>
    <xf numFmtId="0" fontId="0" fillId="0" borderId="1" xfId="0" applyFill="1" applyBorder="1"/>
    <xf numFmtId="1" fontId="0" fillId="0" borderId="1" xfId="0" applyNumberFormat="1" applyBorder="1" applyAlignment="1">
      <alignment horizontal="center"/>
    </xf>
    <xf numFmtId="0" fontId="0" fillId="0" borderId="1" xfId="0" applyFont="1" applyBorder="1"/>
    <xf numFmtId="0" fontId="0" fillId="0" borderId="1" xfId="0" applyBorder="1" applyAlignment="1">
      <alignment horizontal="left" vertical="center" wrapText="1"/>
    </xf>
    <xf numFmtId="0" fontId="0" fillId="0" borderId="0" xfId="0" applyAlignment="1">
      <alignment horizontal="left" vertical="center" wrapText="1"/>
    </xf>
    <xf numFmtId="2" fontId="3" fillId="2" borderId="1" xfId="0"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top" wrapText="1"/>
      <protection locked="0"/>
    </xf>
    <xf numFmtId="0" fontId="0" fillId="0" borderId="1" xfId="0" applyBorder="1" applyAlignment="1" applyProtection="1">
      <alignment horizontal="left" vertical="top"/>
      <protection locked="0"/>
    </xf>
    <xf numFmtId="0" fontId="0" fillId="0" borderId="0" xfId="0" applyAlignment="1" applyProtection="1">
      <alignment horizontal="center" vertical="center"/>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0" fillId="0" borderId="1" xfId="0" applyBorder="1" applyAlignment="1" applyProtection="1">
      <alignment horizontal="left" vertical="center" wrapText="1"/>
      <protection locked="0"/>
    </xf>
    <xf numFmtId="0" fontId="0" fillId="0" borderId="1" xfId="0" applyFill="1" applyBorder="1" applyAlignment="1" applyProtection="1">
      <alignment horizontal="left" vertical="top" wrapText="1"/>
      <protection locked="0"/>
    </xf>
    <xf numFmtId="0" fontId="0" fillId="0" borderId="1" xfId="0"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6" borderId="1" xfId="0" applyFill="1" applyBorder="1" applyAlignment="1" applyProtection="1">
      <alignment horizontal="left" vertical="top" wrapText="1"/>
      <protection locked="0"/>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wrapText="1"/>
      <protection locked="0"/>
    </xf>
    <xf numFmtId="0" fontId="7" fillId="6" borderId="1" xfId="0" applyFont="1" applyFill="1" applyBorder="1" applyAlignment="1" applyProtection="1">
      <alignment horizontal="left" vertical="top" wrapText="1"/>
      <protection locked="0"/>
    </xf>
    <xf numFmtId="0" fontId="17" fillId="0" borderId="1" xfId="0" applyFont="1" applyBorder="1" applyAlignment="1" applyProtection="1">
      <alignment vertical="top" wrapText="1"/>
      <protection locked="0"/>
    </xf>
    <xf numFmtId="0" fontId="18" fillId="0" borderId="1" xfId="0" applyFont="1" applyBorder="1" applyAlignment="1" applyProtection="1">
      <alignment horizontal="justify" vertical="center" wrapText="1"/>
      <protection locked="0"/>
    </xf>
    <xf numFmtId="0" fontId="0" fillId="0" borderId="1" xfId="0" applyFont="1" applyBorder="1" applyAlignment="1">
      <alignment horizontal="left" vertical="top" wrapText="1"/>
    </xf>
    <xf numFmtId="0" fontId="0" fillId="0" borderId="1" xfId="0" applyBorder="1" applyAlignment="1" applyProtection="1">
      <alignment horizontal="left" vertical="center" wrapText="1"/>
    </xf>
    <xf numFmtId="0" fontId="0" fillId="0" borderId="1" xfId="0" applyBorder="1" applyAlignment="1" applyProtection="1">
      <alignment horizontal="center" vertical="center"/>
    </xf>
    <xf numFmtId="0" fontId="0" fillId="0" borderId="1" xfId="0" applyBorder="1" applyAlignment="1" applyProtection="1">
      <alignment vertical="top" wrapText="1"/>
    </xf>
    <xf numFmtId="0" fontId="5"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17" fillId="0" borderId="1" xfId="0" applyFont="1" applyBorder="1" applyAlignment="1" applyProtection="1">
      <alignment vertical="top" wrapText="1"/>
    </xf>
    <xf numFmtId="0" fontId="15" fillId="0" borderId="1" xfId="0" applyFont="1" applyBorder="1" applyAlignment="1" applyProtection="1">
      <alignment horizontal="left" vertical="top" wrapText="1"/>
    </xf>
    <xf numFmtId="0" fontId="15" fillId="0" borderId="1" xfId="0" applyFont="1" applyBorder="1" applyAlignment="1" applyProtection="1">
      <alignment horizontal="justify" vertical="center"/>
    </xf>
    <xf numFmtId="0" fontId="0" fillId="0" borderId="1" xfId="0" applyFont="1" applyBorder="1" applyAlignment="1" applyProtection="1">
      <alignment horizontal="center" vertical="center"/>
    </xf>
    <xf numFmtId="0" fontId="0" fillId="0" borderId="1" xfId="0" applyFont="1" applyBorder="1" applyAlignment="1" applyProtection="1">
      <alignment vertical="top" wrapText="1"/>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vertical="top"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vertical="top" wrapText="1"/>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vertical="top" wrapText="1"/>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vertical="top" wrapText="1"/>
    </xf>
    <xf numFmtId="0" fontId="7" fillId="0" borderId="1" xfId="19" applyFont="1" applyFill="1" applyBorder="1" applyAlignment="1" applyProtection="1">
      <alignment horizontal="center" vertical="center"/>
    </xf>
    <xf numFmtId="0" fontId="7" fillId="0" borderId="1" xfId="19" applyFont="1" applyFill="1" applyBorder="1" applyAlignment="1" applyProtection="1">
      <alignment vertical="top" wrapText="1"/>
    </xf>
    <xf numFmtId="0" fontId="7" fillId="0" borderId="1" xfId="0" applyFont="1" applyBorder="1" applyAlignment="1" applyProtection="1">
      <alignment vertical="top" wrapText="1"/>
    </xf>
    <xf numFmtId="0" fontId="0" fillId="0" borderId="1" xfId="0" applyBorder="1" applyAlignment="1" applyProtection="1">
      <alignment vertical="top"/>
    </xf>
    <xf numFmtId="0" fontId="18" fillId="0" borderId="1" xfId="0" applyFont="1" applyBorder="1" applyAlignment="1" applyProtection="1">
      <alignment horizontal="justify" vertical="top" wrapText="1"/>
    </xf>
    <xf numFmtId="0" fontId="0" fillId="0" borderId="1" xfId="0" applyBorder="1" applyAlignment="1" applyProtection="1">
      <alignment horizontal="left" vertical="top"/>
    </xf>
    <xf numFmtId="0" fontId="17" fillId="0" borderId="1" xfId="0" applyFont="1" applyBorder="1" applyAlignment="1" applyProtection="1">
      <alignment vertical="top"/>
    </xf>
    <xf numFmtId="0" fontId="7" fillId="0" borderId="1" xfId="0" applyFont="1" applyBorder="1" applyAlignment="1" applyProtection="1">
      <alignment horizontal="center" vertical="center"/>
    </xf>
    <xf numFmtId="0" fontId="7" fillId="0" borderId="1" xfId="0" applyFont="1" applyBorder="1" applyAlignment="1" applyProtection="1">
      <alignment horizontal="left" vertical="center" wrapText="1"/>
    </xf>
    <xf numFmtId="0" fontId="7" fillId="6" borderId="1" xfId="0" applyFont="1" applyFill="1" applyBorder="1" applyAlignment="1" applyProtection="1">
      <alignment horizontal="center" vertical="center"/>
    </xf>
    <xf numFmtId="0" fontId="7" fillId="6" borderId="1" xfId="0" applyFont="1" applyFill="1" applyBorder="1" applyAlignment="1" applyProtection="1">
      <alignment horizontal="left" vertical="center" wrapText="1"/>
    </xf>
    <xf numFmtId="0" fontId="0" fillId="5" borderId="1" xfId="0" applyFont="1" applyFill="1" applyBorder="1" applyAlignment="1" applyProtection="1">
      <alignment horizontal="center" vertical="center"/>
    </xf>
    <xf numFmtId="0" fontId="18" fillId="0" borderId="1" xfId="0" applyFont="1" applyBorder="1" applyAlignment="1" applyProtection="1">
      <alignment horizontal="justify" vertical="top"/>
    </xf>
    <xf numFmtId="0" fontId="7" fillId="0" borderId="1" xfId="0" applyFont="1" applyFill="1" applyBorder="1" applyAlignment="1" applyProtection="1">
      <alignment vertical="center" wrapText="1"/>
    </xf>
    <xf numFmtId="0" fontId="5" fillId="6" borderId="1" xfId="0" applyFont="1" applyFill="1" applyBorder="1" applyAlignment="1" applyProtection="1">
      <alignment horizontal="center" vertical="center"/>
    </xf>
    <xf numFmtId="0" fontId="0" fillId="6" borderId="1" xfId="0" applyFill="1" applyBorder="1" applyAlignment="1" applyProtection="1">
      <alignment vertical="top" wrapText="1"/>
    </xf>
    <xf numFmtId="0" fontId="5" fillId="6"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xf>
    <xf numFmtId="0" fontId="0" fillId="0" borderId="1" xfId="0" applyFill="1" applyBorder="1" applyAlignment="1" applyProtection="1">
      <alignment vertical="center" wrapText="1"/>
    </xf>
    <xf numFmtId="0" fontId="0" fillId="0" borderId="1" xfId="0" applyFill="1" applyBorder="1" applyAlignment="1" applyProtection="1">
      <alignment vertical="top" wrapText="1"/>
    </xf>
    <xf numFmtId="0" fontId="16" fillId="0" borderId="1" xfId="0" applyFont="1" applyBorder="1" applyAlignment="1" applyProtection="1">
      <alignment vertical="center" wrapText="1"/>
    </xf>
    <xf numFmtId="0" fontId="7" fillId="0" borderId="1" xfId="0" applyNumberFormat="1" applyFont="1" applyBorder="1" applyAlignment="1" applyProtection="1">
      <alignment vertical="top" wrapText="1"/>
    </xf>
    <xf numFmtId="0" fontId="0" fillId="0" borderId="1" xfId="0" applyBorder="1" applyAlignment="1" applyProtection="1">
      <alignment wrapText="1"/>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xf>
    <xf numFmtId="0" fontId="0" fillId="6" borderId="1" xfId="0" applyFill="1" applyBorder="1" applyAlignment="1" applyProtection="1">
      <alignment horizontal="center" vertical="center"/>
    </xf>
    <xf numFmtId="0" fontId="0" fillId="6" borderId="1" xfId="0"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7" fillId="0" borderId="1" xfId="0" applyFont="1" applyBorder="1" applyAlignment="1" applyProtection="1">
      <alignment vertical="center" wrapText="1"/>
    </xf>
    <xf numFmtId="0" fontId="7" fillId="6" borderId="1" xfId="0" applyFont="1" applyFill="1" applyBorder="1" applyAlignment="1" applyProtection="1">
      <alignment vertical="top" wrapText="1"/>
    </xf>
    <xf numFmtId="0" fontId="17" fillId="0" borderId="1" xfId="0" applyFont="1" applyFill="1" applyBorder="1" applyAlignment="1" applyProtection="1">
      <alignment vertical="top" wrapText="1"/>
    </xf>
    <xf numFmtId="0" fontId="0" fillId="0" borderId="1" xfId="0" applyFont="1" applyBorder="1" applyAlignment="1" applyProtection="1">
      <alignment horizontal="left" vertical="top" wrapText="1"/>
    </xf>
    <xf numFmtId="0" fontId="7" fillId="0" borderId="1" xfId="0" applyFont="1" applyFill="1" applyBorder="1" applyAlignment="1" applyProtection="1">
      <alignment horizontal="left" vertical="top" wrapText="1"/>
    </xf>
    <xf numFmtId="2" fontId="7" fillId="0" borderId="1" xfId="0" applyNumberFormat="1" applyFont="1" applyFill="1" applyBorder="1" applyAlignment="1" applyProtection="1">
      <alignment horizontal="left" vertical="center" wrapText="1"/>
    </xf>
    <xf numFmtId="0" fontId="7" fillId="0" borderId="1" xfId="0" applyFont="1" applyBorder="1" applyAlignment="1" applyProtection="1">
      <alignment horizontal="left" vertical="top" wrapText="1"/>
    </xf>
    <xf numFmtId="0" fontId="7" fillId="0" borderId="1" xfId="0" applyFont="1" applyFill="1" applyBorder="1" applyAlignment="1" applyProtection="1">
      <alignment wrapText="1"/>
    </xf>
    <xf numFmtId="0" fontId="0" fillId="0" borderId="3" xfId="0" applyFont="1" applyBorder="1" applyAlignment="1">
      <alignment horizontal="center" vertical="center"/>
    </xf>
    <xf numFmtId="0" fontId="0" fillId="0" borderId="3" xfId="0" applyFont="1" applyBorder="1" applyAlignment="1">
      <alignment vertical="top" wrapText="1"/>
    </xf>
    <xf numFmtId="0" fontId="0" fillId="0" borderId="3" xfId="0" applyFont="1" applyBorder="1" applyAlignment="1">
      <alignment horizontal="left" vertical="top" wrapText="1"/>
    </xf>
    <xf numFmtId="0" fontId="19" fillId="0" borderId="3" xfId="0" applyFont="1" applyBorder="1" applyAlignment="1">
      <alignment horizontal="center" vertical="center"/>
    </xf>
    <xf numFmtId="0" fontId="19" fillId="0" borderId="3" xfId="0" applyFont="1" applyBorder="1" applyAlignment="1">
      <alignment vertical="top" wrapText="1"/>
    </xf>
    <xf numFmtId="0" fontId="19" fillId="0" borderId="3" xfId="0" applyFont="1" applyBorder="1" applyAlignment="1">
      <alignment horizontal="left" vertical="top" wrapText="1"/>
    </xf>
    <xf numFmtId="0" fontId="5"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7" fillId="0" borderId="1" xfId="20" applyFont="1" applyFill="1" applyBorder="1" applyAlignment="1" applyProtection="1">
      <alignment horizontal="center" vertical="center" wrapText="1"/>
    </xf>
    <xf numFmtId="0" fontId="0" fillId="0" borderId="1" xfId="0" applyBorder="1" applyAlignment="1" applyProtection="1">
      <alignment wrapText="1"/>
      <protection locked="0"/>
    </xf>
    <xf numFmtId="0" fontId="7"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23" fillId="0" borderId="1" xfId="0" applyFont="1" applyFill="1" applyBorder="1" applyAlignment="1" applyProtection="1">
      <alignment vertical="top" wrapText="1"/>
    </xf>
    <xf numFmtId="0" fontId="7" fillId="0" borderId="1" xfId="19"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24"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0" fillId="0" borderId="1" xfId="0" applyFont="1" applyBorder="1" applyAlignment="1">
      <alignment horizontal="center" vertical="center"/>
    </xf>
    <xf numFmtId="0" fontId="7" fillId="0" borderId="3" xfId="0" applyFont="1" applyFill="1" applyBorder="1" applyAlignment="1" applyProtection="1">
      <alignment horizontal="center" vertical="center" wrapText="1"/>
    </xf>
    <xf numFmtId="0" fontId="19" fillId="0" borderId="1" xfId="0" applyFont="1" applyBorder="1" applyAlignment="1">
      <alignment horizontal="center" vertical="center"/>
    </xf>
    <xf numFmtId="0" fontId="5"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0" fillId="0" borderId="3" xfId="0" applyBorder="1" applyAlignment="1" applyProtection="1">
      <alignment horizontal="center" vertical="center" wrapText="1"/>
    </xf>
    <xf numFmtId="0" fontId="8" fillId="0" borderId="3" xfId="0" applyFont="1" applyBorder="1" applyAlignment="1" applyProtection="1">
      <alignment horizontal="center" vertical="center" wrapText="1"/>
    </xf>
    <xf numFmtId="0" fontId="5" fillId="0" borderId="1" xfId="0" applyFont="1" applyBorder="1" applyAlignment="1">
      <alignment horizontal="center" vertical="center"/>
    </xf>
    <xf numFmtId="0" fontId="0" fillId="0" borderId="2" xfId="0" applyBorder="1" applyAlignment="1" applyProtection="1">
      <alignment horizontal="center" vertical="center"/>
    </xf>
    <xf numFmtId="0" fontId="0" fillId="5" borderId="1" xfId="0" applyFont="1" applyFill="1" applyBorder="1" applyAlignment="1">
      <alignment horizontal="center" vertical="center"/>
    </xf>
    <xf numFmtId="0" fontId="0" fillId="0" borderId="3" xfId="0" applyFont="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5" fillId="0" borderId="2" xfId="0" applyFont="1" applyBorder="1" applyAlignment="1" applyProtection="1">
      <alignment horizontal="center" vertical="center"/>
    </xf>
    <xf numFmtId="0" fontId="0" fillId="0" borderId="1" xfId="0" applyFont="1" applyBorder="1" applyAlignment="1">
      <alignment vertical="top" wrapText="1"/>
    </xf>
    <xf numFmtId="0" fontId="7" fillId="0" borderId="3" xfId="0" applyFont="1" applyFill="1" applyBorder="1" applyAlignment="1" applyProtection="1">
      <alignment vertical="top" wrapText="1"/>
    </xf>
    <xf numFmtId="0" fontId="19" fillId="0" borderId="1" xfId="0" applyFont="1" applyBorder="1" applyAlignment="1">
      <alignment vertical="top" wrapText="1"/>
    </xf>
    <xf numFmtId="0" fontId="0" fillId="0" borderId="3" xfId="0" applyBorder="1" applyAlignment="1" applyProtection="1">
      <alignment vertical="top" wrapText="1"/>
    </xf>
    <xf numFmtId="0" fontId="21" fillId="0" borderId="1" xfId="0" applyFont="1" applyBorder="1" applyAlignment="1">
      <alignment horizontal="left" vertical="center" wrapText="1"/>
    </xf>
    <xf numFmtId="0" fontId="0" fillId="0" borderId="3" xfId="0" applyFont="1" applyBorder="1" applyAlignment="1" applyProtection="1">
      <alignment vertical="top" wrapText="1"/>
    </xf>
    <xf numFmtId="0" fontId="10" fillId="0" borderId="3" xfId="0" applyFont="1" applyFill="1" applyBorder="1" applyAlignment="1" applyProtection="1">
      <alignment vertical="top" wrapText="1"/>
    </xf>
    <xf numFmtId="0" fontId="0" fillId="5" borderId="1" xfId="0" applyFont="1" applyFill="1" applyBorder="1" applyAlignment="1">
      <alignment horizontal="left" vertical="top" wrapText="1"/>
    </xf>
    <xf numFmtId="0" fontId="0" fillId="6" borderId="3" xfId="0" applyFill="1" applyBorder="1" applyAlignment="1" applyProtection="1">
      <alignment vertical="top" wrapText="1"/>
    </xf>
    <xf numFmtId="0" fontId="20" fillId="0" borderId="1" xfId="0" applyFont="1" applyBorder="1" applyAlignment="1">
      <alignment horizontal="left" vertical="top" wrapText="1"/>
    </xf>
    <xf numFmtId="0" fontId="11" fillId="0" borderId="1" xfId="0" applyFont="1" applyBorder="1" applyAlignment="1">
      <alignment vertical="top" wrapText="1"/>
    </xf>
    <xf numFmtId="0" fontId="0" fillId="0" borderId="3" xfId="0"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19" fillId="0" borderId="1" xfId="0" applyFont="1" applyBorder="1" applyAlignment="1">
      <alignment horizontal="left" vertical="top" wrapText="1"/>
    </xf>
    <xf numFmtId="0" fontId="0" fillId="0" borderId="1" xfId="0" applyFont="1" applyBorder="1" applyAlignment="1">
      <alignment wrapText="1"/>
    </xf>
    <xf numFmtId="0" fontId="0" fillId="0" borderId="3" xfId="0" applyBorder="1" applyAlignment="1">
      <alignment horizontal="center" vertical="center"/>
    </xf>
    <xf numFmtId="0" fontId="0"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pplyProtection="1">
      <alignment horizontal="center" vertical="center"/>
      <protection locked="0"/>
    </xf>
    <xf numFmtId="0" fontId="9" fillId="0" borderId="3"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7" fillId="0" borderId="1" xfId="20" applyFont="1" applyFill="1" applyBorder="1" applyAlignment="1" applyProtection="1">
      <alignment vertical="top" wrapText="1"/>
    </xf>
    <xf numFmtId="0" fontId="7"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0" fillId="0" borderId="2" xfId="0" applyFont="1" applyBorder="1" applyAlignment="1" applyProtection="1">
      <alignment horizontal="center" vertical="center"/>
    </xf>
    <xf numFmtId="0" fontId="23" fillId="0" borderId="3" xfId="0" applyFont="1" applyFill="1" applyBorder="1" applyAlignment="1" applyProtection="1">
      <alignment vertical="top" wrapText="1"/>
    </xf>
    <xf numFmtId="0" fontId="7" fillId="0" borderId="3" xfId="0" applyFont="1" applyFill="1" applyBorder="1" applyAlignment="1" applyProtection="1">
      <alignment wrapText="1"/>
    </xf>
    <xf numFmtId="0" fontId="15" fillId="0" borderId="3" xfId="0" applyFont="1" applyBorder="1" applyAlignment="1" applyProtection="1">
      <alignment horizontal="left" vertical="top" wrapText="1"/>
    </xf>
    <xf numFmtId="0" fontId="0" fillId="6" borderId="3" xfId="0" applyFill="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0" fillId="0" borderId="3" xfId="0" applyBorder="1" applyAlignment="1" applyProtection="1">
      <alignment wrapText="1"/>
      <protection locked="0"/>
    </xf>
    <xf numFmtId="0" fontId="26" fillId="0" borderId="0" xfId="0" applyFont="1"/>
    <xf numFmtId="0" fontId="25" fillId="2" borderId="1" xfId="0" applyFont="1" applyFill="1" applyBorder="1" applyAlignment="1">
      <alignment horizontal="center" vertical="center"/>
    </xf>
    <xf numFmtId="0" fontId="0" fillId="7" borderId="0" xfId="0" applyFill="1"/>
    <xf numFmtId="0" fontId="27" fillId="0" borderId="0" xfId="0" applyFont="1" applyAlignment="1">
      <alignment horizontal="left" vertical="center"/>
    </xf>
  </cellXfs>
  <cellStyles count="23">
    <cellStyle name="Excel Built-in Normal" xfId="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Good" xfId="19"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Įprastas 2" xfId="20"/>
    <cellStyle name="Normal" xfId="0" builtinId="0"/>
    <cellStyle name="Normal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2.xml"/><Relationship Id="rId18" Type="http://schemas.openxmlformats.org/officeDocument/2006/relationships/revisionLog" Target="revisionLog17.xml"/><Relationship Id="rId26" Type="http://schemas.openxmlformats.org/officeDocument/2006/relationships/revisionLog" Target="revisionLog25.xml"/><Relationship Id="rId39" Type="http://schemas.openxmlformats.org/officeDocument/2006/relationships/revisionLog" Target="revisionLog38.xml"/><Relationship Id="rId21" Type="http://schemas.openxmlformats.org/officeDocument/2006/relationships/revisionLog" Target="revisionLog20.xml"/><Relationship Id="rId34" Type="http://schemas.openxmlformats.org/officeDocument/2006/relationships/revisionLog" Target="revisionLog33.xml"/><Relationship Id="rId42" Type="http://schemas.openxmlformats.org/officeDocument/2006/relationships/revisionLog" Target="revisionLog41.xml"/><Relationship Id="rId47" Type="http://schemas.openxmlformats.org/officeDocument/2006/relationships/revisionLog" Target="revisionLog46.xml"/><Relationship Id="rId50" Type="http://schemas.openxmlformats.org/officeDocument/2006/relationships/revisionLog" Target="revisionLog49.xml"/><Relationship Id="rId55" Type="http://schemas.openxmlformats.org/officeDocument/2006/relationships/revisionLog" Target="revisionLog54.xml"/><Relationship Id="rId63" Type="http://schemas.openxmlformats.org/officeDocument/2006/relationships/revisionLog" Target="revisionLog62.xml"/><Relationship Id="rId68" Type="http://schemas.openxmlformats.org/officeDocument/2006/relationships/revisionLog" Target="revisionLog67.xml"/><Relationship Id="rId76" Type="http://schemas.openxmlformats.org/officeDocument/2006/relationships/revisionLog" Target="revisionLog75.xml"/><Relationship Id="rId84" Type="http://schemas.openxmlformats.org/officeDocument/2006/relationships/revisionLog" Target="revisionLog2.xml"/><Relationship Id="rId89" Type="http://schemas.openxmlformats.org/officeDocument/2006/relationships/revisionLog" Target="revisionLog7.xml"/><Relationship Id="rId71" Type="http://schemas.openxmlformats.org/officeDocument/2006/relationships/revisionLog" Target="revisionLog70.xml"/><Relationship Id="rId92" Type="http://schemas.openxmlformats.org/officeDocument/2006/relationships/revisionLog" Target="revisionLog84.xml"/><Relationship Id="rId29" Type="http://schemas.openxmlformats.org/officeDocument/2006/relationships/revisionLog" Target="revisionLog28.xml"/><Relationship Id="rId16" Type="http://schemas.openxmlformats.org/officeDocument/2006/relationships/revisionLog" Target="revisionLog15.xml"/><Relationship Id="rId11" Type="http://schemas.openxmlformats.org/officeDocument/2006/relationships/revisionLog" Target="revisionLog10.xml"/><Relationship Id="rId24" Type="http://schemas.openxmlformats.org/officeDocument/2006/relationships/revisionLog" Target="revisionLog23.xml"/><Relationship Id="rId32" Type="http://schemas.openxmlformats.org/officeDocument/2006/relationships/revisionLog" Target="revisionLog31.xml"/><Relationship Id="rId37" Type="http://schemas.openxmlformats.org/officeDocument/2006/relationships/revisionLog" Target="revisionLog36.xml"/><Relationship Id="rId40" Type="http://schemas.openxmlformats.org/officeDocument/2006/relationships/revisionLog" Target="revisionLog39.xml"/><Relationship Id="rId45" Type="http://schemas.openxmlformats.org/officeDocument/2006/relationships/revisionLog" Target="revisionLog44.xml"/><Relationship Id="rId53" Type="http://schemas.openxmlformats.org/officeDocument/2006/relationships/revisionLog" Target="revisionLog52.xml"/><Relationship Id="rId58" Type="http://schemas.openxmlformats.org/officeDocument/2006/relationships/revisionLog" Target="revisionLog57.xml"/><Relationship Id="rId66" Type="http://schemas.openxmlformats.org/officeDocument/2006/relationships/revisionLog" Target="revisionLog65.xml"/><Relationship Id="rId74" Type="http://schemas.openxmlformats.org/officeDocument/2006/relationships/revisionLog" Target="revisionLog73.xml"/><Relationship Id="rId79" Type="http://schemas.openxmlformats.org/officeDocument/2006/relationships/revisionLog" Target="revisionLog78.xml"/><Relationship Id="rId87" Type="http://schemas.openxmlformats.org/officeDocument/2006/relationships/revisionLog" Target="revisionLog5.xml"/><Relationship Id="rId61" Type="http://schemas.openxmlformats.org/officeDocument/2006/relationships/revisionLog" Target="revisionLog60.xml"/><Relationship Id="rId82" Type="http://schemas.openxmlformats.org/officeDocument/2006/relationships/revisionLog" Target="revisionLog81.xml"/><Relationship Id="rId90" Type="http://schemas.openxmlformats.org/officeDocument/2006/relationships/revisionLog" Target="revisionLog8.xml"/><Relationship Id="rId95" Type="http://schemas.openxmlformats.org/officeDocument/2006/relationships/revisionLog" Target="revisionLog1.xml"/><Relationship Id="rId19" Type="http://schemas.openxmlformats.org/officeDocument/2006/relationships/revisionLog" Target="revisionLog18.xml"/><Relationship Id="rId77" Type="http://schemas.openxmlformats.org/officeDocument/2006/relationships/revisionLog" Target="revisionLog76.xml"/><Relationship Id="rId9" Type="http://schemas.openxmlformats.org/officeDocument/2006/relationships/revisionLog" Target="revisionLog11.xml"/><Relationship Id="rId14" Type="http://schemas.openxmlformats.org/officeDocument/2006/relationships/revisionLog" Target="revisionLog13.xml"/><Relationship Id="rId22" Type="http://schemas.openxmlformats.org/officeDocument/2006/relationships/revisionLog" Target="revisionLog21.xml"/><Relationship Id="rId27" Type="http://schemas.openxmlformats.org/officeDocument/2006/relationships/revisionLog" Target="revisionLog26.xml"/><Relationship Id="rId30" Type="http://schemas.openxmlformats.org/officeDocument/2006/relationships/revisionLog" Target="revisionLog29.xml"/><Relationship Id="rId35" Type="http://schemas.openxmlformats.org/officeDocument/2006/relationships/revisionLog" Target="revisionLog34.xml"/><Relationship Id="rId43" Type="http://schemas.openxmlformats.org/officeDocument/2006/relationships/revisionLog" Target="revisionLog42.xml"/><Relationship Id="rId48" Type="http://schemas.openxmlformats.org/officeDocument/2006/relationships/revisionLog" Target="revisionLog47.xml"/><Relationship Id="rId56" Type="http://schemas.openxmlformats.org/officeDocument/2006/relationships/revisionLog" Target="revisionLog55.xml"/><Relationship Id="rId64" Type="http://schemas.openxmlformats.org/officeDocument/2006/relationships/revisionLog" Target="revisionLog63.xml"/><Relationship Id="rId69" Type="http://schemas.openxmlformats.org/officeDocument/2006/relationships/revisionLog" Target="revisionLog68.xml"/><Relationship Id="rId80" Type="http://schemas.openxmlformats.org/officeDocument/2006/relationships/revisionLog" Target="revisionLog79.xml"/><Relationship Id="rId51" Type="http://schemas.openxmlformats.org/officeDocument/2006/relationships/revisionLog" Target="revisionLog50.xml"/><Relationship Id="rId72" Type="http://schemas.openxmlformats.org/officeDocument/2006/relationships/revisionLog" Target="revisionLog71.xml"/><Relationship Id="rId85" Type="http://schemas.openxmlformats.org/officeDocument/2006/relationships/revisionLog" Target="revisionLog3.xml"/><Relationship Id="rId93" Type="http://schemas.openxmlformats.org/officeDocument/2006/relationships/revisionLog" Target="revisionLog85.xml"/><Relationship Id="rId12" Type="http://schemas.openxmlformats.org/officeDocument/2006/relationships/revisionLog" Target="revisionLog111.xml"/><Relationship Id="rId17" Type="http://schemas.openxmlformats.org/officeDocument/2006/relationships/revisionLog" Target="revisionLog16.xml"/><Relationship Id="rId25" Type="http://schemas.openxmlformats.org/officeDocument/2006/relationships/revisionLog" Target="revisionLog24.xml"/><Relationship Id="rId33" Type="http://schemas.openxmlformats.org/officeDocument/2006/relationships/revisionLog" Target="revisionLog32.xml"/><Relationship Id="rId38" Type="http://schemas.openxmlformats.org/officeDocument/2006/relationships/revisionLog" Target="revisionLog37.xml"/><Relationship Id="rId46" Type="http://schemas.openxmlformats.org/officeDocument/2006/relationships/revisionLog" Target="revisionLog45.xml"/><Relationship Id="rId59" Type="http://schemas.openxmlformats.org/officeDocument/2006/relationships/revisionLog" Target="revisionLog58.xml"/><Relationship Id="rId67" Type="http://schemas.openxmlformats.org/officeDocument/2006/relationships/revisionLog" Target="revisionLog66.xml"/><Relationship Id="rId20" Type="http://schemas.openxmlformats.org/officeDocument/2006/relationships/revisionLog" Target="revisionLog19.xml"/><Relationship Id="rId41" Type="http://schemas.openxmlformats.org/officeDocument/2006/relationships/revisionLog" Target="revisionLog40.xml"/><Relationship Id="rId54" Type="http://schemas.openxmlformats.org/officeDocument/2006/relationships/revisionLog" Target="revisionLog53.xml"/><Relationship Id="rId62" Type="http://schemas.openxmlformats.org/officeDocument/2006/relationships/revisionLog" Target="revisionLog61.xml"/><Relationship Id="rId70" Type="http://schemas.openxmlformats.org/officeDocument/2006/relationships/revisionLog" Target="revisionLog69.xml"/><Relationship Id="rId75" Type="http://schemas.openxmlformats.org/officeDocument/2006/relationships/revisionLog" Target="revisionLog74.xml"/><Relationship Id="rId83" Type="http://schemas.openxmlformats.org/officeDocument/2006/relationships/revisionLog" Target="revisionLog82.xml"/><Relationship Id="rId88" Type="http://schemas.openxmlformats.org/officeDocument/2006/relationships/revisionLog" Target="revisionLog6.xml"/><Relationship Id="rId91" Type="http://schemas.openxmlformats.org/officeDocument/2006/relationships/revisionLog" Target="revisionLog83.xml"/><Relationship Id="rId57" Type="http://schemas.openxmlformats.org/officeDocument/2006/relationships/revisionLog" Target="revisionLog56.xml"/><Relationship Id="rId15" Type="http://schemas.openxmlformats.org/officeDocument/2006/relationships/revisionLog" Target="revisionLog14.xml"/><Relationship Id="rId23" Type="http://schemas.openxmlformats.org/officeDocument/2006/relationships/revisionLog" Target="revisionLog22.xml"/><Relationship Id="rId28" Type="http://schemas.openxmlformats.org/officeDocument/2006/relationships/revisionLog" Target="revisionLog27.xml"/><Relationship Id="rId36" Type="http://schemas.openxmlformats.org/officeDocument/2006/relationships/revisionLog" Target="revisionLog35.xml"/><Relationship Id="rId49" Type="http://schemas.openxmlformats.org/officeDocument/2006/relationships/revisionLog" Target="revisionLog48.xml"/><Relationship Id="rId10" Type="http://schemas.openxmlformats.org/officeDocument/2006/relationships/revisionLog" Target="revisionLog9.xml"/><Relationship Id="rId31" Type="http://schemas.openxmlformats.org/officeDocument/2006/relationships/revisionLog" Target="revisionLog30.xml"/><Relationship Id="rId44" Type="http://schemas.openxmlformats.org/officeDocument/2006/relationships/revisionLog" Target="revisionLog43.xml"/><Relationship Id="rId52" Type="http://schemas.openxmlformats.org/officeDocument/2006/relationships/revisionLog" Target="revisionLog51.xml"/><Relationship Id="rId60" Type="http://schemas.openxmlformats.org/officeDocument/2006/relationships/revisionLog" Target="revisionLog59.xml"/><Relationship Id="rId65" Type="http://schemas.openxmlformats.org/officeDocument/2006/relationships/revisionLog" Target="revisionLog64.xml"/><Relationship Id="rId73" Type="http://schemas.openxmlformats.org/officeDocument/2006/relationships/revisionLog" Target="revisionLog72.xml"/><Relationship Id="rId78" Type="http://schemas.openxmlformats.org/officeDocument/2006/relationships/revisionLog" Target="revisionLog77.xml"/><Relationship Id="rId81" Type="http://schemas.openxmlformats.org/officeDocument/2006/relationships/revisionLog" Target="revisionLog80.xml"/><Relationship Id="rId86" Type="http://schemas.openxmlformats.org/officeDocument/2006/relationships/revisionLog" Target="revisionLog4.xml"/><Relationship Id="rId94" Type="http://schemas.openxmlformats.org/officeDocument/2006/relationships/revisionLog" Target="revisionLog86.xml"/></Relationships>
</file>

<file path=xl/revisions/revisionHeaders.xml><?xml version="1.0" encoding="utf-8"?>
<headers xmlns="http://schemas.openxmlformats.org/spreadsheetml/2006/main" xmlns:r="http://schemas.openxmlformats.org/officeDocument/2006/relationships" guid="{3117957B-19F7-4D25-8399-AEA24546A54A}" diskRevisions="1" revisionId="84894" version="2">
  <header guid="{4BAF81AE-91E0-4A5B-B702-52EEE738A5B6}" dateTime="2016-06-16T13:17:00" maxSheetId="4" userName="Mantas Bieksa" r:id="rId9" minRId="70713" maxRId="72548">
    <sheetIdMap count="3">
      <sheetId val="1"/>
      <sheetId val="2"/>
      <sheetId val="3"/>
    </sheetIdMap>
  </header>
  <header guid="{C6E3BDA3-A9B1-4525-A34C-19AE65C97014}" dateTime="2016-06-20T10:22:38" maxSheetId="4" userName="Mantas Bieksa" r:id="rId10" minRId="72550" maxRId="73681">
    <sheetIdMap count="3">
      <sheetId val="1"/>
      <sheetId val="2"/>
      <sheetId val="3"/>
    </sheetIdMap>
  </header>
  <header guid="{5C126F61-4642-4466-A4EE-23DB5EE460BA}" dateTime="2016-06-22T08:57:05" maxSheetId="4" userName="Mantas Bieksa" r:id="rId11" minRId="73683" maxRId="74398">
    <sheetIdMap count="3">
      <sheetId val="1"/>
      <sheetId val="2"/>
      <sheetId val="3"/>
    </sheetIdMap>
  </header>
  <header guid="{74B1648F-52C1-41E3-AD98-9130F6D2E2E4}" dateTime="2016-06-23T10:07:50" maxSheetId="4" userName="Mantas Bieksa" r:id="rId12" minRId="74400" maxRId="76645">
    <sheetIdMap count="3">
      <sheetId val="1"/>
      <sheetId val="2"/>
      <sheetId val="3"/>
    </sheetIdMap>
  </header>
  <header guid="{8A95194E-F6B5-454D-BD63-4E0866801DD6}" dateTime="2016-06-27T15:48:50" maxSheetId="4" userName="Mantas Bieksa" r:id="rId13" minRId="76647" maxRId="79022">
    <sheetIdMap count="3">
      <sheetId val="1"/>
      <sheetId val="2"/>
      <sheetId val="3"/>
    </sheetIdMap>
  </header>
  <header guid="{2CEB4E36-3E04-488F-A706-6C81E06E7017}" dateTime="2016-06-27T15:53:18" maxSheetId="4" userName="Mantas Bieksa" r:id="rId14">
    <sheetIdMap count="3">
      <sheetId val="1"/>
      <sheetId val="2"/>
      <sheetId val="3"/>
    </sheetIdMap>
  </header>
  <header guid="{83EE439F-140B-4CD3-9379-668A0E43A232}" dateTime="2016-06-28T10:10:02" maxSheetId="4" userName="Mantas Bieksa" r:id="rId15" minRId="79025" maxRId="79080">
    <sheetIdMap count="3">
      <sheetId val="1"/>
      <sheetId val="2"/>
      <sheetId val="3"/>
    </sheetIdMap>
  </header>
  <header guid="{C8799C5C-E3C7-4D17-9EBD-5214F765BD47}" dateTime="2016-06-28T10:16:48" maxSheetId="4" userName="Mantas Bieksa" r:id="rId16" minRId="79081" maxRId="79131">
    <sheetIdMap count="3">
      <sheetId val="1"/>
      <sheetId val="2"/>
      <sheetId val="3"/>
    </sheetIdMap>
  </header>
  <header guid="{0BA0182A-5B21-4C4E-A1BC-50D0ACB4AFF8}" dateTime="2016-06-28T10:23:52" maxSheetId="4" userName="Mantas Bieksa" r:id="rId17" minRId="79132" maxRId="79137">
    <sheetIdMap count="3">
      <sheetId val="1"/>
      <sheetId val="2"/>
      <sheetId val="3"/>
    </sheetIdMap>
  </header>
  <header guid="{47757A16-21F3-4A2F-B5EF-4E793F074ACA}" dateTime="2016-06-28T10:25:16" maxSheetId="4" userName="Mantas Bieksa" r:id="rId18" minRId="79138">
    <sheetIdMap count="3">
      <sheetId val="1"/>
      <sheetId val="2"/>
      <sheetId val="3"/>
    </sheetIdMap>
  </header>
  <header guid="{D4EFED7A-B149-4B70-A301-008AC8E715CD}" dateTime="2016-06-28T10:26:58" maxSheetId="4" userName="Mantas Bieksa" r:id="rId19" minRId="79139">
    <sheetIdMap count="3">
      <sheetId val="1"/>
      <sheetId val="2"/>
      <sheetId val="3"/>
    </sheetIdMap>
  </header>
  <header guid="{FC201A2C-2F66-4696-834C-A596452E9028}" dateTime="2016-06-28T10:27:30" maxSheetId="4" userName="Mantas Bieksa" r:id="rId20" minRId="79140" maxRId="79141">
    <sheetIdMap count="3">
      <sheetId val="1"/>
      <sheetId val="2"/>
      <sheetId val="3"/>
    </sheetIdMap>
  </header>
  <header guid="{DEB80688-ADEB-4BD1-83B2-862522B7EFBD}" dateTime="2016-06-28T10:29:04" maxSheetId="4" userName="Mantas Bieksa" r:id="rId21" minRId="79142">
    <sheetIdMap count="3">
      <sheetId val="1"/>
      <sheetId val="2"/>
      <sheetId val="3"/>
    </sheetIdMap>
  </header>
  <header guid="{025C08C4-C90B-45C1-AB58-2964841CF4B1}" dateTime="2016-06-28T10:29:37" maxSheetId="4" userName="Mantas Bieksa" r:id="rId22" minRId="79143">
    <sheetIdMap count="3">
      <sheetId val="1"/>
      <sheetId val="2"/>
      <sheetId val="3"/>
    </sheetIdMap>
  </header>
  <header guid="{6068FBF7-2B96-4FB0-8302-4DB8A280C6B3}" dateTime="2016-06-28T10:39:17" maxSheetId="4" userName="Mantas Bieksa" r:id="rId23" minRId="79145">
    <sheetIdMap count="3">
      <sheetId val="1"/>
      <sheetId val="2"/>
      <sheetId val="3"/>
    </sheetIdMap>
  </header>
  <header guid="{73E2EBD3-876A-4930-BD68-B5C46DEDE282}" dateTime="2016-06-28T10:41:51" maxSheetId="4" userName="Mantas Bieksa" r:id="rId24" minRId="79146" maxRId="79147">
    <sheetIdMap count="3">
      <sheetId val="1"/>
      <sheetId val="2"/>
      <sheetId val="3"/>
    </sheetIdMap>
  </header>
  <header guid="{D8B80C11-5626-426B-9246-113880FBE79C}" dateTime="2016-06-28T10:47:24" maxSheetId="4" userName="Mantas Bieksa" r:id="rId25" minRId="79148" maxRId="79149">
    <sheetIdMap count="3">
      <sheetId val="1"/>
      <sheetId val="2"/>
      <sheetId val="3"/>
    </sheetIdMap>
  </header>
  <header guid="{8BB1BE50-2571-4161-9647-F0BFB3717C60}" dateTime="2016-06-28T10:58:39" maxSheetId="4" userName="Mantas Bieksa" r:id="rId26" minRId="79150" maxRId="79151">
    <sheetIdMap count="3">
      <sheetId val="1"/>
      <sheetId val="2"/>
      <sheetId val="3"/>
    </sheetIdMap>
  </header>
  <header guid="{74A56960-DAFE-45AD-97B7-7E116ED1548F}" dateTime="2016-06-28T11:04:53" maxSheetId="4" userName="Mantas Bieksa" r:id="rId27" minRId="79152">
    <sheetIdMap count="3">
      <sheetId val="1"/>
      <sheetId val="2"/>
      <sheetId val="3"/>
    </sheetIdMap>
  </header>
  <header guid="{A47D1FEA-051C-43EB-AC4F-AFA25C2018FF}" dateTime="2016-06-28T14:02:51" maxSheetId="4" userName="Mantas Bieksa" r:id="rId28" minRId="79154" maxRId="79155">
    <sheetIdMap count="3">
      <sheetId val="1"/>
      <sheetId val="2"/>
      <sheetId val="3"/>
    </sheetIdMap>
  </header>
  <header guid="{4E0F4EEA-C583-4183-A64E-32C311F9A327}" dateTime="2016-06-28T14:29:31" maxSheetId="4" userName="Mantas Bieksa" r:id="rId29" minRId="79156" maxRId="79162">
    <sheetIdMap count="3">
      <sheetId val="1"/>
      <sheetId val="2"/>
      <sheetId val="3"/>
    </sheetIdMap>
  </header>
  <header guid="{2B95C80C-8992-451E-B314-3D8634A42745}" dateTime="2016-06-28T14:32:24" maxSheetId="4" userName="Mantas Bieksa" r:id="rId30" minRId="79163">
    <sheetIdMap count="3">
      <sheetId val="1"/>
      <sheetId val="2"/>
      <sheetId val="3"/>
    </sheetIdMap>
  </header>
  <header guid="{1F08551A-75A6-4F0A-852A-122C71CD81C9}" dateTime="2016-06-28T14:34:07" maxSheetId="4" userName="Mantas Bieksa" r:id="rId31" minRId="79164">
    <sheetIdMap count="3">
      <sheetId val="1"/>
      <sheetId val="2"/>
      <sheetId val="3"/>
    </sheetIdMap>
  </header>
  <header guid="{721F6A3A-9EDC-4887-B6ED-B1B530868315}" dateTime="2016-06-28T14:35:57" maxSheetId="4" userName="Mantas Bieksa" r:id="rId32" minRId="79165">
    <sheetIdMap count="3">
      <sheetId val="1"/>
      <sheetId val="2"/>
      <sheetId val="3"/>
    </sheetIdMap>
  </header>
  <header guid="{C439496C-1A41-404A-B769-00F3B9544E02}" dateTime="2016-06-28T14:38:40" maxSheetId="4" userName="Mantas Bieksa" r:id="rId33" minRId="79166" maxRId="79167">
    <sheetIdMap count="3">
      <sheetId val="1"/>
      <sheetId val="2"/>
      <sheetId val="3"/>
    </sheetIdMap>
  </header>
  <header guid="{95804564-33DD-4F15-89B8-DEB29E430D70}" dateTime="2016-06-28T14:40:58" maxSheetId="4" userName="Mantas Bieksa" r:id="rId34" minRId="79168" maxRId="79169">
    <sheetIdMap count="3">
      <sheetId val="1"/>
      <sheetId val="2"/>
      <sheetId val="3"/>
    </sheetIdMap>
  </header>
  <header guid="{52FFDBD9-3BF5-4C98-A636-529E309354FD}" dateTime="2016-06-28T14:42:51" maxSheetId="4" userName="Mantas Bieksa" r:id="rId35" minRId="79170" maxRId="79171">
    <sheetIdMap count="3">
      <sheetId val="1"/>
      <sheetId val="2"/>
      <sheetId val="3"/>
    </sheetIdMap>
  </header>
  <header guid="{2695371E-560F-4EF0-A732-12953B49AA89}" dateTime="2016-06-28T14:46:49" maxSheetId="4" userName="Mantas Bieksa" r:id="rId36" minRId="79172" maxRId="79173">
    <sheetIdMap count="3">
      <sheetId val="1"/>
      <sheetId val="2"/>
      <sheetId val="3"/>
    </sheetIdMap>
  </header>
  <header guid="{85CDDC6D-ED8C-4184-841D-F34B2E6561AC}" dateTime="2016-06-28T14:49:32" maxSheetId="4" userName="Mantas Bieksa" r:id="rId37" minRId="79174">
    <sheetIdMap count="3">
      <sheetId val="1"/>
      <sheetId val="2"/>
      <sheetId val="3"/>
    </sheetIdMap>
  </header>
  <header guid="{2B418545-DF61-49DA-90F1-0183D3FAC0B7}" dateTime="2016-06-28T14:50:09" maxSheetId="4" userName="Mantas Bieksa" r:id="rId38" minRId="79175" maxRId="79177">
    <sheetIdMap count="3">
      <sheetId val="1"/>
      <sheetId val="2"/>
      <sheetId val="3"/>
    </sheetIdMap>
  </header>
  <header guid="{627573B5-4F93-4CCF-AB38-EAFB1594B818}" dateTime="2016-06-28T14:52:17" maxSheetId="4" userName="Mantas Bieksa" r:id="rId39">
    <sheetIdMap count="3">
      <sheetId val="1"/>
      <sheetId val="2"/>
      <sheetId val="3"/>
    </sheetIdMap>
  </header>
  <header guid="{E3E2A1FB-22BD-4259-80A6-FF37CAB06B18}" dateTime="2016-06-28T14:53:03" maxSheetId="4" userName="Mantas Bieksa" r:id="rId40" minRId="79178">
    <sheetIdMap count="3">
      <sheetId val="1"/>
      <sheetId val="2"/>
      <sheetId val="3"/>
    </sheetIdMap>
  </header>
  <header guid="{D35BFFEB-B15E-4EE4-AF24-898B816A455E}" dateTime="2016-06-28T14:53:56" maxSheetId="4" userName="Mantas Bieksa" r:id="rId41" minRId="79179" maxRId="79180">
    <sheetIdMap count="3">
      <sheetId val="1"/>
      <sheetId val="2"/>
      <sheetId val="3"/>
    </sheetIdMap>
  </header>
  <header guid="{65F05FF2-A943-437C-9C2D-DF8D3EBE8030}" dateTime="2016-06-28T14:55:08" maxSheetId="4" userName="Mantas Bieksa" r:id="rId42" minRId="79181" maxRId="79182">
    <sheetIdMap count="3">
      <sheetId val="1"/>
      <sheetId val="2"/>
      <sheetId val="3"/>
    </sheetIdMap>
  </header>
  <header guid="{ABB7A9A2-65B0-456E-B811-29D26342B4EF}" dateTime="2016-06-28T14:56:14" maxSheetId="4" userName="Mantas Bieksa" r:id="rId43" minRId="79183" maxRId="79184">
    <sheetIdMap count="3">
      <sheetId val="1"/>
      <sheetId val="2"/>
      <sheetId val="3"/>
    </sheetIdMap>
  </header>
  <header guid="{014ECD4C-AE0F-44DA-8B80-8C516817A0C7}" dateTime="2016-06-28T15:00:00" maxSheetId="4" userName="Mantas Bieksa" r:id="rId44" minRId="79185" maxRId="79187">
    <sheetIdMap count="3">
      <sheetId val="1"/>
      <sheetId val="2"/>
      <sheetId val="3"/>
    </sheetIdMap>
  </header>
  <header guid="{0232505A-D4D4-41DC-A805-572322B924E9}" dateTime="2016-06-28T15:03:25" maxSheetId="4" userName="Mantas Bieksa" r:id="rId45" minRId="79188" maxRId="79189">
    <sheetIdMap count="3">
      <sheetId val="1"/>
      <sheetId val="2"/>
      <sheetId val="3"/>
    </sheetIdMap>
  </header>
  <header guid="{E8D1D603-194E-464D-964D-459AB27F042F}" dateTime="2016-06-28T15:04:05" maxSheetId="4" userName="Mantas Bieksa" r:id="rId46" minRId="79190">
    <sheetIdMap count="3">
      <sheetId val="1"/>
      <sheetId val="2"/>
      <sheetId val="3"/>
    </sheetIdMap>
  </header>
  <header guid="{903108A0-33EA-4721-872A-2E35963AD2FE}" dateTime="2016-06-28T15:06:05" maxSheetId="4" userName="Mantas Bieksa" r:id="rId47" minRId="79191" maxRId="79192">
    <sheetIdMap count="3">
      <sheetId val="1"/>
      <sheetId val="2"/>
      <sheetId val="3"/>
    </sheetIdMap>
  </header>
  <header guid="{0ADF7A16-7EF9-459F-AB87-D11FBC928C9A}" dateTime="2016-06-28T15:06:47" maxSheetId="4" userName="Mantas Bieksa" r:id="rId48" minRId="79193" maxRId="79194">
    <sheetIdMap count="3">
      <sheetId val="1"/>
      <sheetId val="2"/>
      <sheetId val="3"/>
    </sheetIdMap>
  </header>
  <header guid="{722E2596-6D8B-4339-8D24-8EF598BB308D}" dateTime="2016-06-28T15:08:48" maxSheetId="4" userName="Mantas Bieksa" r:id="rId49">
    <sheetIdMap count="3">
      <sheetId val="1"/>
      <sheetId val="2"/>
      <sheetId val="3"/>
    </sheetIdMap>
  </header>
  <header guid="{DD5314E1-1F87-402C-826E-4C42A77AEE85}" dateTime="2016-06-28T15:10:03" maxSheetId="4" userName="Mantas Bieksa" r:id="rId50" minRId="79195" maxRId="79196">
    <sheetIdMap count="3">
      <sheetId val="1"/>
      <sheetId val="2"/>
      <sheetId val="3"/>
    </sheetIdMap>
  </header>
  <header guid="{0012EFA3-B3A0-4E27-AB65-CD460A35A237}" dateTime="2016-06-28T16:00:57" maxSheetId="4" userName="Mantas Bieksa" r:id="rId51" minRId="79197" maxRId="79205">
    <sheetIdMap count="3">
      <sheetId val="1"/>
      <sheetId val="2"/>
      <sheetId val="3"/>
    </sheetIdMap>
  </header>
  <header guid="{E9F57CB5-9594-4872-A258-AC2B6FC716E8}" dateTime="2016-06-28T16:03:17" maxSheetId="4" userName="Mantas Bieksa" r:id="rId52" minRId="79206" maxRId="79213">
    <sheetIdMap count="3">
      <sheetId val="1"/>
      <sheetId val="2"/>
      <sheetId val="3"/>
    </sheetIdMap>
  </header>
  <header guid="{B000B953-3ABB-4312-884E-9690108A597D}" dateTime="2016-06-28T16:04:56" maxSheetId="4" userName="Mantas Bieksa" r:id="rId53" minRId="79214" maxRId="79215">
    <sheetIdMap count="3">
      <sheetId val="1"/>
      <sheetId val="2"/>
      <sheetId val="3"/>
    </sheetIdMap>
  </header>
  <header guid="{B99175D5-A050-421A-9B2A-C5A2EBFCCF7D}" dateTime="2016-06-28T16:08:26" maxSheetId="4" userName="Mantas Bieksa" r:id="rId54" minRId="79216" maxRId="79217">
    <sheetIdMap count="3">
      <sheetId val="1"/>
      <sheetId val="2"/>
      <sheetId val="3"/>
    </sheetIdMap>
  </header>
  <header guid="{1780B355-814E-4922-98BA-BB68A1955057}" dateTime="2016-06-28T16:09:04" maxSheetId="4" userName="Mantas Bieksa" r:id="rId55" minRId="79218" maxRId="79219">
    <sheetIdMap count="3">
      <sheetId val="1"/>
      <sheetId val="2"/>
      <sheetId val="3"/>
    </sheetIdMap>
  </header>
  <header guid="{621925A1-F487-4A8C-9FCE-21116398AE0A}" dateTime="2016-06-28T16:10:52" maxSheetId="4" userName="Mantas Bieksa" r:id="rId56" minRId="79220" maxRId="79224">
    <sheetIdMap count="3">
      <sheetId val="1"/>
      <sheetId val="2"/>
      <sheetId val="3"/>
    </sheetIdMap>
  </header>
  <header guid="{2A70F39F-BE01-4B72-B913-AE161E077F91}" dateTime="2016-06-28T16:12:20" maxSheetId="4" userName="Mantas Bieksa" r:id="rId57" minRId="79225" maxRId="79228">
    <sheetIdMap count="3">
      <sheetId val="1"/>
      <sheetId val="2"/>
      <sheetId val="3"/>
    </sheetIdMap>
  </header>
  <header guid="{2B644E95-AD13-47D2-8F9D-5EDA4A4F90FF}" dateTime="2016-06-28T16:12:55" maxSheetId="4" userName="Mantas Bieksa" r:id="rId58" minRId="79229">
    <sheetIdMap count="3">
      <sheetId val="1"/>
      <sheetId val="2"/>
      <sheetId val="3"/>
    </sheetIdMap>
  </header>
  <header guid="{9C5C2D26-B1E4-4BAB-A2B8-8440632F84D6}" dateTime="2016-06-28T16:14:48" maxSheetId="4" userName="Mantas Bieksa" r:id="rId59" minRId="79230" maxRId="79233">
    <sheetIdMap count="3">
      <sheetId val="1"/>
      <sheetId val="2"/>
      <sheetId val="3"/>
    </sheetIdMap>
  </header>
  <header guid="{E0EF4995-F668-4CE8-AFB8-C8F1096D422E}" dateTime="2016-06-28T16:16:14" maxSheetId="4" userName="Mantas Bieksa" r:id="rId60" minRId="79234">
    <sheetIdMap count="3">
      <sheetId val="1"/>
      <sheetId val="2"/>
      <sheetId val="3"/>
    </sheetIdMap>
  </header>
  <header guid="{0C4EDE95-1732-443F-9B4A-993B7AA266D1}" dateTime="2016-06-28T16:17:14" maxSheetId="4" userName="Mantas Bieksa" r:id="rId61" minRId="79235" maxRId="79237">
    <sheetIdMap count="3">
      <sheetId val="1"/>
      <sheetId val="2"/>
      <sheetId val="3"/>
    </sheetIdMap>
  </header>
  <header guid="{AC440789-E501-4F88-A6B4-C554CE2B3A43}" dateTime="2016-06-28T16:19:00" maxSheetId="4" userName="Mantas Bieksa" r:id="rId62" minRId="79238">
    <sheetIdMap count="3">
      <sheetId val="1"/>
      <sheetId val="2"/>
      <sheetId val="3"/>
    </sheetIdMap>
  </header>
  <header guid="{32A14D1F-28D6-4128-AEF1-70A5A62D1B0D}" dateTime="2016-06-28T16:19:52" maxSheetId="4" userName="Mantas Bieksa" r:id="rId63" minRId="79240">
    <sheetIdMap count="3">
      <sheetId val="1"/>
      <sheetId val="2"/>
      <sheetId val="3"/>
    </sheetIdMap>
  </header>
  <header guid="{7D656D8A-8481-451A-9642-A32981B6EA2D}" dateTime="2016-06-28T16:21:51" maxSheetId="4" userName="Mantas Bieksa" r:id="rId64" minRId="79241" maxRId="79242">
    <sheetIdMap count="3">
      <sheetId val="1"/>
      <sheetId val="2"/>
      <sheetId val="3"/>
    </sheetIdMap>
  </header>
  <header guid="{77AD6682-04B8-48AB-B615-2FA04B45E30B}" dateTime="2016-06-28T16:25:56" maxSheetId="4" userName="Mantas Bieksa" r:id="rId65" minRId="79243" maxRId="79250">
    <sheetIdMap count="3">
      <sheetId val="1"/>
      <sheetId val="2"/>
      <sheetId val="3"/>
    </sheetIdMap>
  </header>
  <header guid="{78853321-2F44-4909-BFCB-1E940502754B}" dateTime="2016-06-28T16:28:17" maxSheetId="4" userName="Mantas Bieksa" r:id="rId66" minRId="79251" maxRId="79253">
    <sheetIdMap count="3">
      <sheetId val="1"/>
      <sheetId val="2"/>
      <sheetId val="3"/>
    </sheetIdMap>
  </header>
  <header guid="{B2A930D1-9A8B-422C-8EE9-5F26710641B1}" dateTime="2016-06-29T09:21:27" maxSheetId="4" userName="Mantas Bieksa" r:id="rId67" minRId="79254" maxRId="79257">
    <sheetIdMap count="3">
      <sheetId val="1"/>
      <sheetId val="2"/>
      <sheetId val="3"/>
    </sheetIdMap>
  </header>
  <header guid="{F6ACA514-4266-4275-ACB5-438E0AD16AE1}" dateTime="2016-06-29T09:22:11" maxSheetId="4" userName="Mantas Bieksa" r:id="rId68" minRId="79258">
    <sheetIdMap count="3">
      <sheetId val="1"/>
      <sheetId val="2"/>
      <sheetId val="3"/>
    </sheetIdMap>
  </header>
  <header guid="{7B4A12CA-E6DC-4CD1-8D73-0FF0F7EBC59E}" dateTime="2016-06-29T09:25:15" maxSheetId="4" userName="Mantas Bieksa" r:id="rId69" minRId="79259" maxRId="79265">
    <sheetIdMap count="3">
      <sheetId val="1"/>
      <sheetId val="2"/>
      <sheetId val="3"/>
    </sheetIdMap>
  </header>
  <header guid="{DA7E950E-6069-4737-9210-B56E9F5D6896}" dateTime="2016-06-29T09:27:47" maxSheetId="4" userName="Mantas Bieksa" r:id="rId70" minRId="79266" maxRId="79267">
    <sheetIdMap count="3">
      <sheetId val="1"/>
      <sheetId val="2"/>
      <sheetId val="3"/>
    </sheetIdMap>
  </header>
  <header guid="{113C5790-5280-4C2C-B778-73B721EB9A78}" dateTime="2016-06-29T09:28:21" maxSheetId="4" userName="Mantas Bieksa" r:id="rId71" minRId="79268" maxRId="79269">
    <sheetIdMap count="3">
      <sheetId val="1"/>
      <sheetId val="2"/>
      <sheetId val="3"/>
    </sheetIdMap>
  </header>
  <header guid="{3DB744BB-31DE-4D5E-ACDF-14AAFBFB5161}" dateTime="2016-06-29T09:29:22" maxSheetId="4" userName="Mantas Bieksa" r:id="rId72" minRId="79270" maxRId="79271">
    <sheetIdMap count="3">
      <sheetId val="1"/>
      <sheetId val="2"/>
      <sheetId val="3"/>
    </sheetIdMap>
  </header>
  <header guid="{0BF974C2-C423-4A93-B263-E6CB2732580C}" dateTime="2016-06-29T09:32:51" maxSheetId="4" userName="Mantas Bieksa" r:id="rId73" minRId="79272" maxRId="79279">
    <sheetIdMap count="3">
      <sheetId val="1"/>
      <sheetId val="2"/>
      <sheetId val="3"/>
    </sheetIdMap>
  </header>
  <header guid="{39889520-ECFC-4395-BB9A-72E3D09F5677}" dateTime="2016-06-29T09:34:10" maxSheetId="4" userName="Mantas Bieksa" r:id="rId74" minRId="79280" maxRId="79281">
    <sheetIdMap count="3">
      <sheetId val="1"/>
      <sheetId val="2"/>
      <sheetId val="3"/>
    </sheetIdMap>
  </header>
  <header guid="{935E394A-F8BA-423F-92EC-FFB0F51FFFEC}" dateTime="2016-06-29T09:35:32" maxSheetId="4" userName="Mantas Bieksa" r:id="rId75" minRId="79282" maxRId="79285">
    <sheetIdMap count="3">
      <sheetId val="1"/>
      <sheetId val="2"/>
      <sheetId val="3"/>
    </sheetIdMap>
  </header>
  <header guid="{5BBAA646-5E92-476F-8799-6DE70BC949F9}" dateTime="2016-06-29T09:37:22" maxSheetId="4" userName="Mantas Bieksa" r:id="rId76" minRId="79286">
    <sheetIdMap count="3">
      <sheetId val="1"/>
      <sheetId val="2"/>
      <sheetId val="3"/>
    </sheetIdMap>
  </header>
  <header guid="{A39403E6-4624-401F-818B-5FCEB0F549BD}" dateTime="2016-06-29T09:38:17" maxSheetId="4" userName="Mantas Bieksa" r:id="rId77" minRId="79287" maxRId="79290">
    <sheetIdMap count="3">
      <sheetId val="1"/>
      <sheetId val="2"/>
      <sheetId val="3"/>
    </sheetIdMap>
  </header>
  <header guid="{B454E74E-0C1B-4CDD-9569-CD8352583E35}" dateTime="2016-06-29T09:39:06" maxSheetId="4" userName="Mantas Bieksa" r:id="rId78" minRId="79291">
    <sheetIdMap count="3">
      <sheetId val="1"/>
      <sheetId val="2"/>
      <sheetId val="3"/>
    </sheetIdMap>
  </header>
  <header guid="{F659E0FE-9E7B-41D7-925D-AFA550890691}" dateTime="2016-06-29T09:40:30" maxSheetId="4" userName="Mantas Bieksa" r:id="rId79" minRId="79292">
    <sheetIdMap count="3">
      <sheetId val="1"/>
      <sheetId val="2"/>
      <sheetId val="3"/>
    </sheetIdMap>
  </header>
  <header guid="{ADBE0815-2490-4E19-BCBC-20377A072158}" dateTime="2016-06-29T09:56:49" maxSheetId="4" userName="Mantas Bieksa" r:id="rId80" minRId="79293" maxRId="79295">
    <sheetIdMap count="3">
      <sheetId val="1"/>
      <sheetId val="2"/>
      <sheetId val="3"/>
    </sheetIdMap>
  </header>
  <header guid="{C427427C-F1FF-4084-8B2F-4C23DE74BD73}" dateTime="2016-06-29T10:01:08" maxSheetId="4" userName="Mantas Bieksa" r:id="rId81" minRId="79296" maxRId="79301">
    <sheetIdMap count="3">
      <sheetId val="1"/>
      <sheetId val="2"/>
      <sheetId val="3"/>
    </sheetIdMap>
  </header>
  <header guid="{5D61C9FE-53AC-4781-9918-94F848DC7DA7}" dateTime="2016-06-29T10:16:08" maxSheetId="4" userName="Mantas Bieksa" r:id="rId82" minRId="79302" maxRId="79303">
    <sheetIdMap count="3">
      <sheetId val="1"/>
      <sheetId val="2"/>
      <sheetId val="3"/>
    </sheetIdMap>
  </header>
  <header guid="{1F48AA29-7B3F-4CCC-BBCC-803EA9E9B5B7}" dateTime="2016-06-29T10:27:19" maxSheetId="4" userName="Mantas Bieksa" r:id="rId83">
    <sheetIdMap count="3">
      <sheetId val="1"/>
      <sheetId val="2"/>
      <sheetId val="3"/>
    </sheetIdMap>
  </header>
  <header guid="{1D8DDEA9-589A-4F2F-BD0C-28262DD11E1F}" dateTime="2016-06-29T12:54:34" maxSheetId="4" userName="Mantas Bieksa" r:id="rId84" minRId="79305" maxRId="82239">
    <sheetIdMap count="3">
      <sheetId val="1"/>
      <sheetId val="2"/>
      <sheetId val="3"/>
    </sheetIdMap>
  </header>
  <header guid="{EE1BD760-41B0-4D7A-A96F-3F7885B7DB50}" dateTime="2016-06-29T13:15:19" maxSheetId="4" userName="Mantas Bieksa" r:id="rId85" minRId="82240" maxRId="82268">
    <sheetIdMap count="3">
      <sheetId val="1"/>
      <sheetId val="2"/>
      <sheetId val="3"/>
    </sheetIdMap>
  </header>
  <header guid="{CDF6ED9D-B671-4AC0-A462-5AC20E1A82DE}" dateTime="2016-06-29T13:25:48" maxSheetId="4" userName="Mantas Bieksa" r:id="rId86" minRId="82270" maxRId="82281">
    <sheetIdMap count="3">
      <sheetId val="1"/>
      <sheetId val="2"/>
      <sheetId val="3"/>
    </sheetIdMap>
  </header>
  <header guid="{108DDCFA-3254-402D-BA47-EC1F9745C9B9}" dateTime="2016-06-29T13:28:13" maxSheetId="4" userName="Mantas Bieksa" r:id="rId87">
    <sheetIdMap count="3">
      <sheetId val="1"/>
      <sheetId val="2"/>
      <sheetId val="3"/>
    </sheetIdMap>
  </header>
  <header guid="{CFA2B15B-1C44-416A-B8B6-370975478405}" dateTime="2016-07-07T13:55:57" maxSheetId="4" userName="Mantas Bieksa" r:id="rId88" minRId="82283" maxRId="84881">
    <sheetIdMap count="3">
      <sheetId val="1"/>
      <sheetId val="2"/>
      <sheetId val="3"/>
    </sheetIdMap>
  </header>
  <header guid="{3BD12C95-8E8C-46FA-8C78-CDB3FED3098E}" dateTime="2016-07-07T13:56:19" maxSheetId="4" userName="Mantas Bieksa" r:id="rId89">
    <sheetIdMap count="3">
      <sheetId val="1"/>
      <sheetId val="2"/>
      <sheetId val="3"/>
    </sheetIdMap>
  </header>
  <header guid="{0EA33446-B808-4D18-B82F-A8510D2D9CAB}" dateTime="2016-07-08T10:49:34" maxSheetId="4" userName="Mantas Bieksa" r:id="rId90">
    <sheetIdMap count="3">
      <sheetId val="1"/>
      <sheetId val="2"/>
      <sheetId val="3"/>
    </sheetIdMap>
  </header>
  <header guid="{D530C902-4FB4-4F98-BB52-C73BD33B65CA}" dateTime="2016-07-11T09:52:59" maxSheetId="4" userName="Mantas Bieksa" r:id="rId91">
    <sheetIdMap count="3">
      <sheetId val="1"/>
      <sheetId val="2"/>
      <sheetId val="3"/>
    </sheetIdMap>
  </header>
  <header guid="{A1437B88-C567-4F57-9DEC-DC737D45FD65}" dateTime="2016-07-11T10:02:41" maxSheetId="4" userName="Mantas Bieksa" r:id="rId92">
    <sheetIdMap count="3">
      <sheetId val="1"/>
      <sheetId val="2"/>
      <sheetId val="3"/>
    </sheetIdMap>
  </header>
  <header guid="{FC8A4A1F-A14F-485B-8FD8-8819E8606DEB}" dateTime="2016-07-11T10:06:14" maxSheetId="4" userName="Mantas Bieksa" r:id="rId93" minRId="84889" maxRId="84890">
    <sheetIdMap count="3">
      <sheetId val="1"/>
      <sheetId val="2"/>
      <sheetId val="3"/>
    </sheetIdMap>
  </header>
  <header guid="{0A32A302-8714-4781-B0C5-3D7711A25348}" dateTime="2016-07-11T10:06:28" maxSheetId="4" userName="Mantas Bieksa" r:id="rId94">
    <sheetIdMap count="3">
      <sheetId val="1"/>
      <sheetId val="2"/>
      <sheetId val="3"/>
    </sheetIdMap>
  </header>
  <header guid="{3117957B-19F7-4D25-8399-AEA24546A54A}" dateTime="2016-07-13T13:22:57" maxSheetId="4" userName="Jonas" r:id="rId9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dn rId="0" localSheetId="1" customView="1" name="Z_C54E6531_7F6A_4B3F_B9FC_7C88588ABD61_.wvu.Cols" hidden="1" oldHidden="1">
    <formula>'Paslaugų sąrašas'!$E:$E,'Paslaugų sąrašas'!$H:$H</formula>
  </rdn>
  <rdn rId="0" localSheetId="1" customView="1" name="Z_C54E6531_7F6A_4B3F_B9FC_7C88588ABD61_.wvu.FilterData" hidden="1" oldHidden="1">
    <formula>'Paslaugų sąrašas'!$B$2:$I$2561</formula>
  </rdn>
  <rcv guid="{C54E6531-7F6A-4B3F-B9FC-7C88588ABD61}"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683" sId="1" odxf="1" dxf="1">
    <nc r="D1392" t="inlineStr">
      <is>
        <t>K5_P1_T1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684" sId="1" odxf="1" dxf="1">
    <nc r="E1392" t="inlineStr">
      <is>
        <t>X miesto visuomeninio transporto sektoriaus galimybių studijos parengimas, taikant intelektines transporto sistemas.
Miesto ir priemiesčio maršruto tinko analizė; keleivių vežimo apimties tyrimas; vežimų dinamika atskirose miesto dalyse; keleivių pasitenkinimo viešuoju transportu tyrimas; keleivių pervežimo struktūros analizė; viešojo transporto tobulinimo ir plėtros gairės.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685" sId="1" odxf="1" dxf="1">
    <nc r="F1392" t="inlineStr">
      <is>
        <t>Jūratė Liebuvienė,
Transporto inžinerijos katedros vedėja,
j.liebuviene@kvk.lt
Tel. 8 612 54735</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686" sId="1" odxf="1" dxf="1">
    <nc r="G1392">
      <v>10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687" sId="1" odxf="1" dxf="1">
    <nc r="D1393" t="inlineStr">
      <is>
        <t>K5_P1_T1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688" sId="1" odxf="1" dxf="1">
    <nc r="E1393" t="inlineStr">
      <is>
        <t>Jūrų ir vidaus vandenų transporto sistemų darni plėtra.
Uostų plėtros (gilinimas ir krantinių statyba)  optimalių sprendinių rengimas, taikant bangų, ir hidrodinaminių procesų bei nešmenų pernašos skaitmeninio modeliavimo rezultatus (licencijuota skaitmeninio modeliavimo sistema MIKE 21).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689" sId="1" odxf="1" dxf="1">
    <nc r="F1393" t="inlineStr">
      <is>
        <t>B. Gailiušis 
Tel. (8 37) 401 961
El. p. Brunonas.Gailiusis@lei.lt 
J. Kriaučiūnienė
Tel. (8 37) 401 962
El. p. Jurate.Kriauciuniene@lei.lt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690" sId="1" odxf="1" dxf="1">
    <nc r="G1393">
      <v>11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691" sId="1" odxf="1" dxf="1">
    <nc r="D1394" t="inlineStr">
      <is>
        <t>K5_P1_T1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692" sId="1" odxf="1" dxf="1">
    <nc r="E1394" t="inlineStr">
      <is>
        <t>Klimato kaitos poveikio laivybos sąlygoms 
vertinimas.
Vandens telkinių hidrologinių,  hidrodinaminių ir nešmenų pernašos  procesų pokyčių vertinimas, taikant klimato kaitos scenarijus ir skaitmeninio modeliavimo metodus.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693" sId="1" odxf="1" dxf="1">
    <nc r="F1394" t="inlineStr">
      <is>
        <t>J. Kriaučiūnienė
Tel. (8 37) 401 962
El. p. Jurate.Kriauciuniene@lei.lt
D. Jakimavičius 
Tel. (8 37) 401 965
El. p.
Darius.Jakimavicius@lei.lt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694" sId="1" odxf="1" dxf="1">
    <nc r="G1394">
      <v>11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695" sId="1" odxf="1" dxf="1">
    <nc r="D1395" t="inlineStr">
      <is>
        <t>K5_P1_T1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696" sId="1" odxf="1" dxf="1">
    <nc r="E1395" t="inlineStr">
      <is>
        <t>Transporto ir logistikos procesų saugumo užtikrinimo modelių ir technologijų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697" sId="1" odxf="1" dxf="1">
    <nc r="F1395" t="inlineStr">
      <is>
        <t>Doc. Dr. Nerijus Bagdanavičius
El. p. nerijus.bagdanavicius@edu.ktk.lt, 
tel. +370 689 13887</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698" sId="1" odxf="1" dxf="1">
    <nc r="G1395">
      <v>14</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699" sId="1" odxf="1" dxf="1">
    <nc r="D1396" t="inlineStr">
      <is>
        <t>K1_P1_T1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00" sId="1" odxf="1" dxf="1">
    <nc r="E1396" t="inlineStr">
      <is>
        <t>Bekontaktės srovės, įtampos, galios stebėsenos aukštos įtampos elektros energijos perdavimo linijose techninių galimybių studija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01" sId="1" odxf="1" dxf="1">
    <nc r="F1396" t="inlineStr">
      <is>
        <t xml:space="preserve">Prof. habil. dr. Saulius Balevičius
FTMC Medžiagotyros ir elektros inžinerijos skyrius
Tel. (8 5) 261 7546
El. p.: saulius.balevicius@ftmc.lt </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702" sId="1" odxf="1" dxf="1">
    <nc r="G1396">
      <v>18</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03" sId="1" odxf="1" dxf="1">
    <nc r="D1397" t="inlineStr">
      <is>
        <t>K5_P1_T1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04" sId="1" odxf="1" dxf="1">
    <nc r="E1397" t="inlineStr">
      <is>
        <t>Metodų kalbos technologijų taikymams sumaniose transporto sistemose sukūrimas ir įvertinimas (pvz., automobilio įrangos valdymas balsu).</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05" sId="1" odxf="1" dxf="1">
    <nc r="F1397"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706" sId="1" odxf="1" dxf="1">
    <nc r="G1397">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07" sId="1" odxf="1" dxf="1">
    <nc r="D1398" t="inlineStr">
      <is>
        <t>K5_P1_T1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08" sId="1" odxf="1" dxf="1">
    <nc r="E1398" t="inlineStr">
      <is>
        <t xml:space="preserve">Transporto ir keleivių srautų tyrimai. Parengiama metodika, kuri gali būti naudojama transporto srautų formavimuisi ir galimam spūsčių susidarymui prognozuoti. Tam sudaroma srautų modelių taikymo seka, kai gatves ruožo apkrovimo/pralaidumo nustatymui pirmajame etape naudojamas mezoskopinio lygio transporto tinklo modelis, leidžiantis nustatyti galimus transporto priemonių srautus atskiruose miesto transporto sistemos maršrutuose ir prognozuojamą vidutinį greitį bei srauto intensyvumą. Rezultatai tikslinami eismą ribojančių elementų (sankryžų, pėsčiųjų perėjų, juostų skaičiaus kitimo) mikroskopiniais modeliais, leidžiančiais nustatyti nagrinėjamos transporto sistemos dalies pralaidumą atsitiktinio srauto sąlygomis.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09" sId="1" odxf="1" dxf="1">
    <nc r="F1398"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710" sId="1" odxf="1" dxf="1">
    <nc r="G1398">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11" sId="1" odxf="1" dxf="1">
    <nc r="D1399" t="inlineStr">
      <is>
        <t>K5_P1_T1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12" sId="1" odxf="1" dxf="1">
    <nc r="E1399" t="inlineStr">
      <is>
        <t xml:space="preserve">Judumo transporto sistemoje modelių kūrimas.  Atliekama neigiamo transporto poveikio urbanistinėse zonose įvertinimui skirtų transporto srautų modelių analizė, išskiriant dominuojančius veiksnius ir procesus. Sudaromi atskirų transporto sistemos posistemių modeliai, skirti energijos sąnaudų, patiriamų ekologinių ir ekonominių nuostolių dėl neigiamo transporto poveikio, įvertinimui.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13" sId="1" odxf="1" dxf="1">
    <nc r="F1399"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714" sId="1" odxf="1" dxf="1">
    <nc r="G1399">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15" sId="1" odxf="1" dxf="1">
    <nc r="D1400" t="inlineStr">
      <is>
        <t>K5_P1_T1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16" sId="1" odxf="1" dxf="1">
    <nc r="E1400" t="inlineStr">
      <is>
        <t>Bepiločių skraidymo aparatų valdymo ir praktinio taikymo tyrimai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17" sId="1" odxf="1" dxf="1">
    <nc r="F1400"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718" sId="1" odxf="1" dxf="1">
    <nc r="G1400">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19" sId="1" odxf="1" dxf="1">
    <nc r="D1401" t="inlineStr">
      <is>
        <t>K4_P4_T1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20" sId="1" odxf="1" dxf="1">
    <nc r="E1401" t="inlineStr">
      <is>
        <t>Robotų darbo celių taikomieji tyrimai, pramoninių robotų nestandartinio taikymo galimybių tyrimas naujiems gamybos procesams. Pramoninių robotų įprastinis (paletavimas, dažymas, rūšiavimas ir kt.) ir nestandartinis taikymas  gamybinių procesų automatizavime, kai robotai savyje apjungia kelias skirtingų įrenginių funkcijas. Tai gali būti įvairios matavimo funkcijos, kai robotas dideliame plote ar erdvėje geba kontaktiniu būdu ar panaudojant kompiuterinę regą atlikti objektų savybių ar geometrinių dydžių matavimus. Taip pat kuriamos adaptuotos vartotojo poreikiams taikomosios programos, kurios iš CAD brėžinių generuoja robotus valdančias programas ir taip eleminuoja įprastinius programavimo darbus. Rezultate bus atlikta 40-60 lapų apimties techninė galimybių studija - tiriamasis analitinis darbas, kuriuo siekiama įvertinti planuojamo įgyvendinti MTEP projekto technologinį arba / ir ekonominį bei komercinį gyvybingumą.</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21" sId="1" odxf="1" dxf="1">
    <nc r="F1401"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722" sId="1" odxf="1" dxf="1">
    <nc r="G1401">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23" sId="1" odxf="1" dxf="1">
    <nc r="D1402" t="inlineStr">
      <is>
        <t>K4_P4_T1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24" sId="1" odxf="1" dxf="1">
    <nc r="E1402" t="inlineStr">
      <is>
        <t>Kompiuterinės regos taikymas aplinkai ir objektams atpažinti, jų kokybės  parametrams išmatuoti. Kuriamos įvairios kompiuterinės regos sistemos pramoniniams objektams analizuoti: laidų žymėjimo kontrolė, objektų orientacijos atpažinimas, surinktų modulių vizualinė kontrolė. Kuriamos ir tiriamos kompiuterinės regos sistemos, skirtos matuoti geometrinius parametrus didelių matmenų objektuose (pav. baldų plokštėse, valdymo spintose ir kt.) ir defektams aptikti.  Tiriamos galimybės panaudoti kompiuterinę regą mobiliųjų robotų orientacijai ir jų griebtuvams valdyti. Rezultate bus atlikta 40-60 lapų apimties techninė galimybių studija - tiriamasis analitinis darbas, kuriuo siekiama įvertinti planuojamo įgyvendinti MTEP projekto technologinį arba / ir ekonominį bei komercinį gyvybingumą.</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25" sId="1" odxf="1" dxf="1">
    <nc r="F1402"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726" sId="1" odxf="1" dxf="1">
    <nc r="G1402">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27" sId="1" odxf="1" dxf="1">
    <nc r="D1403" t="inlineStr">
      <is>
        <t>K5_P1_T1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28" sId="1" odxf="1" dxf="1">
    <nc r="E1403" t="inlineStr">
      <is>
        <t>Eismo srautų bei jų valdymo tyrimai. Eismo srautų tyrimai aktualūs, įvertinant triukšmo lygį, avaringumą, miesto gatvių ir užmiesčio kelių plėtros galimybes. Projektuojant naujus miesto rajonus ar kuriant poilsio zonas, turi būti atsižvelgiama į tokius tyrimus. Dažniausiai tai yra sudedamoji kitų tyrimų dalis. Pavyzdžiui, tai labai aktualu, diegiant naujas ar tobulinant senas eismo valdymo ir koordinavimo sistemas.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29" sId="1" odxf="1" dxf="1">
    <nc r="F1403"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730" sId="1" odxf="1" dxf="1">
    <nc r="G1403">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31" sId="1" odxf="1" dxf="1">
    <nc r="D1404" t="inlineStr">
      <is>
        <t>K5_P1_T1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32" sId="1" odxf="1" dxf="1">
    <nc r="E1404" t="inlineStr">
      <is>
        <t xml:space="preserve">Eismo srautų valdymo galimybių studijos. Išsamios eismo srautų valdymo studijos leidžia įvertinti transporto srautus įvairiai aspektais. Studijose apskaičiuojamos ir pateikiamos transporto srautų priklausomybės nuo sezoniškumo, nuo paros laiko, nuo transporto srauto sudėties bei nuo kitų įvairių aplinkybių. Šios studijos taip pat gali pasitarnauti,  įvertinant triukšmo lygį, avaringumą, miesto gatvių ir užmiesčio kelių plėtros galimybes. Eismo srautų valdymo galimybių studijos privalomos įvertinant ir diegiant  eismo reguliavimo sistemas.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33" sId="1" odxf="1" dxf="1">
    <nc r="F1404"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734" sId="1" odxf="1" dxf="1">
    <nc r="G1404">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35" sId="1" odxf="1" dxf="1">
    <nc r="D1405" t="inlineStr">
      <is>
        <t>K5_P1_T3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36" sId="1" odxf="1" dxf="1">
    <nc r="E1405" t="inlineStr">
      <is>
        <t xml:space="preserve">Ultragarsinės diagnostikos metodų taikymo medicinoje taikomieji moksliniai tyrimai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37" sId="1" odxf="1" dxf="1">
    <nc r="F1405"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738" sId="1" odxf="1" dxf="1">
    <nc r="G1405">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39" sId="1" odxf="1" dxf="1">
    <nc r="D1406" t="inlineStr">
      <is>
        <t>K4_P4_T2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40" sId="1" odxf="1" dxf="1">
    <nc r="E1406" t="inlineStr">
      <is>
        <t>Ultragarsinių kokybės kontrolės sistemų, skirtų technologinių procesų stebėsenai gamyboje atlikti prototipų kūrimas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41" sId="1" odxf="1" dxf="1">
    <nc r="F1406"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742" sId="1" odxf="1" dxf="1">
    <nc r="G1406">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43" sId="1" odxf="1" dxf="1">
    <nc r="D1407" t="inlineStr">
      <is>
        <t>K5_P1_T1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44" sId="1" odxf="1" dxf="1">
    <nc r="E1407" t="inlineStr">
      <is>
        <t>Autonominių mobilių robotų, jų valdymo, navigacijos sistemų kūrimas ir eksperimentinis tyrimas vystant autonominio transporto infrastruktūrą (autonominiai paslaugų robotai , autonominės keleivių transportavimo priemonės ir kt.) ir sumaniąją logistiką (robotizuotas sandėlių aptarnavimas, robotizuotos medžiagų transportavimo-paskirstymo sistemos ir kt.).  Šio tipo robotai skirti autonomiškai (be operatoriaus įsikišimo) judėti į nurodytą vietą gamybinėse patalpose, sandėliuose ir kito tipo uždarose aplinkose bei transportuoti įvairaus pobūdžio krovinius. Robotai gali turėti vieną ar dvi robotines rankas, kuriomis gali manipuliuoti gabenamais kroviniais  (paimti / padėti) ar atlikti papildomus darbus (atverti / užverti duris). Navigacijai gali būti panaudotos GPS sistemos, giroskopai, akselerometrai, inklinometrai, e-kompasai ir kt. Robotai gali turėti video kameras, kurių vaizdas apdorojamas borto kompiuteryje arba perduodamas operatoriui WiFi ar 4G ryšiu. Paslaugų robotų srityje tiriami robotai, gebantys transportuoti krovinius tiesiais arba spiraliniais laiptais. Rezultate bus pateikta 40-60 lapų apimties galimų MTEP projekto sprendimų eksperimentinių tyrimų rezultatai ir jų analizė. Eksperimentiniams tyrimams gali būti sukurtas MTEP projekte numatytas autonominio roboto prototipas arba panaudotas trečiųjų šalių sukurta priemonė.</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45" sId="1" odxf="1" dxf="1">
    <nc r="F1407"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746" sId="1" odxf="1" dxf="1">
    <nc r="G1407">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47" sId="1" odxf="1" dxf="1">
    <nc r="D1408" t="inlineStr">
      <is>
        <t>K5_P1_T1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48" sId="1" odxf="1" dxf="1">
    <nc r="E1408" t="inlineStr">
      <is>
        <t>Kompiuterinės regos algoritmų taikymas sumaniosioms transporto priemonėms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49" sId="1" odxf="1" dxf="1">
    <nc r="F1408" t="inlineStr">
      <is>
        <t>VGTU, Grafinių sistemų katedra
Romualdas Baušys
Tel. (8 5) 274 4847
El. p. romualdas.bausys@vgtu.lt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750" sId="1" odxf="1" dxf="1">
    <nc r="G1408">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51" sId="1" odxf="1" dxf="1">
    <nc r="D1409" t="inlineStr">
      <is>
        <t>K5_P1_T1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52" sId="1" odxf="1" dxf="1">
    <nc r="E1409" t="inlineStr">
      <is>
        <t>Krovinių perkrovimo terminalų našumo didinimas diegiant pažangias automatizuotas sistemas, kurios leistų saugiai ir greitai atlikti krovinių paskirstymo procedūras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53" sId="1" odxf="1" dxf="1">
    <nc r="F1409" t="inlineStr">
      <is>
        <t>VGTU, Transporto technologinių įrenginių katedra
Marijonas Bogdevičius
Tel. (8 5) 274 4782, (8 5) 274 4783
El. p. marijonas.bogdevicius@vgtu.lt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754" sId="1" odxf="1" dxf="1">
    <nc r="G1409">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55" sId="1" odxf="1" dxf="1">
    <nc r="D1410" t="inlineStr">
      <is>
        <t>K6_P1_T1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56" sId="1" odxf="1" dxf="1">
    <nc r="E1410" t="inlineStr">
      <is>
        <t>Inovacinių edukacinių sprendimų, naudojant žaidybos (gamification) principus taikymo galimybių studija, aplinkos taršos mažinimo idėjų sklaidai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57" sId="1" odxf="1" dxf="1">
    <nc r="F1410" t="inlineStr">
      <is>
        <t>Jolanta Skirgailė
Direktorius
852154884, 868650121
jolanta@kolegija.lt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758" sId="1" odxf="1" dxf="1">
    <nc r="G1410">
      <v>35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59" sId="1" odxf="1" dxf="1">
    <nc r="D1411"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60" sId="1" odxf="1" dxf="1">
    <nc r="E1411" t="inlineStr">
      <is>
        <t>Transporto ir logistikos procesų saugumo užtikrinimo modelių ir technologijų kūrimas bei diagnostika.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61" sId="1" odxf="1" dxf="1">
    <nc r="F1411" t="inlineStr">
      <is>
        <t>Doc. Dr. Nerijus Bagdanavičius, 
El. p. nerijus.bagdanavicius@edu.ktk.lt, 
Tel. +370 689 13887</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762" sId="1" odxf="1" dxf="1">
    <nc r="G1411">
      <v>14</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63" sId="1" odxf="1" dxf="1">
    <nc r="D1412"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64" sId="1" odxf="1" dxf="1">
    <nc r="E1412" t="inlineStr">
      <is>
        <t>Kompiuterinės regos taikymas kuriant pagalbines vairuotojui sistemas didinančias eismo saugumą</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65" sId="1" odxf="1" dxf="1">
    <nc r="F1412" t="inlineStr">
      <is>
        <t>dr. Paulius Serafinavičius
Vyresnusis mokslo darbuotojas
 paulius.serafinavicius@bpti.lt
+37068387737</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766" sId="1" odxf="1" dxf="1">
    <nc r="G1412">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67" sId="1" odxf="1" dxf="1">
    <nc r="D1413"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68" sId="1" odxf="1" dxf="1">
    <nc r="E1413" t="inlineStr">
      <is>
        <t>Kompiuterinės regos taikymas transporto stebėjimo sistemose.</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69" sId="1" odxf="1" dxf="1">
    <nc r="F1413" t="inlineStr">
      <is>
        <t>dr. Paulius Serafinavičius
Vyresnusis mokslo darbuotojas
 paulius.serafinavicius@bpti.lt
+37068387737</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770" sId="1" odxf="1" dxf="1">
    <nc r="G1413">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71" sId="1" odxf="1" dxf="1">
    <nc r="D1414" t="inlineStr">
      <is>
        <t>K2_P3_T2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72" sId="1" odxf="1" dxf="1">
    <nc r="E1414" t="inlineStr">
      <is>
        <t>Prototipų diagnostikai ir gydymui taikant duomenų gavybos ir dirbtinio intelekto metodus sukūrimas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73" sId="1" odxf="1" dxf="1">
    <nc r="F1414"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774" sId="1" odxf="1" dxf="1">
    <nc r="G1414">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75" sId="1" odxf="1" dxf="1">
    <nc r="D1415"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76" sId="1" odxf="1" dxf="1">
    <nc r="E1415" t="inlineStr">
      <is>
        <t>Prototipų taikančių kalbos technologijų sumaniose transporto sistemose sukūrimas (pvz., automobilio įrangos valdymas balsu).</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77" sId="1" odxf="1" dxf="1">
    <nc r="F1415"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778" sId="1" odxf="1" dxf="1">
    <nc r="G1415">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79" sId="1" odxf="1" dxf="1">
    <nc r="D1416" t="inlineStr">
      <is>
        <t>K2_P3_T2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80" sId="1" odxf="1" dxf="1">
    <nc r="E1416" t="inlineStr">
      <is>
        <t>Prototipų diagnostikai ir gydymui taikant duomenų gavybos ir dirbtinio intelekto metodus demonstravimas.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81" sId="1" odxf="1" dxf="1">
    <nc r="F1416"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782" sId="1" odxf="1" dxf="1">
    <nc r="G1416">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83" sId="1" odxf="1" dxf="1">
    <nc r="D1417"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784" sId="1" odxf="1" dxf="1">
    <nc r="E1417" t="inlineStr">
      <is>
        <t>Prototipų Duomenų gamybos, dirbtinio intelekto ir statistinės analizės taikymams sumaniose transporto sistemose sukūrimas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rgb="FF000000"/>
        <name val="Calibri"/>
        <scheme val="none"/>
      </font>
      <border outline="0">
        <left style="thin">
          <color rgb="FF000000"/>
        </left>
        <right style="thin">
          <color rgb="FF000000"/>
        </right>
        <top style="thin">
          <color rgb="FF000000"/>
        </top>
        <bottom style="thin">
          <color rgb="FF000000"/>
        </bottom>
      </border>
      <protection locked="1"/>
    </ndxf>
  </rcc>
  <rcc rId="73785" sId="1" odxf="1" dxf="1">
    <nc r="F1417"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786" sId="1" odxf="1" dxf="1">
    <nc r="G1417">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87" sId="1" odxf="1" dxf="1">
    <nc r="D1418" t="inlineStr">
      <is>
        <t>K5_P1_T2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88" sId="1" odxf="1" dxf="1">
    <nc r="E1418" t="inlineStr">
      <is>
        <t>Transporto srautų valdymo sistemų technologinė plėtra ir projektavimas.
Viena iš didžiausių šiuolaikinio transporto problemų - parkavimas. Reikalingi transporto priemonių aptikimo jutikliai ir duomenų perdavimo įtaisai, stebėjimo ir reguliavimo priemonės. Sukurti ultragarsiniai ir magnetiniai transporto priemonių aptikimo jutikliai. Yra galimybės nustatyti judančių transporto priemonių greitį ir gabaritus. 
Suteiktos paslaugos rezultatas (priklausomai nuo poreikio) - veikiantis maketas/prototipas.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89" sId="1" odxf="1" dxf="1">
    <nc r="F1418"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790" sId="1" odxf="1" dxf="1">
    <nc r="G1418">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91" sId="1" odxf="1" dxf="1">
    <nc r="D1419" t="inlineStr">
      <is>
        <t>K5_P1_T2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92" sId="1" odxf="1" dxf="1">
    <nc r="E1419" t="inlineStr">
      <is>
        <t>Transporto srautų valdymo sistemų technologinė plėtra ir projektavimas.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93" sId="1" odxf="1" dxf="1">
    <nc r="F1419"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794" sId="1" odxf="1" dxf="1">
    <nc r="G1419">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95" sId="1" odxf="1" dxf="1">
    <nc r="D1420" t="inlineStr">
      <is>
        <t>K5_P1_T2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96" sId="1" odxf="1" dxf="1">
    <nc r="E1420" t="inlineStr">
      <is>
        <t>Judumo transporto sistemoje modelių kūrimas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797" sId="1" odxf="1" dxf="1">
    <nc r="F1420"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798" sId="1" odxf="1" dxf="1">
    <nc r="G1420">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799" sId="1" odxf="1" dxf="1">
    <nc r="D1421" t="inlineStr">
      <is>
        <t>K5_P1_T2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00" sId="1" odxf="1" dxf="1">
    <nc r="E1421" t="inlineStr">
      <is>
        <t>Transporto srautų valdymo sistemų technologinė plėtra ir projektavimas.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01" sId="1" odxf="1" dxf="1">
    <nc r="F1421"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802" sId="1" odxf="1" dxf="1">
    <nc r="G1421">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03" sId="1" odxf="1" dxf="1">
    <nc r="D1422" t="inlineStr">
      <is>
        <t>K4_P4_T2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04" sId="1" odxf="1" dxf="1">
    <nc r="E1422" t="inlineStr">
      <is>
        <t>Robotų darbo celių taikomieji tyrimai, pramoninių robotų nestandartinio taikymo galimybių tyrimas naujiems gamybos procesams. Pramoninių robotų įprastinis (paletavimas, dažymas, rūšiavimas ir kt.) ir nestandartinis taikymas  gamybinių procesų automatizavime, kai robotai savyje apjungia kelias skirtingų įrenginių funkcijas. Tai gali būti įvairios matavimo funkcijos, kai robotas dideliame plote ar erdvėje geba kontaktiniu būdu ar panaudojant kompiuterinę regą atlikti objektų savybių ar geometrinių dydžių matavimus. Taip pat kuriamos adaptuotos vartotojo poreikiams taikomosios programos, kurios iš CAD brėžinių generuoja robotus valdančias programas ir taip eleminuoja įprastinius programavimo darbus. Rezultate bus pateikta 40-60 lapų apimties galimų MTEP projekto sprendimų eksperimentinių tyrimų rezultatai ir jų analizė. Eksperimentiniams tyrimams gali būti sukurtas MTEP projekte numatytas prototipas.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05" sId="1" odxf="1" dxf="1">
    <nc r="F1422"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806" sId="1" odxf="1" dxf="1">
    <nc r="G1422">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07" sId="1" odxf="1" dxf="1">
    <nc r="D1423" t="inlineStr">
      <is>
        <t>K4_P4_T2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08" sId="1" odxf="1" dxf="1">
    <nc r="E1423" t="inlineStr">
      <is>
        <t>Kompiuterinės regos taikymas aplinkai ir objektams atpažinti, jų kokybės  parametrams išmatuoti . Kuriamos įvairios kompiuterinės regos sistemos pramoniniams objektams analizuoti: laidų žymėjimo kontrolė, objektų orientacijos atpažinimas, surinktų modulių vizualinė kontrolė. Kuriamos ir tiriamos kompiuterinės regos sistemos, skirtos matuoti geometrinius parametrus didelių matmenų objektuose (pav. baldų plokštėse, valdymo spintose ir kt.) ir defektams aptikti.  Tiriamos galimybės panaudoti kompiuterinę regą mobiliųjų robotų orientacijai ir jų griebtuvams valdyti. Rezultate bus pateikta 40-60 lapų apimties galimų MTEP projekto sprendimų eksperimentinių tyrimų rezultatai ir jų analizė. Eksperimentiniams tyrimams gali būti sukurtas MTEP projekte numatytas kompiuterinės regos sistemos prototipas.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09" sId="1" odxf="1" dxf="1">
    <nc r="F1423"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810" sId="1" odxf="1" dxf="1">
    <nc r="G1423">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11" sId="1" odxf="1" dxf="1">
    <nc r="D1424" t="inlineStr">
      <is>
        <t>K5_P1_T3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12" sId="1" odxf="1" dxf="1">
    <nc r="E1424" t="inlineStr">
      <is>
        <t>Eismo srautų bei jų valdymo tyrimai. Eismo srautų tyrimai aktualūs, įvertinant triukšmo lygį, avaringumą, miesto gatvių ir užmiesčio kelių plėtros galimybes. Projektuojant naujus miesto rajonus ar kuriant poilsio zonas, turi būti atsižvelgiama į tokius tyrimus. Dažniausiai tai yra sudedamoji kitų tyrimų dalis. Pavyzdžiui, tai labai aktualu, diegiant naujas ar tobulinant senas eismo valdymo ir koordinavimo sistemas.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13" sId="1" odxf="1" dxf="1">
    <nc r="F1424"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814" sId="1" odxf="1" dxf="1">
    <nc r="G1424">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15" sId="1" odxf="1" dxf="1">
    <nc r="D1425" t="inlineStr">
      <is>
        <t>K5_P1_T3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16" sId="1" odxf="1" dxf="1">
    <nc r="E1425" t="inlineStr">
      <is>
        <t>Transporto priemonių skleidžiamo triukšmo ir vibracijų tyrimai. Urbanizuotose teritorijose susiduriama su labai didele problema -  transporto keliamu triukšmu ir vibracija. Triukšmo prevencija ir kontrolė labai svarbus kiekvieno miesto savivaldybės tikslas. Šios krypties moksliniai tyrimai labai svarbūs ne tik triukšmo kontrolei, bet ir detaliųjų planų rengimui bei miesto plėtros projektams. Šie tyrimai svarbūs sprendžiant miesto eismo valdymo problemas. Vibracijų tyrimai aktualūs statinių būklei įvertinti ir renovacijos projektams vystyti.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17" sId="1" odxf="1" dxf="1">
    <nc r="F1425"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818" sId="1" odxf="1" dxf="1">
    <nc r="G1425">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19" sId="1" odxf="1" dxf="1">
    <nc r="D1426" t="inlineStr">
      <is>
        <t>K5_P1_T2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20" sId="1" odxf="1" dxf="1">
    <nc r="E1426" t="inlineStr">
      <is>
        <t>Autonominių mobilių robotų, jų valdymo, navigacijos sistemų kūrimas ir eksperimentinis tyrimas vystant autonominio transporto infrastruktūrą (autonominiai paslaugų robotai , autonominės keleivių transportavimo priemonės ir kt.) ir sumaniąją logistiką (robotizuotas sandėlių aptarnavimas, robotizuotos medžiagų transportavimo-paskirstymo sistemos ir kt.). Šio tipo robotai skirti autonomiškai (be operatoriaus įsikišimo) judėti į nurodytą vietą gamybinėse patalpose, sandėliuose ir kito tipo uždarose aplinkose bei transportuoti įvairaus pobūdžio krovinius. Robotai gali turėti vieną ar dvi robotines rankas, kuriomis gali manipuliuoti gabenamais kroviniais  (paimti / padėti) ar atlikti papildomus darbus (atverti / užverti duris). Navigacijai gali būti panaudotos GPS sistemos, giroskopai, akselerometrai, inklinometrai, e-kompasai ir kt. Robotai gali turėti video kameras, kurių vaizdas apdorojamas borto kompiuteryje arba perduodamas operatoriui WiFi ar 4G ryšiu. Paslaugų robotų srityje tiriami robotai, gebantys transportuoti krovinius tiesiais arba spiraliniais laiptais. Rezultate bus pateikta 40-60 lapų apimties galimų MTEP projekto sprendimų eksperimentinių tyrimų rezultatai ir jų analizė. Eksperimentiniams tyrimams gali būti sukurtas MTEP projekte numatytas autonominio roboto prototipas arba panaudotas trečiųjų šalių sukurta priemonė.</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21" sId="1" odxf="1" dxf="1">
    <nc r="F1426"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822" sId="1" odxf="1" dxf="1">
    <nc r="G1426">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23" sId="1" odxf="1" dxf="1">
    <nc r="D1427"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24" sId="1" odxf="1" dxf="1">
    <nc r="E1427" t="inlineStr">
      <is>
        <t>Prototipų Duomenų gamybos, dirbtinio intelekto ir statistinės analizės taikymams sumaniose transporto sistemose sukūrimas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25" sId="1" odxf="1" dxf="1">
    <nc r="F1427" t="inlineStr">
      <is>
        <t>VDU Informatikos fakultetas
Prof. Tomas Krilavičius, 
El. p. t.krilavicius@if.vdu.lt
Tel.: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826" sId="1" odxf="1" dxf="1">
    <nc r="G1427">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27" sId="1" odxf="1" dxf="1">
    <nc r="D1428"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28" sId="1" odxf="1" dxf="1">
    <nc r="E1428" t="inlineStr">
      <is>
        <t>Sprendimų paremtų duomenų tyrybos modeliais ir skaitmeninių vaizdų apdorojimu prototipų kūrimas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29" sId="1" odxf="1" dxf="1">
    <nc r="F1428" t="inlineStr">
      <is>
        <t>Virginijus Marcinkevičius
Tel. (8 5) 21 09 311
El. paštas: virginijus.marcinkevicius@mii.vu.lt
Matematikos ir informatikos institutas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830" sId="1" odxf="1" dxf="1">
    <nc r="G1428">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31" sId="1" odxf="1" dxf="1">
    <nc r="D1429"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32" sId="1" odxf="1" dxf="1">
    <nc r="E1429" t="inlineStr">
      <is>
        <t>Mikrovaldikliais grįstų išmaniųjų sistemų bei priemonių prototipų sukūrimas. Algoritmų ir programų išmaniosioms sistemoms sukūrimas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33" sId="1" odxf="1" dxf="1">
    <nc r="F1429" t="inlineStr">
      <is>
        <t>VGTU, Kompiuterių inžinerijos katedra
Nerijus Paulauskas
Tel. (8 5) 237 0587
El. p. nerijus.paulauskas@vgtu.lt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834" sId="1" odxf="1" dxf="1">
    <nc r="G1429">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35" sId="1" odxf="1" dxf="1">
    <nc r="D1430"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36" sId="1" odxf="1" dxf="1">
    <nc r="E1430" t="inlineStr">
      <is>
        <t>Naujų energetinių sistemų (atsinaujinantys energijos šaltiniai) kūrimas ir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37" sId="1" odxf="1" dxf="1">
    <nc r="F1430" t="inlineStr">
      <is>
        <t>VGTU, Transporto technologinių įrenginių katedra
Marijonas Bogdevičius
Tel. (8 5) 274 4782, (8 5) 274 4783
El. p. marijonas.bogdevicius@vgtu.lt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838" sId="1" odxf="1" dxf="1">
    <nc r="G1430">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39" sId="1" odxf="1" dxf="1">
    <nc r="D1431"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40" sId="1" odxf="1" dxf="1">
    <nc r="E1431" t="inlineStr">
      <is>
        <t>Specialios paskirties elektroninių įtaisų, taikomų šiuolaikinėse IRT, prototipų veikimo demonstravimas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41" sId="1" odxf="1" dxf="1">
    <nc r="F1431" t="inlineStr">
      <is>
        <t>VGTU, Kompiuterių inžinerijos katedra
Vaidotas Barzdėnas
Tel. (8 5) 274 4769
El. p. vaidotas.barzdenas@vgtu.lt
Romualdas Navickas
Tel. (8 5) 237 0606
El. p. romualdas.navickas@vgtu.lt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842" sId="1" odxf="1" dxf="1">
    <nc r="G1431">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43" sId="1" odxf="1" dxf="1">
    <nc r="D1432"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44" sId="1" odxf="1" dxf="1">
    <nc r="E1432" t="inlineStr">
      <is>
        <t>Eksperimentiniai automobilių saugumo, esant skirtingoms kelio ir eismo sąlygoms,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45" sId="1" odxf="1" dxf="1">
    <nc r="F1432" t="inlineStr">
      <is>
        <t>VGTU, Saugaus eismo laboratorija
Vidas Žuraulis
Tel. (8 5) 237 0584
El. p. vidas.zuraulis@vgtu.lt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846" sId="1" odxf="1" dxf="1">
    <nc r="G1432">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47" sId="1" odxf="1" dxf="1">
    <nc r="D1433"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48" sId="1" odxf="1" dxf="1">
    <nc r="E1433" t="inlineStr">
      <is>
        <t>Geležinkelio stočių elektrinės centralizacijos treniruoklio paleidimas ir demonstravimas:
- Tarpstočių signalizacijos sistemų kūrimas;
- Stočių elektrinės centralizacijos įrenginių sąveikos demonstravimas.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49" sId="1" odxf="1" dxf="1">
    <nc r="F1433" t="inlineStr">
      <is>
        <t>VGTU, Geležinkelių transporto katedra
Viačeslav Petrenko
Tel. 8 652 64954
El. p. viaceslav.petrenko@vgtu.lt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850" sId="1" odxf="1" dxf="1">
    <nc r="G1433">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51" sId="1" odxf="1" dxf="1">
    <nc r="D1434"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52" sId="1" odxf="1" dxf="1">
    <nc r="E1434" t="inlineStr">
      <is>
        <t>Elektrinio traukinio vežimėlio diagnostikos stendo techninių parametrų reguliavimas ir tikslinimas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53" sId="1" odxf="1" dxf="1">
    <nc r="F1434" t="inlineStr">
      <is>
        <t>VGTU, Geležinkelių transporto katedra
Gediminas Vaičiūnas
Tel. (8 5) 274 4801, (8 5) 274 4802
El. p. gediminas.vaiciunas@vgtu.lt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854" sId="1" odxf="1" dxf="1">
    <nc r="G1434">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55" sId="1" odxf="1" dxf="1">
    <nc r="D1435" t="inlineStr">
      <is>
        <t>K5_P1_T2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56" sId="1" odxf="1" dxf="1">
    <nc r="E1435" t="inlineStr">
      <is>
        <t>Transporto sistemos modeliavimas siekiant optimaliai paskirstyti transporto srautus gatvių tinkle atsižvelgiant į visuomeninio transporto ir privataus transporto srautų suderinimą. Išmanių sistemų gabenant krovinius ir pervežant žmones kūrimas ir diegimas mažinant taršą bei didinant saugumą</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57" sId="1" odxf="1" dxf="1">
    <nc r="F1435" t="inlineStr">
      <is>
        <t>VGTU, Transporto technologinių įrenginių katedra
Marijonas Bogdevičius
Tel. (8 5) 274 4782, (8 5) 274 4783
El. p. marijonas.bogdevicius@vgtu.lt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858" sId="1" odxf="1" dxf="1">
    <nc r="G1435">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59" sId="1" odxf="1" dxf="1">
    <nc r="D1436" t="inlineStr">
      <is>
        <t>K6_P1_T2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60" sId="1" odxf="1" dxf="1">
    <nc r="E1436" t="inlineStr">
      <is>
        <t>Inovacinių edukacinių sprendimų, naudojant žaidybos (gamification) principus taikymo modeliavimas, aplinkos taršos mažinimo idėjų sklaidai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61" sId="1" odxf="1" dxf="1">
    <nc r="F1436" t="inlineStr">
      <is>
        <t>Jolanta Skirgailė
Direktorius
852154884, 868650121
jolanta@kolegija.lt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862" sId="1" odxf="1" dxf="1">
    <nc r="G1436">
      <v>35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63" sId="1" odxf="1" dxf="1">
    <nc r="D1437" t="inlineStr">
      <is>
        <t>K5_P1_T3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64" sId="1" odxf="1" dxf="1">
    <nc r="E1437" t="inlineStr">
      <is>
        <t>Orlaivių elektroninio maršruto planavimo įrankio koncepcijos formulavimas, koncepcijos patvirtinimas, maketo kūrimas ir testavimas.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65" sId="1" odxf="1" dxf="1">
    <nc r="F1437" t="inlineStr">
      <is>
        <t>dr. Piotras Cimmperman 
vyresnysis mokslo darbuotojas
piotras.cimmperman@bpti.lt
+37061413070</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866" sId="1" odxf="1" dxf="1">
    <nc r="G1437">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67" sId="1" odxf="1" dxf="1">
    <nc r="D1438" t="inlineStr">
      <is>
        <t>K5_P1_T3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68" sId="1" odxf="1" dxf="1">
    <nc r="E1438" t="inlineStr">
      <is>
        <t>Duomenų gamybos, dirbtinio intelekto ir statistinės analizės taikymų sumanioms transporto sistemoms moksliniai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869" sId="1" odxf="1" dxf="1">
    <nc r="F1438"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870" sId="1" odxf="1" dxf="1">
    <nc r="G1438">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71" sId="1" odxf="1" dxf="1">
    <nc r="D1439" t="inlineStr">
      <is>
        <t>K5_P1_T3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72" sId="1" odxf="1" dxf="1">
    <nc r="E1439" t="inlineStr">
      <is>
        <t>Automobilių parkavimo jutiklių   ir sistemų taikomieji tyrimai.
Visos masinio susibūrimo vietos, intensyvaus transporto mazgai siejami ir su padidinta rizika dėl galimų ekstremalių situacijų, kurias  gali padėti spręsti eismo srautų valdymo sistemos. Jutiklių ir algoritmų transporto priemonių aptikimui, jų gabaritų, judėjimo krypties ir greičio nustatymui tyrimai. 
Suteiktos paslaugos rezultatas  - tyrimų ataskaita, pristatanti gautus rezultatus, rekomendacijas.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73" sId="1" odxf="1" dxf="1">
    <nc r="F1439"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874" sId="1" odxf="1" dxf="1">
    <nc r="G1439">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75" sId="1" odxf="1" dxf="1">
    <nc r="D1440" t="inlineStr">
      <is>
        <t>K5_P1_T3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76" sId="1" odxf="1" dxf="1">
    <nc r="E1440" t="inlineStr">
      <is>
        <t>Transporto srautų operatyvaus koregavimo  (valdymo) metodų kūrimas bei įrangos kūrimas. Transporto srautų modeliavimas bei operatyvaus srautų koregavimo metodų kūrimas, panaudojant įvairius algoritmus ir priemones, vertinant skirtingus transporto tipus, eismo sąlygas bei kelių tipus.Suteiktos paslaugos rezultatas - srautų koregavimo metodikos sukūrimas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77" sId="1" odxf="1" dxf="1">
    <nc r="F1440"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878" sId="1" odxf="1" dxf="1">
    <nc r="G1440">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79" sId="1" odxf="1" dxf="1">
    <nc r="D1441" t="inlineStr">
      <is>
        <t>K4_P4_T3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80" sId="1" odxf="1" dxf="1">
    <nc r="E1441" t="inlineStr">
      <is>
        <t>Robotų darbo celių taikomieji tyrimai, pramoninių robotų nestandartinio taikymo galimybių tyrimas naujiems gamybos procesams. Pramoninių robotų įprastinis (paletavimas, dažymas, rūšiavimas ir kt.) ir nestandartinis taikymas  gamybinių procesų automatizavime, kai robotai savyje apjungia kelias skirtingų įrenginių funkcijas. Tai gali būti įvairios matavimo funkcijos, kai robotas dideliame plote ar erdvėje geba kontaktiniu būdu ar panaudojant kompiuterinę regą atlikti objektų savybių ar geometrinių dydžių matavimus. Taip pat kuriamos adaptuotos vartotojo poreikiams taikomosios programos, kurios iš CAD brėžinių generuoja robotus valdančias programas ir taip eleminuoja įprastinius programavimo darbus.Rezultate bus pateikta 40-60 lapų apimties ataskaita apie atliktus tiriamuosius darbus. Šiems darbams gali būti sukurtas matematinis modelis, analoginis modelis ar prototipas.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81" sId="1" odxf="1" dxf="1">
    <nc r="F1441"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882" sId="1" odxf="1" dxf="1">
    <nc r="G1441">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83" sId="1" odxf="1" dxf="1">
    <nc r="D1442" t="inlineStr">
      <is>
        <t>K4_P4_T3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84" sId="1" odxf="1" dxf="1">
    <nc r="E1442" t="inlineStr">
      <is>
        <t>Kompiuterinės regos taikymas aplinkai ir objektams atpažinti, jų kokybės  parametrams išmatuoti. Kuriamos įvairios kompiuterinės regos sistemos pramoniniams objektams analizuoti: laidų žymėjimo kontrolė, objektų orientacijos atpažinimas, surinktų modulių vizualinė kontrolė. Kuriamos ir tiriamos kompiuterinės regos sistemos, skirtos matuoti geometrinius parametrus didelių matmenų objektuose (pav. baldų plokštėse, valdymo spintose ir kt.) ir defektams aptikti.  Tiriamos galimybės panaudoti kompiuterinę regą mobiliųjų robotų orientacijai ir jų griebtuvams valdyti. Moksliniai tyrimai: Rezultate bus pateikta 40-60 lapų apimties ataskaita apie atliktus tiriamuosius darbus. Šiems darbams gali būti sukurtas matematinis grafinių duomenų apdorojimo modelis, atlikti eksperimentiniai tyrimai.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85" sId="1" odxf="1" dxf="1">
    <nc r="F1442"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886" sId="1" odxf="1" dxf="1">
    <nc r="G1442">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87" sId="1" odxf="1" dxf="1">
    <nc r="D1443" t="inlineStr">
      <is>
        <t>K5_P1_T3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88" sId="1" odxf="1" dxf="1">
    <nc r="E1443" t="inlineStr">
      <is>
        <t>Eismo saugumo tyrimai. Miesto gatvių  ir užmiesčio kelių avaringumo tyrimai atliekami siekiant išsiaiškinti avarijų priežastis ir pasiūlyti sprendimo būdus. Nustatomi avaringiausi gatvių ir kelių ruožai, įvertinamos "Juodosios dėmės" galimybės. Šių tyrimų pagrindu galima pasiūlyti efektyviausius eismo valdymo būdus ir priemones. Tyrimo duomenys kaupiami, o tai leidžia nustatyti avaringumo dėsningumus metų, mėnesio, savaitės, dienos bėgyje.</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89" sId="1" odxf="1" dxf="1">
    <nc r="F1443"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890" sId="1" odxf="1" dxf="1">
    <nc r="G1443">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91" sId="1" odxf="1" dxf="1">
    <nc r="D1444" t="inlineStr">
      <is>
        <t>K5_P1_T3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92" sId="1" odxf="1" dxf="1">
    <nc r="E1444" t="inlineStr">
      <is>
        <t>Eismo srautų bei jų valdymo tyrimai. Eismo srautų tyrimai aktualūs, įvertinant triukšmo lygį, avaringumą, miesto gatvių ir užmiesčio kelių plėtros galimybes. Projektuojant naujus miesto rajonus ar kuriant poilsio zonas, turi būti atsižvelgiama į tokius tyrimus. Dažniausiai tai yra sudedamoji kitų tyrimų dalis. Pavyzdžiui, tai labai aktualu, diegiant naujas ar tobulinant senas eismo valdymo ir koordinavimo sistemas.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93" sId="1" odxf="1" dxf="1">
    <nc r="F1444"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894" sId="1" odxf="1" dxf="1">
    <nc r="G1444">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95" sId="1" odxf="1" dxf="1">
    <nc r="D1445" t="inlineStr">
      <is>
        <t>K5_P1_T3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96" sId="1" odxf="1" dxf="1">
    <nc r="E1445" t="inlineStr">
      <is>
        <t>Geležinkelių transporto riedmenų ir infrastuktūros tyrimai. Triukšmo, virpesių įvertinimas transporto sraute ir gyvenamosiose vietovėse. Problema globali, reikalaujanti pastovaus šių rodiklių monitoringo.</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897" sId="1" odxf="1" dxf="1">
    <nc r="F1445"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898" sId="1" odxf="1" dxf="1">
    <nc r="G1445">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899" sId="1" odxf="1" dxf="1">
    <nc r="D1446" t="inlineStr">
      <is>
        <t>K5_P1_T3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900" sId="1" odxf="1" dxf="1">
    <nc r="E1446" t="inlineStr">
      <is>
        <t>Transporto priemonių skleidžiamo triukšmo ir vibracijų tyrimai. Urbanizuotose teritorijose susiduriama su labai didele problema -  transporto keliamu triukšmu ir vibracija. Triukšmo prevencija ir kontrolė labai svarbus kiekvieno miesto savivaldybės tikslas. Šios krypties moksliniai tyrimai labai svarbūs ne tik triukšmo kontrolei, bet ir detaliųjų planų rengimui bei miesto plėtros projektams. Šie tyrimai svarbūs sprendžiant miesto eismo valdymo problemas. Vibracijų tyrimai aktualūs statinių būklei įvertinti ir renovacijos projektams vystyti.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901" sId="1" odxf="1" dxf="1">
    <nc r="F1446"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902" sId="1" odxf="1" dxf="1">
    <nc r="G1446">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03" sId="1" odxf="1" dxf="1">
    <nc r="D1447" t="inlineStr">
      <is>
        <t>K5_P1_T3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904" sId="1" odxf="1" dxf="1">
    <nc r="E1447" t="inlineStr">
      <is>
        <t>Autonominių mobilių robotų, jų valdymo, navigacijos sistemų kūrimas ir eksperimentinis tyrimas vystant autonominio transporto infrastruktūrą (autonominiai paslaugų robotai , autonominės keleivių transportavimo priemonės ir kt.) ir sumaniąją logistiką (robotizuotas sandėlių aptarnavimas, robotizuotos medžiagų transportavimo-paskirstymo sistemos ir kt.). Šio tipo robotai skirti autonomiškai (be operatoriaus įsikišimo) judėti į nurodytą vietą gamybinėse patalpose, sandėliuose ir kito tipo uždarose aplinkose bei transportuoti įvairaus pobūdžio krovinius. Robotai gali turėti vieną ar dvi robotines rankas, kuriomis gali manipuliuoti gabenamais kroviniais  (paimti / padėti) ar atlikti papildomus darbus (atverti / užverti duris). Navigacijai gali būti panaudotos GPS sistemos, giroskopai, akselerometrai, inklinometrai, e-kompasai ir kt. Robotai gali turėti video kameras, kurių vaizdas apdorojamas borto kompiuteryje arba perduodamas operatoriui WiFi ar 4G ryšiu. Paslaugų robotų srityje tiriami robotai, gebantys transportuoti krovinius tiesiais arba spiraliniais laiptais. Rezultate bus pateikta 40-60 lapų apimties ataskaita apie atliktus tiriamuosius darbus. Šiems darbams gali būti sukurtas navigacijos matematinis modelis, sąsajos tarp roboto manipuliatoriaus ir objektų matematinis modelis. Tyrimai gali būti adaptuoti užsakovo pateiktam mobiliajam robotui.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905" sId="1" odxf="1" dxf="1">
    <nc r="F1447"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3906" sId="1" odxf="1" dxf="1">
    <nc r="G1447">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07" sId="1" odxf="1" dxf="1">
    <nc r="D1448" t="inlineStr">
      <is>
        <t>K5_P1_T3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08" sId="1" odxf="1" dxf="1">
    <nc r="E1448" t="inlineStr">
      <is>
        <t>Duomenų gamybos, dirbtinio intelekto ir statistinės analizės taikymų sumanioms transporto sistemoms moksliniai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09" sId="1" odxf="1" dxf="1">
    <nc r="F1448" t="inlineStr">
      <is>
        <t>VDU Informatikos fakultetas
Prof. Tomas Krilavičius, 
El. p. t.krilavicius@if.vdu.lt
Tel.: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10" sId="1" odxf="1" dxf="1">
    <nc r="G1448">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11" sId="1" odxf="1" dxf="1">
    <nc r="D1449" t="inlineStr">
      <is>
        <t>K5_P1_T3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12" sId="1" odxf="1" dxf="1">
    <nc r="E1449" t="inlineStr">
      <is>
        <t>Antenų ir kitų komponentų, veikiančių  radijo dažnių diapazone, skirtų  sumanioms transporto sistemoms kūrimas ir tobulinimas. Rezultato technologinės parengties lygis 2-3.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13" sId="1" odxf="1" dxf="1">
    <nc r="F1449" t="inlineStr">
      <is>
        <t>Saulius Rudys
El. paštas: rudys@elmika.com
Tel. 8 687 02526 
Fizikos fakultetas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14" sId="1" odxf="1" dxf="1">
    <nc r="G1449">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15" sId="1" odxf="1" dxf="1">
    <nc r="D1450" t="inlineStr">
      <is>
        <t>K5_P1_T3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16" sId="1" odxf="1" dxf="1">
    <nc r="E1450" t="inlineStr">
      <is>
        <t>Šiuolaikinių ypač mažų matmenų mikro- ir nano-sistemų, taikomų ypač didelės spartos bevieliam duomenų perdavimui sumaniose transporto sistemose, moksliniai tyrimai.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3917" sId="1" odxf="1" dxf="1">
    <nc r="F1450" t="inlineStr">
      <is>
        <t>Vaidotas Barzdėnas, 
Tel.: (8 5) 274 4769
 El.p.: vaidotas.barzdenas@vgtu.lt 
Romualdas Navickas, 
Tel.: (8 5) 2370606
 El.p.: romualdas.navickas@vgtu.lt</t>
      </is>
    </nc>
    <odxf>
      <alignment horizontal="left" wrapText="0" readingOrder="0"/>
      <border outline="0">
        <left style="thin">
          <color auto="1"/>
        </left>
        <right style="thin">
          <color auto="1"/>
        </right>
        <top style="thin">
          <color auto="1"/>
        </top>
        <bottom style="thin">
          <color auto="1"/>
        </bottom>
      </border>
      <protection locked="0"/>
    </odxf>
    <ndxf>
      <alignment horizontal="general" wrapText="1" readingOrder="0"/>
      <border outline="0">
        <left style="thin">
          <color rgb="FF000000"/>
        </left>
        <right style="thin">
          <color rgb="FF000000"/>
        </right>
        <top style="thin">
          <color rgb="FF000000"/>
        </top>
        <bottom style="thin">
          <color rgb="FF000000"/>
        </bottom>
      </border>
      <protection locked="1"/>
    </ndxf>
  </rcc>
  <rcc rId="73918" sId="1" odxf="1" dxf="1">
    <nc r="G1450">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19" sId="1" odxf="1" dxf="1">
    <nc r="D1451" t="inlineStr">
      <is>
        <t>K5_P1_T3</t>
      </is>
    </nc>
    <odxf>
      <fill>
        <patternFill patternType="none">
          <fgColor indexed="64"/>
          <bgColor indexed="65"/>
        </patternFill>
      </fill>
      <border outline="0">
        <left style="thin">
          <color auto="1"/>
        </left>
        <right style="thin">
          <color auto="1"/>
        </right>
        <top style="thin">
          <color auto="1"/>
        </top>
        <bottom style="thin">
          <color auto="1"/>
        </bottom>
      </border>
      <protection locked="0"/>
    </odxf>
    <ndxf>
      <fill>
        <patternFill patternType="solid">
          <fgColor rgb="FFFFFFFF"/>
          <bgColor rgb="FFFFFFFF"/>
        </patternFill>
      </fill>
      <border outline="0">
        <left style="thin">
          <color rgb="FF000000"/>
        </left>
        <right style="thin">
          <color rgb="FF000000"/>
        </right>
        <top style="thin">
          <color rgb="FF000000"/>
        </top>
        <bottom style="thin">
          <color rgb="FF000000"/>
        </bottom>
      </border>
      <protection locked="1"/>
    </ndxf>
  </rcc>
  <rcc rId="73920" sId="1" odxf="1" dxf="1">
    <nc r="E1451" t="inlineStr">
      <is>
        <t>Autonominio valdymo tyrimai transporto priemonių valdomumui, saugumui tobulinti.</t>
      </is>
    </nc>
    <odxf>
      <fill>
        <patternFill patternType="none">
          <fgColor indexed="64"/>
          <bgColor indexed="65"/>
        </patternFill>
      </fill>
      <alignment horizontal="general" readingOrder="0"/>
      <border outline="0">
        <left style="thin">
          <color auto="1"/>
        </left>
        <right style="thin">
          <color auto="1"/>
        </right>
        <top style="thin">
          <color auto="1"/>
        </top>
        <bottom style="thin">
          <color auto="1"/>
        </bottom>
      </border>
      <protection locked="0"/>
    </odxf>
    <ndxf>
      <fill>
        <patternFill patternType="solid">
          <fgColor rgb="FFFFFFFF"/>
          <bgColor rgb="FFFFFFFF"/>
        </patternFill>
      </fill>
      <alignment horizontal="left" readingOrder="0"/>
      <border outline="0">
        <left style="thin">
          <color rgb="FF000000"/>
        </left>
        <right style="thin">
          <color rgb="FF000000"/>
        </right>
        <top style="thin">
          <color rgb="FF000000"/>
        </top>
        <bottom style="thin">
          <color rgb="FF000000"/>
        </bottom>
      </border>
      <protection locked="1"/>
    </ndxf>
  </rcc>
  <rcc rId="73921" sId="1" odxf="1" dxf="1">
    <nc r="F1451" t="inlineStr">
      <is>
        <t>VGTU, Kūrybiškumo ir inovacijų centras „Linkmenų fabrikas“
Lina Pečiūrė
Tel. (8 5) 274 5246
El. p. lina.peciure@vgtu.lt</t>
      </is>
    </nc>
    <odxf>
      <fill>
        <patternFill patternType="none">
          <fgColor indexed="64"/>
          <bgColor indexed="65"/>
        </patternFill>
      </fill>
      <alignment wrapText="0" readingOrder="0"/>
      <border outline="0">
        <left style="thin">
          <color auto="1"/>
        </left>
        <right style="thin">
          <color auto="1"/>
        </right>
        <top style="thin">
          <color auto="1"/>
        </top>
        <bottom style="thin">
          <color auto="1"/>
        </bottom>
      </border>
      <protection locked="0"/>
    </odxf>
    <ndxf>
      <fill>
        <patternFill patternType="solid">
          <fgColor rgb="FFFFFFFF"/>
          <bgColor rgb="FFFFFFFF"/>
        </patternFill>
      </fill>
      <alignment wrapText="1" readingOrder="0"/>
      <border outline="0">
        <left style="thin">
          <color rgb="FF000000"/>
        </left>
        <right style="thin">
          <color rgb="FF000000"/>
        </right>
        <top style="thin">
          <color rgb="FF000000"/>
        </top>
        <bottom style="thin">
          <color rgb="FF000000"/>
        </bottom>
      </border>
      <protection locked="1"/>
    </ndxf>
  </rcc>
  <rcc rId="73922" sId="1" odxf="1" dxf="1">
    <nc r="G1451">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23" sId="1" odxf="1" dxf="1">
    <nc r="D1452" t="inlineStr">
      <is>
        <t>K5_P2_T1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24" sId="1" odxf="1" dxf="1">
    <nc r="E1452" t="inlineStr">
      <is>
        <t>Metodų duomenų gavybos ir dirbtinio intelekto taikymams optimizuojant transporto valdymo sprendimus sukūrimas ir įvertinimas.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25" sId="1" odxf="1" dxf="1">
    <nc r="F1452"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26" sId="1" odxf="1" dxf="1">
    <nc r="G1452">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27" sId="1" odxf="1" dxf="1">
    <nc r="D1453" t="inlineStr">
      <is>
        <t>K5_P2_T1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28" sId="1" odxf="1" dxf="1">
    <nc r="E1453" t="inlineStr">
      <is>
        <t>Duomenų analizė tarptautinių transporto koridorių valdymui ir transporto rūšių integracijai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29" sId="1" odxf="1" dxf="1">
    <nc r="F1453" t="inlineStr">
      <is>
        <t>Steponas Kvietkauskas
El. paštas: steponas.kvietkauskas@mif.vu.lt
Tel. +370 625 10132
Matematikos ir informatikos fakultetas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30" sId="1" odxf="1" dxf="1">
    <nc r="G1453">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31" sId="1" odxf="1" dxf="1">
    <nc r="D1454" t="inlineStr">
      <is>
        <t>K5_P2_T1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32" sId="1" odxf="1" dxf="1">
    <nc r="E1454" t="inlineStr">
      <is>
        <t>Intermodalinio transporto tinklų, intermodalinių technologijų inovatyvių sprendimų taikymas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33" sId="1" odxf="1" dxf="1">
    <nc r="F1454" t="inlineStr">
      <is>
        <t>VGTU, Intermodalinio transporto ir logistikos kompetencijos centras
Algirdas Šakalys
Tel. (8 5) 274 5075
El. p. itlkc@vgtu.lt, algirdas.sakalys@vgtu.lt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34" sId="1" odxf="1" dxf="1">
    <nc r="G1454">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35" sId="1" odxf="1" dxf="1">
    <nc r="D1455" t="inlineStr">
      <is>
        <t>K5_P2_T1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36" sId="1" odxf="1" dxf="1">
    <nc r="E1455" t="inlineStr">
      <is>
        <t>Logistinių procesų kūrimo, optimizavimo bei tobulinimo galimybių studijos parengimas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37" sId="1" odxf="1" dxf="1">
    <nc r="F1455" t="inlineStr">
      <is>
        <t>VGTU, Logistikos ir transporto vadybos katedra
Darius Bazaras
Tel. (8 5) 274 5099
El. p. darius.bazaras@vgtu.lt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38" sId="1" odxf="1" dxf="1">
    <nc r="G1455">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39" sId="1" odxf="1" dxf="1">
    <nc r="D1456" t="inlineStr">
      <is>
        <t>K5_P2_T1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40" sId="1" odxf="1" dxf="1">
    <nc r="E1456" t="inlineStr">
      <is>
        <t>ITS transporte taikymo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41" sId="1" odxf="1" dxf="1">
    <nc r="F1456" t="inlineStr">
      <is>
        <t>VGTU, Logistikos ir transporto vadybos katedra
Darius Bazaras
Tel. (8 5) 274 5099
El. p. darius.bazaras@vgtu.lt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42" sId="1" odxf="1" dxf="1">
    <nc r="G1456">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43" sId="1" odxf="1" dxf="1">
    <nc r="D1457" t="inlineStr">
      <is>
        <t>K5_P2_T1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44" sId="1" odxf="1" dxf="1">
    <nc r="E1457" t="inlineStr">
      <is>
        <t>Krovinių transportavimo, sandėliavimo procesų modeliavimas bei ekonominis 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45" sId="1" odxf="1" dxf="1">
    <nc r="F1457" t="inlineStr">
      <is>
        <t>VGTU, Logistikos ir transporto vadybos katedra
Darius Bazaras
Tel. (8 5) 274 5099
El. p. darius.bazaras@vgtu.lt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46" sId="1" odxf="1" dxf="1">
    <nc r="G1457">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47" sId="1" odxf="1" dxf="1">
    <nc r="D1458" t="inlineStr">
      <is>
        <t>K5_P2_T1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48" sId="1" odxf="1" dxf="1">
    <nc r="E1458" t="inlineStr">
      <is>
        <t>Geležinkelių ir jūrų transporto saveikos modeliavimas, transporto pralaidumų skaičiavimas, terminalų darbo našumo skaičiavimas, krovos įrenginių techniniai sprendimai pagal krovinio apimtis, tiekimo grandinės formavimas, sandėlių išdėstymo planavimas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49" sId="1" odxf="1" dxf="1">
    <nc r="F1458" t="inlineStr">
      <is>
        <t>VGTU, Logistikos ir transporto vadybos katedra
Andrius Jaržemskis
Tel. (8 5) 274 5070
El. p. andrius.jarzemskis@vgtu.lt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50" sId="1" odxf="1" dxf="1">
    <nc r="G1458">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51" sId="1" odxf="1" dxf="1">
    <nc r="D1459" t="inlineStr">
      <is>
        <t>K5_P2_T1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52" sId="1" odxf="1" dxf="1">
    <nc r="E1459" t="inlineStr">
      <is>
        <t>Vežimų ilgais nuotoliais ir paskutinės mylios vežimų integravimo konkretaus verslo sąlygomis galimybių studija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53" sId="1" odxf="1" dxf="1">
    <nc r="F1459" t="inlineStr">
      <is>
        <t>Jolanta Skirgailė
Direktorius
852154884, 868650121
jolanta@kolegija.lt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54" sId="1" odxf="1" dxf="1">
    <nc r="G1459">
      <v>35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55" sId="1" odxf="1" dxf="1">
    <nc r="D1460" t="inlineStr">
      <is>
        <t>K5_P2_T2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56" sId="1" odxf="1" dxf="1">
    <nc r="E1460" t="inlineStr">
      <is>
        <t>Prototipų duomenų gavybos ir dirbtinio intelekto taikymams optimizuojant transporto valdymo sprendimus sukūrimas ir įvertinimas.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57" sId="1" odxf="1" dxf="1">
    <nc r="F1460"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58" sId="1" odxf="1" dxf="1">
    <nc r="G1460">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59" sId="1" odxf="1" dxf="1">
    <nc r="D1461" t="inlineStr">
      <is>
        <t>K5_P2_T2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60" sId="1" odxf="1" dxf="1">
    <nc r="E1461" t="inlineStr">
      <is>
        <t>Prototipų duomenų gavybos ir dirbtinio intelekto taikymams optimizuojant transporto valdymo sprendimus demonstravimas.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61" sId="1" odxf="1" dxf="1">
    <nc r="F1461"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62" sId="1" odxf="1" dxf="1">
    <nc r="G1461">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63" sId="1" odxf="1" dxf="1">
    <nc r="D1462" t="inlineStr">
      <is>
        <t>K5_P2_T2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64" sId="1" odxf="1" dxf="1">
    <nc r="E1462" t="inlineStr">
      <is>
        <t>Duomenų analizė tarptautinių transporto koridorių valdymui ir transporto rūšių integracijai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65" sId="1" odxf="1" dxf="1">
    <nc r="F1462" t="inlineStr">
      <is>
        <t>Steponas Kvietkauskas
El. paštas: steponas.kvietkauskas@mif.vu.lt
Tel. +370 625 10132
Matematikos ir informatikos fakultetas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66" sId="1" odxf="1" dxf="1">
    <nc r="G1462">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67" sId="1" odxf="1" dxf="1">
    <nc r="D1463" t="inlineStr">
      <is>
        <t>K5_P2_T3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68" sId="1" odxf="1" dxf="1">
    <nc r="E1463" t="inlineStr">
      <is>
        <t>Vežimų ilgais nuotoliais ir paskutinės mylios vežimų integravimo konkretaus verslo sąlygomis modeliavimas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69" sId="1" odxf="1" dxf="1">
    <nc r="F1463" t="inlineStr">
      <is>
        <t>Jolanta Skirgailė
Direktorius
852154884, 868650121
jolanta@kolegija.lt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70" sId="1" odxf="1" dxf="1">
    <nc r="G1463">
      <v>35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71" sId="1" odxf="1" dxf="1">
    <nc r="D1464" t="inlineStr">
      <is>
        <t>K5_P2_T3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72" sId="1" odxf="1" dxf="1">
    <nc r="E1464" t="inlineStr">
      <is>
        <t>Inovatyvių vadybos metodų taikymo modeliavimas konkrečių logistikos procesų saugumui ir efektyvumui konkrečiomis verslo sąlygomis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73" sId="1" odxf="1" dxf="1">
    <nc r="F1464" t="inlineStr">
      <is>
        <t>Jolanta Skirgailė
Direktorius
852154884, 868650121
jolanta@kolegija.lt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74" sId="1" odxf="1" dxf="1">
    <nc r="G1464">
      <v>35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75" sId="1" odxf="1" dxf="1">
    <nc r="D1465" t="inlineStr">
      <is>
        <t>K5_P2_T3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76" sId="1" odxf="1" dxf="1">
    <nc r="E1465" t="inlineStr">
      <is>
        <t>Duomenų gamybos, dirbtinio intelekto ir statistinės analizės taikymų optimizuojant transporto valdymo sistemas moksliniai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77" sId="1" odxf="1" dxf="1">
    <nc r="F1465"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78" sId="1" odxf="1" dxf="1">
    <nc r="G1465">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79" sId="1" odxf="1" dxf="1">
    <nc r="D1466" t="inlineStr">
      <is>
        <t>K5_P2_T3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80" sId="1" odxf="1" dxf="1">
    <nc r="E1466" t="inlineStr">
      <is>
        <t>Duomenų gamybos, dirbtinio intelekto ir statistinės analizės taikymų optimizuojant transporto valdymo sistemas moksliniai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81" sId="1" odxf="1" dxf="1">
    <nc r="F1466" t="inlineStr">
      <is>
        <t>VDU Informatikos fakultetas
Prof. Tomas Krilavičius, 
El. p t.krilavicius@if.vdu.lt, 
Tel.: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82" sId="1" odxf="1" dxf="1">
    <nc r="G1466">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83" sId="1" odxf="1" dxf="1">
    <nc r="D1467" t="inlineStr">
      <is>
        <t>K5_P2_T3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84" sId="1" odxf="1" dxf="1">
    <nc r="E1467" t="inlineStr">
      <is>
        <t xml:space="preserve">Intelektualių algoritmų taikymo sumaniose transporto sistemose moksliniai tyrimai </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85" sId="1" odxf="1" dxf="1">
    <nc r="F1467" t="inlineStr">
      <is>
        <t>VDU Informatikos fakultetas 
dr. Audrius Varoneckas, 
El. P. a.varoneckas@if.vdu.lt
Tel. +37069871805</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86" sId="1" odxf="1" dxf="1">
    <nc r="G1467">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87" sId="1" odxf="1" dxf="1">
    <nc r="D1468" t="inlineStr">
      <is>
        <t>K5_P2_T3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88" sId="1" odxf="1" dxf="1">
    <nc r="E1468" t="inlineStr">
      <is>
        <t>Vežimų ilgais nuotoliais ir paskutinės mylios vežimų integravimo konkretaus verslo sąlygomis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89" sId="1" odxf="1" dxf="1">
    <nc r="F1468" t="inlineStr">
      <is>
        <t>Jolanta Skirgailė
Direktorius
852154884, 868650121
jolanta@kolegija.lt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90" sId="1" odxf="1" dxf="1">
    <nc r="G1468">
      <v>35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91" sId="1" odxf="1" dxf="1">
    <nc r="D1469" t="inlineStr">
      <is>
        <t>K5_P2_T3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92" sId="1" odxf="1" dxf="1">
    <nc r="E1469" t="inlineStr">
      <is>
        <t>Inovatyvių vadybos metodų taikymo tyrimai konkrečių logistikos procesų saugumui ir efektyvumui konkrečiomis verslo sąlygomi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93" sId="1" odxf="1" dxf="1">
    <nc r="F1469" t="inlineStr">
      <is>
        <t>Jolanta Skirgailė
Direktorius
852154884, 868650121
jolanta@kolegija.lt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94" sId="1" odxf="1" dxf="1">
    <nc r="G1469">
      <v>35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95" sId="1" odxf="1" dxf="1">
    <nc r="D1470" t="inlineStr">
      <is>
        <t>K5_P3_T1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96" sId="1" odxf="1" dxf="1">
    <nc r="E1470" t="inlineStr">
      <is>
        <t>Tekstinio ir audiovizualinio kultūros turinio skaitmenizavimo technologinių sprendimų galimybių studija ir pritaikomumo komercijai analizė (atlikta techninė galimybių studija)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3997" sId="1" odxf="1" dxf="1">
    <nc r="F1470" t="inlineStr">
      <is>
        <t>Programavimo ir multimedijos studijų programos vadovė
Dalia Linkuvienė
Tel. Nr. 8 52 504 850
El. paštas
dalia.linkuviene@smk.lt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3998" sId="1" odxf="1" dxf="1">
    <nc r="G1470">
      <v>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3999" sId="1" odxf="1" dxf="1">
    <nc r="D1471" t="inlineStr">
      <is>
        <t>K5_P3_T1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000" sId="1" odxf="1" dxf="1">
    <nc r="E1471" t="inlineStr">
      <is>
        <t>Daugiamačių duomenų vizualizavimo metodų pritaikymo verslo procesų optimizavimui galimybių studija (atlikta techninė galimybių studija)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001" sId="1" odxf="1" dxf="1">
    <nc r="F1471" t="inlineStr">
      <is>
        <t>Programavimo ir multimedijos studijų programos vadovė
Dalia Linkuvienė
Tel. Nr. 8 52 504 850
El. paštas
dalia.linkuviene@smk.lt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002" sId="1" odxf="1" dxf="1">
    <nc r="G1471">
      <v>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03" sId="1" odxf="1" dxf="1">
    <nc r="D1472" t="inlineStr">
      <is>
        <t>K5_P3_T1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004" sId="1" odxf="1" dxf="1">
    <nc r="E1472" t="inlineStr">
      <is>
        <t>TGS „Įmonės elektroninio administravimo sistemos integravimo su nemokamomis atvirojo kodo verslo valdymo sistemomis galimybių analizė ir panaudojimo įmonės verslo valdymui tyrimas“. Pagrindinis tikslas – sumažinti administravimo ir verslo valdymo sistemų kaštus. Tyrimui atliekama: 1) Įmonės poreikių taikyti savo ir/ar klientų veikloje atvirojo kodo verslo valdymo sistemas (AKVVS) bei jų komponentus įvertinimas; 2) Alternatyvių AKVVS ir komponentų technologinės architektūros bei funkcionalumo palyginimas su įmonės naudojamos elektroninio administravimo bei dokumentų valdymo sistemos palyginamais komponentais.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005" sId="1" odxf="1" dxf="1">
    <nc r="F1472" t="inlineStr">
      <is>
        <t>Simona Miliauskienė, 
Tel.(+370 5) 271 4466,
e-mail: simona.miliauskiene@mruni.eu</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006" sId="1" odxf="1" dxf="1">
    <nc r="G1472">
      <v>13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07" sId="1" odxf="1" dxf="1">
    <nc r="D1473" t="inlineStr">
      <is>
        <t>K5_P3_T1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008" sId="1" odxf="1" dxf="1">
    <nc r="E1473" t="inlineStr">
      <is>
        <t>IT produktų panaudojimas automobilių pramonėje</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009" sId="1" odxf="1" dxf="1">
    <nc r="F1473" t="inlineStr">
      <is>
        <t>Andrius Rakickas
El.paštas: interaktyvus@gmail.com</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010" sId="1" odxf="1" dxf="1">
    <nc r="G1473">
      <v>16</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11" sId="1" odxf="1" dxf="1">
    <nc r="D1474" t="inlineStr">
      <is>
        <t>K5_P3_T1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012" sId="1" odxf="1" dxf="1">
    <nc r="E1474" t="inlineStr">
      <is>
        <t>Inovaciniai sprendimai turinio valdymui virtualioje erdvėje ir vartotojų įtraukimo virtualioje erdvėje techninė galimybių studija.</t>
      </is>
    </nc>
    <odxf>
      <font>
        <sz val="11"/>
        <color theme="1"/>
        <name val="Calibri"/>
        <scheme val="minor"/>
      </font>
      <alignment horizontal="general" readingOrder="0"/>
      <border outline="0">
        <left style="thin">
          <color auto="1"/>
        </left>
        <right style="thin">
          <color auto="1"/>
        </right>
        <top style="thin">
          <color auto="1"/>
        </top>
        <bottom style="thin">
          <color auto="1"/>
        </bottom>
      </border>
      <protection locked="0"/>
    </odxf>
    <ndxf>
      <font>
        <sz val="12"/>
        <color rgb="FF000000"/>
        <name val="Calibri"/>
        <scheme val="none"/>
      </font>
      <alignment horizontal="left" readingOrder="0"/>
      <border outline="0">
        <left style="thin">
          <color rgb="FF000000"/>
        </left>
        <right style="thin">
          <color rgb="FF000000"/>
        </right>
        <top style="thin">
          <color rgb="FF000000"/>
        </top>
        <bottom style="thin">
          <color rgb="FF000000"/>
        </bottom>
      </border>
      <protection locked="1"/>
    </ndxf>
  </rcc>
  <rcc rId="74013" sId="1" odxf="1" dxf="1">
    <nc r="F1474" t="inlineStr">
      <is>
        <t>Aistė Ragauskaitė
El. p. aiste.ragauskaite@asu..lt
Tel. +37062237904</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014" sId="1" odxf="1" dxf="1">
    <nc r="G1474">
      <v>19</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15" sId="1" odxf="1" dxf="1">
    <nc r="D1475" t="inlineStr">
      <is>
        <t>K5_P3_T1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016" sId="1" odxf="1" dxf="1">
    <nc r="E1475" t="inlineStr">
      <is>
        <t>Socialinių tinklų analizės metodo taikymas pažangaus elektroninio turinio analizei ir įvertinimui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017" sId="1" odxf="1" dxf="1">
    <nc r="F1475" t="inlineStr">
      <is>
        <t>Justina Mandravickaitė
Jaunesnioji mokslo darbuotoja 
justina@bpti.lt
+37062115944</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018" sId="1" odxf="1" dxf="1">
    <nc r="G1475">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19" sId="1" odxf="1" dxf="1">
    <nc r="D1476" t="inlineStr">
      <is>
        <t>K5_P3_T3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020" sId="1" odxf="1" dxf="1">
    <nc r="E1476" t="inlineStr">
      <is>
        <t>Metodų duomenų gavybos ir dirbtinio intelekto taikymams kuriant pažangų elektroninį turinį sukūrimas ir įvertinimas.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021" sId="1" odxf="1" dxf="1">
    <nc r="F1476"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022" sId="1" odxf="1" dxf="1">
    <nc r="G1476">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23" sId="1" odxf="1" dxf="1">
    <nc r="D1477" t="inlineStr">
      <is>
        <t>K5_P3_T3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024" sId="1" odxf="1" dxf="1">
    <nc r="E1477" t="inlineStr">
      <is>
        <t>Metodų kalbos technologijų taikymams kuriant pažangų elektroninį turinį sukūrimas ir įvertinimas.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025" sId="1" odxf="1" dxf="1">
    <nc r="F1477"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026" sId="1" odxf="1" dxf="1">
    <nc r="G1477">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27" sId="1" odxf="1" dxf="1">
    <nc r="D1478" t="inlineStr">
      <is>
        <t>K5_P3_T1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28" sId="1" odxf="1" dxf="1">
    <nc r="E1478" t="inlineStr">
      <is>
        <t>Daiktų interneto (IoT) taikymų preciziniam žemės ūkiui, energetinių resursų apskaitai, parametrų stebėsemai kūrimas ir tyrimai
Daiktų interneto sistemų  preciziniam žemės ūkiui, energetinių resursų apskaitai bei procesų parametrų stebėsenai kūrimas ir tyrimai. Jutiklių ir aktuatorių prijungimas prie daiktų interneto (IoT). 
Suteiktos paslaugos rezultatas -   bus atlikta 20-30  lapų apimties techninė galimybių studija - tiriamasis analitinis darbas, kuriuo siekiama įvertinti planuojamo įgyvendinti MTEP projekto technologinį gyvybingumą.</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29" sId="1" odxf="1" dxf="1">
    <nc r="F1478"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30" sId="1" odxf="1" dxf="1">
    <nc r="G1478">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31" sId="1" odxf="1" dxf="1">
    <nc r="D1479" t="inlineStr">
      <is>
        <t>K5_P3_T1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32" sId="1" odxf="1" dxf="1">
    <nc r="E1479" t="inlineStr">
      <is>
        <t>Informacinių sistemų kūrimo galimybių studijos.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33" sId="1" odxf="1" dxf="1">
    <nc r="F1479"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34" sId="1" odxf="1" dxf="1">
    <nc r="G1479">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35" sId="1" odxf="1" dxf="1">
    <nc r="D1480" t="inlineStr">
      <is>
        <t>K5_P3_T1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36" sId="1" odxf="1" dxf="1">
    <nc r="E1480" t="inlineStr">
      <is>
        <t>Veiklos procesų ir veiklos taisyklių modeliavimo ir specifikavimo  metodų taikymo informacinėse sistemose galimybių studijos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37" sId="1" odxf="1" dxf="1">
    <nc r="F1480"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38" sId="1" odxf="1" dxf="1">
    <nc r="G1480">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39" sId="1" odxf="1" dxf="1">
    <nc r="D1481" t="inlineStr">
      <is>
        <t>K5_P3_T1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40" sId="1" odxf="1" dxf="1">
    <nc r="E1481" t="inlineStr">
      <is>
        <t>Ontologijų ir semantizuotų informacinių sistemų  kūrimo galimybių studijos.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41" sId="1" odxf="1" dxf="1">
    <nc r="F1481"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42" sId="1" odxf="1" dxf="1">
    <nc r="G1481">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43" sId="1" odxf="1" dxf="1">
    <nc r="D1482" t="inlineStr">
      <is>
        <t>K5_P3_T1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44" sId="1" odxf="1" dxf="1">
    <nc r="E1482" t="inlineStr">
      <is>
        <t>Automatizuoto testavimo priemonių kūrimas ir pritaikymas programinės įrangos kūrimo procesui.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45" sId="1" odxf="1" dxf="1">
    <nc r="F1482"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46" sId="1" odxf="1" dxf="1">
    <nc r="G1482">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47" sId="1" odxf="1" dxf="1">
    <nc r="D1483" t="inlineStr">
      <is>
        <t>K5_P3_T1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48" sId="1" odxf="1" dxf="1">
    <nc r="E1483" t="inlineStr">
      <is>
        <t>Lietuviškų šnekos atpažinimo sistemų implementacija praktiniams uždaviams spręsti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49" sId="1" odxf="1" dxf="1">
    <nc r="F1483"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50" sId="1" odxf="1" dxf="1">
    <nc r="G1483">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51" sId="1" odxf="1" dxf="1">
    <nc r="D1484" t="inlineStr">
      <is>
        <t>K5_P3_T2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52" sId="1" odxf="1" dxf="1">
    <nc r="E1484" t="inlineStr">
      <is>
        <t>Daugialypės terpės sąsajų ir asistavimo priemonių neįgaliesiems kūrimas ir modeliavimas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53" sId="1" odxf="1" dxf="1">
    <nc r="F1484"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54" sId="1" odxf="1" dxf="1">
    <nc r="G1484">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55" sId="1" odxf="1" dxf="1">
    <nc r="D1485" t="inlineStr">
      <is>
        <t>K5_P3_T1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56" sId="1" odxf="1" dxf="1">
    <nc r="E1485" t="inlineStr">
      <is>
        <t>Telefoninių, šneka valdomų, savitarnos sistemų programavimo techninė galimybių studija</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57" sId="1" odxf="1" dxf="1">
    <nc r="F1485"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58" sId="1" odxf="1" dxf="1">
    <nc r="G1485">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59" sId="1" odxf="1" dxf="1">
    <nc r="D1486" t="inlineStr">
      <is>
        <t>K5_P3_T1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60" sId="1" odxf="1" dxf="1">
    <nc r="E1486" t="inlineStr">
      <is>
        <t>Euristinių optimizavimo algoritmų sudarymas (orientuojantis į genetinių algoritmų kūrimą)</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61" sId="1" odxf="1" dxf="1">
    <nc r="F1486"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62" sId="1" odxf="1" dxf="1">
    <nc r="G1486">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63" sId="1" odxf="1" dxf="1">
    <nc r="D1487" t="inlineStr">
      <is>
        <t>K5_P3_T1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64" sId="1" odxf="1" dxf="1">
    <nc r="E1487" t="inlineStr">
      <is>
        <t>Audiovizualinės produkcijos gamybos proceso optimizavimo ir valdymo sprendimai.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65" sId="1" odxf="1" dxf="1">
    <nc r="F1487"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66" sId="1" odxf="1" dxf="1">
    <nc r="G1487">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67" sId="1" odxf="1" dxf="1">
    <nc r="D1488" t="inlineStr">
      <is>
        <t>K5_P3_T1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68" sId="1" odxf="1" dxf="1">
    <nc r="E1488" t="inlineStr">
      <is>
        <t>Audiovizualinės produkcijos transliavimo sistemų optimizavimo ir valdymo sprendimai.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69" sId="1" odxf="1" dxf="1">
    <nc r="F1488"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70" sId="1" odxf="1" dxf="1">
    <nc r="G1488">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71" sId="1" odxf="1" dxf="1">
    <nc r="D1489" t="inlineStr">
      <is>
        <t>K5_P3_T2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72" sId="1" odxf="1" dxf="1">
    <nc r="E1489" t="inlineStr">
      <is>
        <t>Stereoskopinių panoramų ir virtualių stereoskopinių ekskursijų (turų) kūrimas stereoskopinį "3D" vaizdą palaikantiems įrenginiams (personaliniams kompiuteriams, išmaniems televizoriams).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73" sId="1" odxf="1" dxf="1">
    <nc r="F1489"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74" sId="1" odxf="1" dxf="1">
    <nc r="G1489">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75" sId="1" odxf="1" dxf="1">
    <nc r="D1490" t="inlineStr">
      <is>
        <t>K5_P3_T2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76" sId="1" odxf="1" dxf="1">
    <nc r="E1490" t="inlineStr">
      <is>
        <t>Vizualinės kriptografijos algoritmų kūrimas  panaudojant fraktalines muaro gardeles bei chaotinius svyravimus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77" sId="1" odxf="1" dxf="1">
    <nc r="F1490"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78" sId="1" odxf="1" dxf="1">
    <nc r="G1490">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79" sId="1" odxf="1" dxf="1">
    <nc r="D1491" t="inlineStr">
      <is>
        <t>K5_P3_T3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80" sId="1" odxf="1" dxf="1">
    <nc r="E1491" t="inlineStr">
      <is>
        <t>Techninių, informacinių ir medicininių sistemų matematinis modeliavimas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81" sId="1" odxf="1" dxf="1">
    <nc r="F1491"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82" sId="1" odxf="1" dxf="1">
    <nc r="G1491">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83" sId="1" odxf="1" dxf="1">
    <nc r="D1492" t="inlineStr">
      <is>
        <t>K5_P3_T3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84" sId="1" odxf="1" dxf="1">
    <nc r="E1492" t="inlineStr">
      <is>
        <t>Kriptografinių sistemų taikomieji tyrimai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85" sId="1" odxf="1" dxf="1">
    <nc r="F1492"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86" sId="1" odxf="1" dxf="1">
    <nc r="G1492">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87" sId="1" odxf="1" dxf="1">
    <nc r="D1493" t="inlineStr">
      <is>
        <t>K5_P3_T3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88" sId="1" odxf="1" dxf="1">
    <nc r="E1493" t="inlineStr">
      <is>
        <t>Daugiamačių statistinių duomenų vizualizavimo modelių kūrimas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89" sId="1" odxf="1" dxf="1">
    <nc r="F1493"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90" sId="1" odxf="1" dxf="1">
    <nc r="G1493">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91" sId="1" odxf="1" dxf="1">
    <nc r="D1494" t="inlineStr">
      <is>
        <t>K5_P3_T3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92" sId="1" odxf="1" dxf="1">
    <nc r="E1494" t="inlineStr">
      <is>
        <t>Kraštotvarkos ir teritorijų planavimo moksliniai tyrimai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93" sId="1" odxf="1" dxf="1">
    <nc r="F1494"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94" sId="1" odxf="1" dxf="1">
    <nc r="G1494">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95" sId="1" odxf="1" dxf="1">
    <nc r="D1495" t="inlineStr">
      <is>
        <t>K5_P3_T3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96" sId="1" odxf="1" dxf="1">
    <nc r="E1495" t="inlineStr">
      <is>
        <t>Elektroninio turinio kūrimo ir saugos valdymo sprendimai, pagrįsti aparatinių, kriptografinių ir dirbtinio intelekto metodų integracija</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097" sId="1" odxf="1" dxf="1">
    <nc r="F1495"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098" sId="1" odxf="1" dxf="1">
    <nc r="G1495">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099" sId="1" odxf="1" dxf="1">
    <nc r="D1496" t="inlineStr">
      <is>
        <t>K5_P3_T3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00" sId="1" odxf="1" dxf="1">
    <nc r="E1496" t="inlineStr">
      <is>
        <t>Daiktų interneto ir saugios informacinės sąveikos sprendimai, pagrįsti adaptyvių aparatinių, kriptografinių ir dirbtinio intelekto metodų integracija</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01" sId="1" odxf="1" dxf="1">
    <nc r="F1496"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102" sId="1" odxf="1" dxf="1">
    <nc r="G1496">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03" sId="1" odxf="1" dxf="1">
    <nc r="D1497" t="inlineStr">
      <is>
        <t>K2_P2_T1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04" sId="1" odxf="1" dxf="1">
    <nc r="E1497" t="inlineStr">
      <is>
        <t>Biotechnologinių procesų modeliavimas, optimizavimas, valdymas. Panaudojus bazines žinias, eksperimentų rezultatus ir ekspertų žinias kuriami procesų matematiniai modeliai. Modeliai pritaikomi procesų optimizavimui, monitoringui, valdymui ir klaidų analizei.. Suteiktos paslaugos rezultatas  - atlikta studija</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05" sId="1" odxf="1" dxf="1">
    <nc r="F1497"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106" sId="1" odxf="1" dxf="1">
    <nc r="G1497">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07" sId="1" odxf="1" dxf="1">
    <nc r="D1498" t="inlineStr">
      <is>
        <t>K5_P3_T1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08" sId="1" odxf="1" dxf="1">
    <nc r="E1498" t="inlineStr">
      <is>
        <t>Konsultavimas optimizavimo algoritmų tematika. Inžinerijoje, kaip ir kitur, svarbu atpažinti  taikomajame uždavinyje  optimizacijos  taikymo galimybes. Deja,  kol kas per retai tai įvyksta.  Konsutacijos bus sudarytos  iš etapų: 1. Uždavinio optimizavimo  galimybių analizė. 2. Optimizavimo  kriterijaus nustatymas.  3. Tinkamo kuo paprasčiausio progaminio apūpinimo nustatymas ir uždavinio suvedimas. 4. Sprendimo metodų ir algoritmų  parinkimas. 5. Matematinio sprendinio taikomoji interpretacija.</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09" sId="1" odxf="1" dxf="1">
    <nc r="F1498"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110" sId="1" odxf="1" dxf="1">
    <nc r="G1498">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11" sId="1" odxf="1" dxf="1">
    <nc r="D1499" t="inlineStr">
      <is>
        <t>K5_P3_T1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12" sId="1" odxf="1" dxf="1">
    <nc r="E1499" t="inlineStr">
      <is>
        <t xml:space="preserve">Sistemų suderinamumo, pažangaus turinio formavimo ir sąveikos užtikrinimo technologijų  galimybių studijos </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13" sId="1" odxf="1" dxf="1">
    <nc r="F1499" t="inlineStr">
      <is>
        <t>Doc.dr. Ilona Rupšienė
El.p. ilona.rupsiene@ltvk.lt
(4 6)311104</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14" sId="1" odxf="1" dxf="1">
    <nc r="G1499">
      <v>25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15" sId="1" odxf="1" dxf="1">
    <nc r="D1500" t="inlineStr">
      <is>
        <t>K5_P3_T1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16" sId="1" odxf="1" dxf="1">
    <nc r="E1500" t="inlineStr">
      <is>
        <t>Įmonės dokumentų, klientų, elektroninių pardavimų valdymo informacinės elektroninės sistemos galimybių studija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17" sId="1" odxf="1" dxf="1">
    <nc r="F1500" t="inlineStr">
      <is>
        <t>Audrius Valinskas, 
IT centro vadovas, 
itc@panko.lt 
(8 45) 460 328</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18" sId="1" odxf="1" dxf="1">
    <nc r="G1500">
      <v>27</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19" sId="1" odxf="1" dxf="1">
    <nc r="D1501"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20" sId="1" odxf="1" dxf="1">
    <nc r="E1501" t="inlineStr">
      <is>
        <t>Prototipų duomenų gavybos ir dirbtinio intelekto taikymams kuriant pažangų elektroninį turinį sukūrimas.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21" sId="1" odxf="1" dxf="1">
    <nc r="F1501" t="inlineStr">
      <is>
        <t>VDU Informatikos fakultetas
Dr. Aušra Mackutė-Varoneckienė, 
El. p. a.mackutė@if.vdu.lt, 
Tel.: +37069871804</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22" sId="1" odxf="1" dxf="1">
    <nc r="G1501">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23" sId="1" odxf="1" dxf="1">
    <nc r="D1502"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24" sId="1" odxf="1" dxf="1">
    <nc r="E1502" t="inlineStr">
      <is>
        <t>Prototipų kalbos technologijų taikymams kuriant pažangų elektroninį turinį sukūrimas.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25" sId="1" odxf="1" dxf="1">
    <nc r="F1502" t="inlineStr">
      <is>
        <t>VDU Informatikos fakultetas
Dr. Aušra Mackutė-Varoneckienė, 
El. p. a.mackutė@if.vdu.lt, 
Tel.:  +37069871804</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26" sId="1" odxf="1" dxf="1">
    <nc r="G1502">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27" sId="1" odxf="1" dxf="1">
    <nc r="D1503" t="inlineStr">
      <is>
        <t>K5_P3_T1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28" sId="1" odxf="1" dxf="1">
    <nc r="E1503" t="inlineStr">
      <is>
        <t>Duomenų ir informacijos gavybos iš WEB 2.0 socialinių technologijų generuojamo saityno turinio ir jų analizės priemonių kūrimo/efektyvaus panaudojimo galimybių studija ir rekomendacijų rinkinys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29" sId="1" odxf="1" dxf="1">
    <nc r="F1503" t="inlineStr">
      <is>
        <t>VDU Kompiuterinės lingvistikos centras
Dr. Andrius Utka, 
El. p.
Tel.:(8-688) 71853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30" sId="1" odxf="1" dxf="1">
    <nc r="G1503">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31" sId="1" odxf="1" dxf="1">
    <nc r="D1504" t="inlineStr">
      <is>
        <t>K5_P3_T1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32" sId="1" odxf="1" dxf="1">
    <nc r="E1504" t="inlineStr">
      <is>
        <t>Duomenų ir informacijos saugos kompiuterių tinkluose galimybių studijos, saugos 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33" sId="1" odxf="1" dxf="1">
    <nc r="F1504" t="inlineStr">
      <is>
        <t>VGTU, Kompiuterių inžinerijos katedra
Gediminas Gražulevičius
Tel. (8 5) 274 4771
El. p. gediminas.grazulevicius@vgtu.lt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34" sId="1" odxf="1" dxf="1">
    <nc r="G1504">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35" sId="1" odxf="1" dxf="1">
    <nc r="D1505" t="inlineStr">
      <is>
        <t>K5_P3_T1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36" sId="1" odxf="1" dxf="1">
    <nc r="E1505" t="inlineStr">
      <is>
        <t>Pažangių technologijų taikymo įterptinėse elektroninėse sistemose techninių galimybių 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37" sId="1" odxf="1" dxf="1">
    <nc r="F1505" t="inlineStr">
      <is>
        <t>VGTU, Elektroninių sistemų katedra
Andrius Katkevičius
Mob. 8 600 31529
El. p. andrius.katkevicius@vgtu.lt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38" sId="1" odxf="1" dxf="1">
    <nc r="G1505">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39" sId="1" odxf="1" dxf="1">
    <nc r="D1506" t="inlineStr">
      <is>
        <t>K5_P3_T1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40" sId="1" odxf="1" dxf="1">
    <nc r="E1506" t="inlineStr">
      <is>
        <t>E-verslo sprendimų efektyvumo vertinimas, tobulinimo galimybių studija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41" sId="1" odxf="1" dxf="1">
    <nc r="F1506" t="inlineStr">
      <is>
        <t>VGTU, Verslo technologijų katedra
Vida Davidavičienė
Tel. (8 5) 274 4881
El. p. vida.davidaviciene@vgtu.lt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42" sId="1" odxf="1" dxf="1">
    <nc r="G1506">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43" sId="1" odxf="1" dxf="1">
    <nc r="D1507" t="inlineStr">
      <is>
        <t>K5_P3_T2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44" sId="1" odxf="1" dxf="1">
    <nc r="E1507" t="inlineStr">
      <is>
        <t>Ontologijų ir semantizuotų informacinių sistemų kūrimo technologijų ir įrankių tobulinimas ir kūrimas.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45" sId="1" odxf="1" dxf="1">
    <nc r="F1507"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146" sId="1" odxf="1" dxf="1">
    <nc r="G1507">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47" sId="1" odxf="1" dxf="1">
    <nc r="D1508" t="inlineStr">
      <is>
        <t>K5_P3_T2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48" sId="1" odxf="1" dxf="1">
    <nc r="E1508" t="inlineStr">
      <is>
        <t>Veiklos procesų ir veiklos taisyklių modeliavimo ir specifikavimo  metodų taikymo informacinėse sistemose sprendimai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49" sId="1" odxf="1" dxf="1">
    <nc r="F1508"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150" sId="1" odxf="1" dxf="1">
    <nc r="G1508">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51" sId="1" odxf="1" dxf="1">
    <nc r="D1509" t="inlineStr">
      <is>
        <t>K5_P3_T2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52" sId="1" odxf="1" dxf="1">
    <nc r="E1509" t="inlineStr">
      <is>
        <t>Daugialypės terpės sąsajų ir asistavimo priemonių neįgaliesiems kūrimas ir modeliavimas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53" sId="1" odxf="1" dxf="1">
    <nc r="F1509"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154" sId="1" odxf="1" dxf="1">
    <nc r="G1509">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55" sId="1" odxf="1" dxf="1">
    <nc r="D1510" t="inlineStr">
      <is>
        <t>K5_P3_T2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56" sId="1" odxf="1" dxf="1">
    <nc r="E1510" t="inlineStr">
      <is>
        <t>Vizualinės kriptografijos algoritmų kūrimas  panaudojant fraktalines muaro gardeles bei chaotinius svyravimus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57" sId="1" odxf="1" dxf="1">
    <nc r="F1510"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158" sId="1" odxf="1" dxf="1">
    <nc r="G1510">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59" sId="1" odxf="1" dxf="1">
    <nc r="D1511" t="inlineStr">
      <is>
        <t>K5_P3_T2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60" sId="1" odxf="1" dxf="1">
    <nc r="E1511" t="inlineStr">
      <is>
        <t>Kriptografijos algoritmų kūrimas, realizavimas ir diegimas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61" sId="1" odxf="1" dxf="1">
    <nc r="F1511"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162" sId="1" odxf="1" dxf="1">
    <nc r="G1511">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63" sId="1" odxf="1" dxf="1">
    <nc r="D1512" t="inlineStr">
      <is>
        <t>K5_P3_T2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64" sId="1" odxf="1" dxf="1">
    <nc r="E1512" t="inlineStr">
      <is>
        <t>Daugiamačių statistinių duomenų vizualizavimo modelių kūrimas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65" sId="1" odxf="1" dxf="1">
    <nc r="F1512"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166" sId="1" odxf="1" dxf="1">
    <nc r="G1512">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67" sId="1" odxf="1" dxf="1">
    <nc r="D1513" t="inlineStr">
      <is>
        <t>K5_P3_T2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68" sId="1" odxf="1" dxf="1">
    <nc r="E1513" t="inlineStr">
      <is>
        <t>Elektroninio turinio kūrimo ir saugos valdymo sprendimai, pagrįsti aparatinių, kriptografinių ir dirbtinio intelekto metodų integracija</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69" sId="1" odxf="1" dxf="1">
    <nc r="F1513"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170" sId="1" odxf="1" dxf="1">
    <nc r="G1513">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71" sId="1" odxf="1" dxf="1">
    <nc r="D1514" t="inlineStr">
      <is>
        <t>K5_P3_T2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72" sId="1" odxf="1" dxf="1">
    <nc r="E1514" t="inlineStr">
      <is>
        <t>Daiktų interneto ir saugios informacinės sąveikos sprendimai, pagrįsti adaptyvių aparatinių, kriptografinių ir dirbtinio intelekto metodų integracija</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173" sId="1" odxf="1" dxf="1">
    <nc r="F1514"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174" sId="1" odxf="1" dxf="1">
    <nc r="G1514">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75" sId="1" odxf="1" dxf="1">
    <nc r="D1515"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76" sId="1" odxf="1" dxf="1">
    <nc r="E1515" t="inlineStr">
      <is>
        <t>Socialinių tinklų analizės metodų taikymams kuriant pažangų elektroninį turinį sukūrimas ir įvertinimas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77" sId="1" odxf="1" dxf="1">
    <nc r="F1515" t="inlineStr">
      <is>
        <t>VDU Informatikos fakultetas
Doc., dr. Daiva Vitkutė-Adžgauskienė, 
El.p. d.vitkute@if.vdu.lt, 
Tel.: +37069825808</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78" sId="1" odxf="1" dxf="1">
    <nc r="G1515">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79" sId="1" odxf="1" dxf="1">
    <nc r="D1516"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80" sId="1" odxf="1" dxf="1">
    <nc r="E1516" t="inlineStr">
      <is>
        <t>Efektyvaus ir inovatyvaus kalbos technologijų panaudojimo inovatyviose daugiakalbėse paslaugose ES Vieningai skaitmeninei rinkai tipinių ir specializuotų prototipų sukūrimas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81" sId="1" odxf="1" dxf="1">
    <nc r="F1516" t="inlineStr">
      <is>
        <t>VDU Kompiuterinės lingvistikos centras
Dr. Andrius Utka, 
El. p.
Tel.:(8-688) 71853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82" sId="1" odxf="1" dxf="1">
    <nc r="G1516">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83" sId="1" odxf="1" dxf="1">
    <nc r="D1517"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84" sId="1" odxf="1" dxf="1">
    <nc r="E1517" t="inlineStr">
      <is>
        <t>Duomenų ir informacijos gavybos iš WEB 2.0 socialinių technologijų generuojamo saityno turinio ir jų analizės tipinių ir specializuotų prototipų sukūrimas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85" sId="1" odxf="1" dxf="1">
    <nc r="F1517" t="inlineStr">
      <is>
        <t>VDU Kompiuterinės lingvistikos centras
Dr. Andrius Utka, 
El. p.
Tel.:(8-688) 71853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86" sId="1" odxf="1" dxf="1">
    <nc r="G1517">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87" sId="1" odxf="1" dxf="1">
    <nc r="D1518"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88" sId="1" odxf="1" dxf="1">
    <nc r="E1518" t="inlineStr">
      <is>
        <t>Išmaniųjų namų kibernetinio saugumo sprendimai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89" sId="1" odxf="1" dxf="1">
    <nc r="F1518" t="inlineStr">
      <is>
        <t>Algirdas Lančinskas
Tel. (8 5) 21 09 299
El. paštas: algirdas.lancinskas@mii.vu.lt
Matematikos ir informatikos institutas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90" sId="1" odxf="1" dxf="1">
    <nc r="G1518">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91" sId="1" odxf="1" dxf="1">
    <nc r="D1519"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92" sId="1" odxf="1" dxf="1">
    <nc r="E1519" t="inlineStr">
      <is>
        <t>Taikomoji kriptografija, skaitmeninis signalų apdorojimas, spektro įvertinimo metodai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93" sId="1" odxf="1" dxf="1">
    <nc r="F1519" t="inlineStr">
      <is>
        <t>Kazys Kazlauskas
Tel. (8 5) 210 9319
El. paštas: kazys.kazlauskas@mii.vu.lt
Matematikos ir informatikos institutas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94" sId="1" odxf="1" dxf="1">
    <nc r="G1519">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95" sId="1" odxf="1" dxf="1">
    <nc r="D1520"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96" sId="1" odxf="1" dxf="1">
    <nc r="E1520" t="inlineStr">
      <is>
        <t>Leksikografinių ir panašių duomenų kodavimo, struktūrinimo ir konvertavimo metodų taikymas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197" sId="1" odxf="1" dxf="1">
    <nc r="F1520" t="inlineStr">
      <is>
        <t>Snieguolė Meškauskienė
Tel. (8 5) 210 9329
El. paštas: snieguole.meskauskiene@mii.vu.lt
Matematikos ir informatikos institutas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198" sId="1" odxf="1" dxf="1">
    <nc r="G1520">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199" sId="1" odxf="1" dxf="1">
    <nc r="D1521"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00" sId="1" odxf="1" dxf="1">
    <nc r="E1521" t="inlineStr">
      <is>
        <t>Sistemos sukūrimas ir diegimas, kaip organizacijai panaudoti elektroninio turinio saugos ir saugios informacinės sąveikos technologijas, skirtas užtikrinti elektroninės erdvės saugumo grėsmių asmens ir viešajam saugumui stebėseną, skaitmeninio turinio privatumą ir autorinių teisių apsaugą, išspręsti informacinės sąveikos e. erdvėje ir socialiniuose tinkluose saugos problemas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01" sId="1" odxf="1" dxf="1">
    <nc r="F1521" t="inlineStr">
      <is>
        <t>Kęstutis Driaunys
Tel. (8-37) 422523 
El. paštas: kestutis.driaunys@khf.vu.lt
Kauno humanitarinis fakultetas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02" sId="1" odxf="1" dxf="1">
    <nc r="G1521">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03" sId="1" odxf="1" dxf="1">
    <nc r="D1522"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04" sId="1" odxf="1" dxf="1">
    <nc r="E1522" t="inlineStr">
      <is>
        <t>Inovatyvių informacinių programų sistemų inžinerijos, e. komercijos, sistemų suderinamumo ir sąveikos užtikrinimo technologijų, orientuojantis į specializuotus vartotojų (pagyvenusių žmonių, neįgaliųjų ir kt.) poreikius sukūrimas ir bandomasis diegimas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05" sId="1" odxf="1" dxf="1">
    <nc r="F1522" t="inlineStr">
      <is>
        <t>Kęstutis Driaunys
Tel. (8-37) 422523 
El. paštas: kestutis.driaunys@khf.vu.lt
Kauno humanitarinis fakultetas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06" sId="1" odxf="1" dxf="1">
    <nc r="G1522">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07" sId="1" odxf="1" dxf="1">
    <nc r="D1523"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08" sId="1" odxf="1" dxf="1">
    <nc r="E1523" t="inlineStr">
      <is>
        <t>Elektroninio turinio saugos ir saugios informacinės sąveikos technologijų diegimas organizacijose</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09" sId="1" odxf="1" dxf="1">
    <nc r="F1523" t="inlineStr">
      <is>
        <t>Kęstutis Driaunys
Tel. (8-37) 422523 
El. paštas: kestutis.driaunys@khf.vu.lt
Kauno humanitarinis fakultetas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10" sId="1" odxf="1" dxf="1">
    <nc r="G1523">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11" sId="1" odxf="1" dxf="1">
    <nc r="D1524"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12" sId="1" odxf="1" dxf="1">
    <nc r="E1524" t="inlineStr">
      <is>
        <t>Lietuvių šnekamosios kalbos informacinių ir elektroninių sistemų prototipų kūrimas ir demonstravimas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13" sId="1" odxf="1" dxf="1">
    <nc r="F1524" t="inlineStr">
      <is>
        <t>VGTU, Elektroninių sistemų katedra
Dalius Navakauskas
Tel. (8 5) 274 4756
El. p. dalius.navakauskas@vgtu.lt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14" sId="1" odxf="1" dxf="1">
    <nc r="G1524">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15" sId="1" odxf="1" dxf="1">
    <nc r="D1525" t="inlineStr">
      <is>
        <t>K1_P1_T2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16" sId="1" odxf="1" dxf="1">
    <nc r="E1525" t="inlineStr">
      <is>
        <t>Energijos tiekimo ir informacijos perdavimo mechatroninės sistemos. Objekto vietos nustatymo (aptikimo) jutiklių sistemos kūrimas.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17" sId="1" odxf="1" dxf="1">
    <nc r="F1525" t="inlineStr">
      <is>
        <t>VGTU, Mechatronikos ir robotikos katedra
Vytautas Bučinskas
Tel. (8 5) 273 0668
Mob. 8 687 64869
El. p. vytautas.bucinskas@vgtu.lt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18" sId="1" odxf="1" dxf="1">
    <nc r="G1525">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19" sId="1" odxf="1" dxf="1">
    <nc r="D1526"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20" sId="1" odxf="1" dxf="1">
    <nc r="E1526" t="inlineStr">
      <is>
        <t>Signalų analizės sistemų prototipų kūrimas, naudojant įterptines sistemas.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21" sId="1" odxf="1" dxf="1">
    <nc r="F1526" t="inlineStr">
      <is>
        <t>VGTU, Elektroninių sistemų katedra
Andrius Katkevičius
Mob. 8 600 31529
El. p. andrius.katkevicius@vgtu.lt</t>
      </is>
    </nc>
    <odxf>
      <alignment horizontal="left" wrapText="0" readingOrder="0"/>
      <border outline="0">
        <left style="thin">
          <color auto="1"/>
        </left>
        <right style="thin">
          <color auto="1"/>
        </right>
        <top style="thin">
          <color auto="1"/>
        </top>
        <bottom style="thin">
          <color auto="1"/>
        </bottom>
      </border>
      <protection locked="0"/>
    </odxf>
    <ndxf>
      <alignment horizontal="general" wrapText="1" readingOrder="0"/>
      <border outline="0">
        <left style="thin">
          <color rgb="FF000000"/>
        </left>
        <right style="thin">
          <color rgb="FF000000"/>
        </right>
        <top style="thin">
          <color rgb="FF000000"/>
        </top>
        <bottom style="thin">
          <color rgb="FF000000"/>
        </bottom>
      </border>
      <protection locked="1"/>
    </ndxf>
  </rcc>
  <rcc rId="74222" sId="1" odxf="1" dxf="1">
    <nc r="G1526">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23" sId="1" odxf="1" dxf="1">
    <nc r="D1527" t="inlineStr">
      <is>
        <t>K5_P3_T3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24" sId="1" odxf="1" dxf="1">
    <nc r="E1527" t="inlineStr">
      <is>
        <t>Elektroninio turinio kūrimo ir saugos valdymo sprendimai, pagrįsti aparatinių, kriptografinių ir dirbtinio intelekto metodų integracija</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25" sId="1" odxf="1" dxf="1">
    <nc r="F1527"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226" sId="1" odxf="1" dxf="1">
    <nc r="G1527">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27" sId="1" odxf="1" dxf="1">
    <nc r="D1528" t="inlineStr">
      <is>
        <t>K5_P3_T3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28" sId="1" odxf="1" dxf="1">
    <nc r="E1528" t="inlineStr">
      <is>
        <t>Daiktų interneto ir saugios informacinės sąveikos sprendimai, pagrįsti adaptyvių aparatinių, kriptografinių ir dirbtinio intelekto metodų integracija</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29" sId="1" odxf="1" dxf="1">
    <nc r="F1528"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230" sId="1" odxf="1" dxf="1">
    <nc r="G1528">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31" sId="1" odxf="1" dxf="1">
    <nc r="D1529" t="inlineStr">
      <is>
        <t>K5_P3_T3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32" sId="1" odxf="1" dxf="1">
    <nc r="E1529" t="inlineStr">
      <is>
        <t>Bekontaktis objektų parametrų matavimas naudojant vaizdinę informaciją. Bekontaktis objektų parametrų matavimas naudojant vaizdinę informaciją atliekamas iš dvimačių nuotraukų arba video medžiagos, arba iš trimačių vaizdų gaunamų kinect ar kitais tokio tipo jutikliais. Atpažinimas iš dvimačių vaizdų gali būti panaudotas paviršių defektų aptikimui (asflato įtrūkimai, orlaivių paviršiaus pažeidimai ir pan.). Naudojant papildomą šviesos šaltinį ir projektuojant žinomos formos šviesos signalą ant filmuojamų objektų, pagal gautoje vaizdoje medžiagoje šabloninės šviesos iškraipymus nustatomi objektų matmenys, defektai ar neatitikimai šablonui. Galimas rezultatas - mokslinė galimybių studija, algoritmo sukūrimas arba bandomoji programos versija. Galimos pritaikymo sritys: kovejerinėje gamyboje produkcijos kontrolei, orlaivių, kelių patikrai ir defektų aptikimui, multimedijoje ar pan.. Suteiktos paslaugos rezultatas - metodikos ir algoritmų sukūrimas, bandomoji programos versija</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33" sId="1" odxf="1" dxf="1">
    <nc r="F1529"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234" sId="1" odxf="1" dxf="1">
    <nc r="G1529">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35" sId="1" odxf="1" dxf="1">
    <nc r="D1530" t="inlineStr">
      <is>
        <t>K5_P3_T3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36" sId="1" odxf="1" dxf="1">
    <nc r="E1530" t="inlineStr">
      <is>
        <t>Metodų duomenų gavybos ir dirbtinio intelekto taikymams kuriant pažangų elektroninį turinį sukūrimas ir įvertinimas.
Duomenų gavybos ir dirbtinio intelekto taikymų pažangiam elektroniniam turiniui moksliniai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37" sId="1" odxf="1" dxf="1">
    <nc r="F1530" t="inlineStr">
      <is>
        <t>VDU Informatikos fakultetas
Dr. Aušra Mackutė-Varoneckienė, 
El. p a.mackutė@if.vdu.lt, 
Tel.: +37069871804</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38" sId="1" odxf="1" dxf="1">
    <nc r="G1530">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39" sId="1" odxf="1" dxf="1">
    <nc r="D1531" t="inlineStr">
      <is>
        <t>K5_P3_T3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40" sId="1" odxf="1" dxf="1">
    <nc r="E1531" t="inlineStr">
      <is>
        <t>Socialinių tinklų analizės metodų taikymams kuriant pažangų elektroninį turinį sukūrimas ir įvertinimas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41" sId="1" odxf="1" dxf="1">
    <nc r="F1531" t="inlineStr">
      <is>
        <t>VDU Informatikos fakultetas
Doc., dr. Daiva Vitkutė-Adžgauskienė, 
El. p. d.vitkute@if.vdu.lt, 
Tel.: +37069825808</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42" sId="1" odxf="1" dxf="1">
    <nc r="G1531">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43" sId="1" odxf="1" dxf="1">
    <nc r="D1532" t="inlineStr">
      <is>
        <t>K5_P3_T3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44" sId="1" odxf="1" dxf="1">
    <nc r="E1532" t="inlineStr">
      <is>
        <t>Išmaniųjų procesų vizualizavimas, animatronikos sprendimai, procesų automatizacimo ir valdymo, erdvinių prototipų ir modelių konstravimas, virtualūs modeliai, interaktyvios 3D erdvės, papildytos ir virtualios realybės modeliai interaktyvūs prototipai, 3D modeliai ir spausdinti 3D prototipai.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45" sId="1" odxf="1" dxf="1">
    <nc r="F1532" t="inlineStr">
      <is>
        <t>VDU Informatikos fakultetas
Egidijus Vaškevičius,
El.p. e.vaskevicius@if.vdu.lt, 
Tel.: +37069830370</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46" sId="1" odxf="1" dxf="1">
    <nc r="G1532">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47" sId="1" odxf="1" dxf="1">
    <nc r="D1533" t="inlineStr">
      <is>
        <t>K5_P3_T3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48" sId="1" odxf="1" dxf="1">
    <nc r="E1533" t="inlineStr">
      <is>
        <t xml:space="preserve">Efektyvaus ir inovatyvaus kalbos technologijų panaudojimo metodų inovatyvių daugiakalbių paslaugų kūrimo ES Vieningai skaitmeninei rinkai moksliniai tyrimai. </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49" sId="1" odxf="1" dxf="1">
    <nc r="F1533" t="inlineStr">
      <is>
        <t>VDU Kompiuterinės lingvistikos centras
Dr. Andrius Utka, 
El. p.
Tel.:(8-688) 71853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50" sId="1" odxf="1" dxf="1">
    <nc r="G1533">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51" sId="1" odxf="1" dxf="1">
    <nc r="D1534" t="inlineStr">
      <is>
        <t>K5_P3_T3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52" sId="1" odxf="1" dxf="1">
    <nc r="E1534" t="inlineStr">
      <is>
        <t>Duomenų ir informacijos gavybos iš WEB 2.0 socialinių technologijų generuojamo saityno turinio ir jų analizės metodų moksliniai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53" sId="1" odxf="1" dxf="1">
    <nc r="F1534" t="inlineStr">
      <is>
        <t>VDU Kompiuterinės lingvistikos centras
Dr. Andrius Utka, 
El. p.
Tel.:(8-688) 71853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54" sId="1" odxf="1" dxf="1">
    <nc r="G1534">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55" sId="1" odxf="1" dxf="1">
    <nc r="D1535" t="inlineStr">
      <is>
        <t>K6_P1_T1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56" sId="1" odxf="1" dxf="1">
    <nc r="E1535" t="inlineStr">
      <is>
        <t>Žvilgsnio sekimo panaudojimas mokymosi procesui stebėti ir vertinti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57" sId="1" odxf="1" dxf="1">
    <nc r="F1535" t="inlineStr">
      <is>
        <t>Raimondas Zemblys
r.zemblys@tf.su.lt
8672 26394</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58" sId="1" odxf="1" dxf="1">
    <nc r="G1535">
      <v>16</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59" sId="1" odxf="1" dxf="1">
    <nc r="D1536" t="inlineStr">
      <is>
        <t>K5_P4_T1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60" sId="1" odxf="1" dxf="1">
    <nc r="E1536" t="inlineStr">
      <is>
        <t>Informacinių sistemų projektavimo metodų, susijusių su modeliais grindžiamu kūrimu MDD, MDA, interneto paslaugų architektūra SOA ir kt. kūrimas, tobulinimas ir tyrimas.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61" sId="1" odxf="1" dxf="1">
    <nc r="F1536"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262" sId="1" odxf="1" dxf="1">
    <nc r="G1536">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63" sId="1" odxf="1" dxf="1">
    <nc r="D1537" t="inlineStr">
      <is>
        <t>K5_P4_T1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64" sId="1" odxf="1" dxf="1">
    <nc r="E1537" t="inlineStr">
      <is>
        <t>Veiklos procesų ir veiklos taisyklių modeliavimo, specifikavimo įrankių ir technologijų kūrimas bei tobulinimas.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65" sId="1" odxf="1" dxf="1">
    <nc r="F1537"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266" sId="1" odxf="1" dxf="1">
    <nc r="G1537">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67" sId="1" odxf="1" dxf="1">
    <nc r="D1538" t="inlineStr">
      <is>
        <t>K5_P4_T1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68" sId="1" odxf="1" dxf="1">
    <nc r="E1538" t="inlineStr">
      <is>
        <t xml:space="preserve">Kibernetinės gynybos ir kriminalinių nusikaltimų kibernetinėje erdvėje tyrimo priemonių kūrimas ir jų panaudojimo efektyvumo tyrimai.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69" sId="1" odxf="1" dxf="1">
    <nc r="F1538"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270" sId="1" odxf="1" dxf="1">
    <nc r="G1538">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71" sId="1" odxf="1" dxf="1">
    <nc r="D1539" t="inlineStr">
      <is>
        <t>K5_P4_T1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72" sId="1" odxf="1" dxf="1">
    <nc r="E1539" t="inlineStr">
      <is>
        <t>E-paslaugų, daiktų interneto ir debesų kompiuterijos sprendimai ir informacinių išteklių ir asmens saugumo ir tapatybės valdymo technologijos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73" sId="1" odxf="1" dxf="1">
    <nc r="F1539"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274" sId="1" odxf="1" dxf="1">
    <nc r="G1539">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75" sId="1" odxf="1" dxf="1">
    <nc r="D1540" t="inlineStr">
      <is>
        <t>K5_P4_T1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76" sId="1" odxf="1" dxf="1">
    <nc r="E1540" t="inlineStr">
      <is>
        <t xml:space="preserve">Kibernetinių nusikaltimų valdymo,  užkardymo ir tyrimo technologijos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77" sId="1" odxf="1" dxf="1">
    <nc r="F1540"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278" sId="1" odxf="1" dxf="1">
    <nc r="G1540">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79" sId="1" odxf="1" dxf="1">
    <nc r="D1541" t="inlineStr">
      <is>
        <t>K5_P4_T1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80" sId="1" odxf="1" dxf="1">
    <nc r="E1541" t="inlineStr">
      <is>
        <t>Regioniniame 3670-3735 MHz dažnio diapazone techninių-technologinių galimybių studija. Prieigos tinklo radijo ryšio stoties sukuriamo elektromagnetinio lauko galios srauto tankio įvertinimas ir tyrimas, interferencijos zonų nustatymas. Techninių-technologinių galimybių studijos rezultatas – galimos  bei užtikrinančios keliamus reikalavimus technologijos ir gamintojo parinkimas nurodytame dažnyje bei siūlomų sprendimų steigti Prieigos tinklus planas. Suteiktos paslaugos rezultatas -  techninė galimybių studija</t>
      </is>
    </nc>
    <odxf>
      <font>
        <sz val="11"/>
        <color theme="1"/>
        <name val="Calibri"/>
        <scheme val="minor"/>
      </font>
      <alignment horizontal="general" vertical="top" readingOrder="0"/>
      <border outline="0">
        <left style="thin">
          <color auto="1"/>
        </left>
        <right style="thin">
          <color auto="1"/>
        </right>
        <top style="thin">
          <color auto="1"/>
        </top>
        <bottom style="thin">
          <color auto="1"/>
        </bottom>
      </border>
      <protection locked="0"/>
    </odxf>
    <ndxf>
      <font>
        <sz val="10"/>
        <color auto="1"/>
        <name val="Times New Roman"/>
        <scheme val="none"/>
      </font>
      <alignment horizontal="left" vertical="center" readingOrder="0"/>
      <border outline="0">
        <left style="thin">
          <color rgb="FF000000"/>
        </left>
        <right style="thin">
          <color rgb="FF000000"/>
        </right>
        <top style="thin">
          <color rgb="FF000000"/>
        </top>
        <bottom style="thin">
          <color rgb="FF000000"/>
        </bottom>
      </border>
      <protection locked="1"/>
    </ndxf>
  </rcc>
  <rcc rId="74281" sId="1" odxf="1" dxf="1">
    <nc r="F1541"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282" sId="1" odxf="1" dxf="1">
    <nc r="G1541">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83" sId="1" odxf="1" dxf="1">
    <nc r="D1542" t="inlineStr">
      <is>
        <t>K5_P4_T1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84" sId="1" odxf="1" dxf="1">
    <nc r="E1542" t="inlineStr">
      <is>
        <t>WiFi prieigos kibernetinio saugumo kontrolės sistema.
Paslauga bei jos aprašymas koreliuoja su teikiama paslauga "WiFi prieigos kibernetinio saugumo užtikrinimo tyrimai".
Laukiami projekto rezultatai – bus sukurta apie 120-150 psl. techninių galimybių studija, kurioje bus pateikta WiFi įrenginio identifikavimo sistemos architektūrinė koncepcija kibernetinių grėsmių sumažinimui, remiantis radijo dažnių pėdsakų atpažinimo taikymu, suformuoti reikalavimai WiFi prieigos kontrolės sistemai bei sudaryta tokios sistemos specifikacija. Taip pat bus sukurta universali metodika, skirta WiFi įrenginių identifikavimo automatizavimui, suteikiant prieigą prie belaidžio WiFi tinklo, bei gauti sukurtos metodikos patikros rezultatai realiame WiFi tinkle, kurių pagrindu bus suformuluoti reikalavimai prototipinei WiFi tinklo prieigos kontrolės sistemai.</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285" sId="1" odxf="1" dxf="1">
    <nc r="F1542"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286" sId="1" odxf="1" dxf="1">
    <nc r="G1542">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87" sId="1" odxf="1" dxf="1">
    <nc r="D1543"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88" sId="1" odxf="1" dxf="1">
    <nc r="E1543" t="inlineStr">
      <is>
        <t>Debesų kompiuterijos ir duomenų virtualizavimo panaudojimo organizacijos veikloje techninių galimybių studija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89" sId="1" odxf="1" dxf="1">
    <nc r="F1543" t="inlineStr">
      <is>
        <t>Doc.dr. Ilona Rupšienė
El.p. ilona.rupsiene@ltvk.lt
(4 6)311106</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90" sId="1" odxf="1" dxf="1">
    <nc r="G1543">
      <v>25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91" sId="1" odxf="1" dxf="1">
    <nc r="D1544"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92" sId="1" odxf="1" dxf="1">
    <nc r="E1544" t="inlineStr">
      <is>
        <t xml:space="preserve">Naujos informacinės sistemos sūkurimo panaudojant debesų kompiuteriją techninė galimybių studija </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93" sId="1" odxf="1" dxf="1">
    <nc r="F1544" t="inlineStr">
      <is>
        <t>Doc.dr. Ilona Rupšienė
El.p. ilona.rupsiene@ltvk.lt
(4 6)311107</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94" sId="1" odxf="1" dxf="1">
    <nc r="G1544">
      <v>25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95" sId="1" odxf="1" dxf="1">
    <nc r="D1545"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96" sId="1" odxf="1" dxf="1">
    <nc r="E1545" t="inlineStr">
      <is>
        <t>Debesų kompiuterijos panaudojimo informacinių sistemų kūrimui ir naudojimui tyrimas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297" sId="1" odxf="1" dxf="1">
    <nc r="F1545" t="inlineStr">
      <is>
        <t>Doc.dr. Ilona Rupšienė
El.p. ilona.rupsiene@ltvk.lt
(4 6)311109</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298" sId="1" odxf="1" dxf="1">
    <nc r="G1545">
      <v>25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299" sId="1" odxf="1" dxf="1">
    <nc r="D1546"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00" sId="1" odxf="1" dxf="1">
    <nc r="E1546" t="inlineStr">
      <is>
        <t>Debesų duomenų centro įmonėje techninė galimybių studija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01" sId="1" odxf="1" dxf="1">
    <nc r="F1546" t="inlineStr">
      <is>
        <t>Audrius Valinskas, 
IT centro vadovas, 
itc@panko.lt 
(8 45) 460 328</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02" sId="1" odxf="1" dxf="1">
    <nc r="G1546">
      <v>27</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03" sId="1" odxf="1" dxf="1">
    <nc r="D1547"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04" sId="1" odxf="1" dxf="1">
    <nc r="E1547" t="inlineStr">
      <is>
        <t>Tyrimas kaip organizacijai panaudoti elektroninio turinio saugos ir saugios informacinės sąveikos technologijas, skirtas užtikrinti elektroninės erdvės saugumo grėsmių asmens ir viešajam saugumui stebėseną, skaitmeninio turinio privatumą ir autorinių teisių apsaugą, išspręsti informacinės sąveikos e. erdvėje ir socialiniuose tinkluose saugos problemas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05" sId="1" odxf="1" dxf="1">
    <nc r="F1547" t="inlineStr">
      <is>
        <t>Kęstutis Driaunys
Tel. (8-37) 422523 
El. paštas: kestutis.driaunys@khf.vu.lt
Kauno humanitarinis fakultetas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06" sId="1" odxf="1" dxf="1">
    <nc r="G1547">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07" sId="1" odxf="1" dxf="1">
    <nc r="D1548"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08" sId="1" odxf="1" dxf="1">
    <nc r="E1548" t="inlineStr">
      <is>
        <t>Naujų sprendimų paremtų duomenų tyrybos ir vaizdų apdorojimo metodais galimybių studijos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09" sId="1" odxf="1" dxf="1">
    <nc r="F1548" t="inlineStr">
      <is>
        <t>Virginijus Marcinkevičius
Tel. (8 5) 21 09 311
El. paštas: virginijus.marcinkevicius@mii.vu.lt
Matematikos ir informatikos institutas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10" sId="1" odxf="1" dxf="1">
    <nc r="G1548">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11" sId="1" odxf="1" dxf="1">
    <nc r="D1549"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12" sId="1" odxf="1" dxf="1">
    <nc r="E1549" t="inlineStr">
      <is>
        <t>Daug resursų reikalaujančio programinio kodo efektyvumo analizė</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13" sId="1" odxf="1" dxf="1">
    <nc r="F1549" t="inlineStr">
      <is>
        <t>VGTU, Taikomosios informatikos institutas
Arnas Kačeniauskas
Tel. (8 5) 274 4913
El. p. arnas.kaceniauskas@vgtu.lt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14" sId="1" odxf="1" dxf="1">
    <nc r="G1549">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15" sId="1" odxf="1" dxf="1">
    <nc r="D1550"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16" sId="1" odxf="1" dxf="1">
    <nc r="E1550" t="inlineStr">
      <is>
        <t>Debesų technologijomis paremtas įmonės tarptautinių partnerių tinklų formavimo ir valdymo įrankis
Projektas yra orientuotas į elektroninio įrankio prototipo sukūrimą, leidžiančio įmonei pagal užduotus parametrus ieškoti tarptautinių partnerių/klientų, automatiškai siųsti bendradarbiavimo pasiūlymus, stebėti grįžtamąjį ryšį. Prototipas taip pat įgalina reitinguoti esamus partnerius ir klientus pagal jų patikimumą (finansinį, sutarčių vykdymo ir pan.), vertinti kliento arba partnerio riziką, kaupti naujus istorinius duomenis apie klientą/partnerį, rinkti trečiųjų šalių atsiliepimus apie konkretų partnerį socialiniuose tinkluose bei internetinėje erdvėje bendrąja prasme.</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17" sId="1" odxf="1" dxf="1">
    <nc r="F1550" t="inlineStr">
      <is>
        <t>Simona Miliauskienė, 
Tel.(+370 5) 271 4466,
e-mail: simona.miliauskiene@mruni.eu</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18" sId="1" odxf="1" dxf="1">
    <nc r="G1550">
      <v>13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19" sId="1" odxf="1" dxf="1">
    <nc r="D1551"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20" sId="1" odxf="1" dxf="1">
    <nc r="E1551" t="inlineStr">
      <is>
        <t>Prototipų kalbos technologijų sprendimams debesų kompiuterijoje sukūrimas ir įvertinimas.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21" sId="1" odxf="1" dxf="1">
    <nc r="F1551"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22" sId="1" odxf="1" dxf="1">
    <nc r="G1551">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23" sId="1" odxf="1" dxf="1">
    <nc r="D1552"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24" sId="1" odxf="1" dxf="1">
    <nc r="E1552" t="inlineStr">
      <is>
        <t>Prototipų duomenų gavybos ir dirbtinio intelekto technologijų sprendimams debesų kompiuterijoje demonstravimas.</t>
      </is>
    </nc>
    <odxf>
      <font>
        <sz val="11"/>
        <color theme="1"/>
        <name val="Calibri"/>
        <scheme val="minor"/>
      </font>
      <alignment horizontal="general" readingOrder="0"/>
      <border outline="0">
        <left style="thin">
          <color auto="1"/>
        </left>
        <right style="thin">
          <color auto="1"/>
        </right>
        <top style="thin">
          <color auto="1"/>
        </top>
        <bottom style="thin">
          <color auto="1"/>
        </bottom>
      </border>
      <protection locked="0"/>
    </odxf>
    <ndxf>
      <font>
        <sz val="12"/>
        <color rgb="FF000000"/>
        <name val="Calibri"/>
        <scheme val="none"/>
      </font>
      <alignment horizontal="left" readingOrder="0"/>
      <border outline="0">
        <left style="thin">
          <color rgb="FF000000"/>
        </left>
        <right style="thin">
          <color rgb="FF000000"/>
        </right>
        <top style="thin">
          <color rgb="FF000000"/>
        </top>
        <bottom style="thin">
          <color rgb="FF000000"/>
        </bottom>
      </border>
      <protection locked="1"/>
    </ndxf>
  </rcc>
  <rcc rId="74325" sId="1" odxf="1" dxf="1">
    <nc r="F1552"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26" sId="1" odxf="1" dxf="1">
    <nc r="G1552">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27" sId="1" odxf="1" dxf="1">
    <nc r="D1553"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28" sId="1" odxf="1" dxf="1">
    <nc r="E1553" t="inlineStr">
      <is>
        <t>Sistemų taikančių duomenų gavybos ir dirbtinio intelekto technologijų sprendimus debesų kompiuterijoje bandomosios partijos gamyba.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29" sId="1" odxf="1" dxf="1">
    <nc r="F1553"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30" sId="1" odxf="1" dxf="1">
    <nc r="G1553">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31" sId="1" odxf="1" dxf="1">
    <nc r="D1554"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32" sId="1" odxf="1" dxf="1">
    <nc r="E1554" t="inlineStr">
      <is>
        <t>Sistemų taikančių kalbos technologijų sprendimus debesų kompiuterijoje bandomosios partijos gamyba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33" sId="1" odxf="1" dxf="1">
    <nc r="F1554"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34" sId="1" odxf="1" dxf="1">
    <nc r="G1554">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35" sId="1" odxf="1" dxf="1">
    <nc r="D1555" t="inlineStr">
      <is>
        <t>K5_P4_T2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36" sId="1" odxf="1" dxf="1">
    <nc r="E1555" t="inlineStr">
      <is>
        <t xml:space="preserve">Mobilių objektų nuotolinės kontrolės sistema (programinis įrankis). Priklausomai nuo paties stebimo objekto, tai gali būti labai įvairios sistemos, pvz., krovininių transporto priemonių eksploatacijos ar žmogaus būklės kontrolės sistemos. Paslauga bei jos aprašymas koreliuoja su teikiama paslauga "Mobilių objektų nuotolinė kontrolė (techninė galimybių studija)". 
Suteiktos paslaugos rezultatas – bus sukurtas programinis įrankis, leisiantis nuotoliniu būdu (per Web sąsają) sekti objektų būklę pagal surinktus duomenis iš sensorinių sistemų (realizuotas duomenų rinkimas, nuotolinis jų perdavimas ir atvaizdavimas). Taip pat šis įrankis leis realizuoti  ir kai kurias stebimo objekto būklės valdymo funkcijas.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37" sId="1" odxf="1" dxf="1">
    <nc r="F1555"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338" sId="1" odxf="1" dxf="1">
    <nc r="G1555">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39" sId="1" odxf="1" dxf="1">
    <nc r="D1556" t="inlineStr">
      <is>
        <t>K5_P4_T2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40" sId="1" odxf="1" dxf="1">
    <nc r="E1556" t="inlineStr">
      <is>
        <t xml:space="preserve">Elektronikos komponentų resursų apskaitos kontrolės sistema (programinis įrankis).
Suteiktos paslaugos rezultatas – bus sukurtas modulinis programinis įrankis, susidėsiantis iš specializuotų duomenų bazių, pateikiančių sistemos vartotojui įvairius sandėlio resursų duomenis (pvz., komponentų ar žaliavų reikiamiems elektronikos gaminiams specifikacijas), taip pat tiekėjų/pirkėjų sąrašus ir pan. Pirkimų modulis, užsakant elektronikos komponentus iš tiekėjų, dokumentų apskaitai sugeneruos unikalius užsakymų numerius, pateiks minimalų galimą užsakyti konkrečių komponentų kiekį, taip pat pakuotės dydį, kainas, apmokėjimo sąlygas, pristatymo užsakovui trukmes ir pan. Bus realizuotos ir specifinės funkcijos sistemos pardavimų moduliui: pateikiamas pirkėjų sąrašas, užsakymų bei atsiskaitymų su įmone informacija ir t.t. Programinio įrankio sukūrimas, jo testavimas ir koregavimas.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41" sId="1" odxf="1" dxf="1">
    <nc r="F1556"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342" sId="1" odxf="1" dxf="1">
    <nc r="G1556">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43" sId="1" odxf="1" dxf="1">
    <nc r="D1557" t="inlineStr">
      <is>
        <t>K5_P4_T2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44" sId="1" odxf="1" dxf="1">
    <nc r="E1557" t="inlineStr">
      <is>
        <t>Informacinių sistemų projektavimo metodų, susijusių su modeliais grindžiamu kūrimu MDD, MDA, interneto paslaugų architektūra SOA ir kt. kūrimas, tobulinimas ir tyrimas.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45" sId="1" odxf="1" dxf="1">
    <nc r="F1557"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346" sId="1" odxf="1" dxf="1">
    <nc r="G1557">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47" sId="1" odxf="1" dxf="1">
    <nc r="D1558" t="inlineStr">
      <is>
        <t>K5_P4_T2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48" sId="1" odxf="1" dxf="1">
    <nc r="E1558" t="inlineStr">
      <is>
        <t>Veiklos procesų ir veiklos taisyklių modeliavimo, specifikavimo įrankių ir technologijų kūrimas bei tobulinimas.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49" sId="1" odxf="1" dxf="1">
    <nc r="F1558"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350" sId="1" odxf="1" dxf="1">
    <nc r="G1558">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51" sId="1" odxf="1" dxf="1">
    <nc r="D1559" t="inlineStr">
      <is>
        <t>K5_P4_T2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52" sId="1" odxf="1" dxf="1">
    <nc r="E1559" t="inlineStr">
      <is>
        <t xml:space="preserve">Kibernetinės gynybos ir kriminalinių nusikaltimų kibernetinėje erdvėje tyrimo priemonių kūrimas ir jų panaudojimo efektyvumo tyrimai.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53" sId="1" odxf="1" dxf="1">
    <nc r="F1559"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354" sId="1" odxf="1" dxf="1">
    <nc r="G1559">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55" sId="1" odxf="1" dxf="1">
    <nc r="D1560" t="inlineStr">
      <is>
        <t>K5_P4_T2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56" sId="1" odxf="1" dxf="1">
    <nc r="E1560" t="inlineStr">
      <is>
        <t xml:space="preserve">Debesų kompiuterijos paslaugų teikimo mobiliosiose terpėse metodų kūrimas ir taikymo efektyvumo tyrimai.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57" sId="1" odxf="1" dxf="1">
    <nc r="F1560"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358" sId="1" odxf="1" dxf="1">
    <nc r="G1560">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59" sId="1" odxf="1" dxf="1">
    <nc r="D1561" t="inlineStr">
      <is>
        <t>K5_P4_T2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60" sId="1" odxf="1" dxf="1">
    <nc r="E1561" t="inlineStr">
      <is>
        <t xml:space="preserve">Vietos informacijos panaudojimo  specializuotoms paslaugoms teikti metodų kūrimas ir  tyrimai.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61" sId="1" odxf="1" dxf="1">
    <nc r="F1561"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362" sId="1" odxf="1" dxf="1">
    <nc r="G1561">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63" sId="1" odxf="1" dxf="1">
    <nc r="D1562" t="inlineStr">
      <is>
        <t>K5_P4_T2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64" sId="1" odxf="1" dxf="1">
    <nc r="E1562" t="inlineStr">
      <is>
        <t>E-paslaugų, daiktų interneto ir debesų kompiuterijos sprendimai ir informacinių išteklių ir asmens saugumo ir tapatybės valdymo technologijos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65" sId="1" odxf="1" dxf="1">
    <nc r="F1562"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366" sId="1" odxf="1" dxf="1">
    <nc r="G1562">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67" sId="1" odxf="1" dxf="1">
    <nc r="D1563" t="inlineStr">
      <is>
        <t>K5_P4_T2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68" sId="1" odxf="1" dxf="1">
    <nc r="E1563" t="inlineStr">
      <is>
        <t xml:space="preserve">Kibernetinių nusikaltimų valdymo,  užkardymo ir tyrimo technologijos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69" sId="1" odxf="1" dxf="1">
    <nc r="F1563"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370" sId="1" odxf="1" dxf="1">
    <nc r="G1563">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71" sId="1" odxf="1" dxf="1">
    <nc r="D1564"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72" sId="1" odxf="1" dxf="1">
    <nc r="E1564" t="inlineStr">
      <is>
        <t>Išmaniųjų procesų vizualizavimas, animatronikos sprendimai, procesų automatizacimo ir valdymo, erdvinių prototipų ir modelių konstravimas, virtualūs modeliai, interaktyvios 3D erdvės, papildytos ir virtualios realybės modeliai interaktyvūs prototipai, 3D modeliai ir spausdinti 3D prototipai.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73" sId="1" odxf="1" dxf="1">
    <nc r="F1564" t="inlineStr">
      <is>
        <t>VDU Informatikos fakultetas
Egidijus Vaškevičius, 
El. p. e.vaskevicius@if.vdu.lt, 
Tel.: +37069830370</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74" sId="1" odxf="1" dxf="1">
    <nc r="G1564">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75" sId="1" odxf="1" dxf="1">
    <nc r="D1565"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76" sId="1" odxf="1" dxf="1">
    <nc r="E1565" t="inlineStr">
      <is>
        <t>Lietuvių šnekos pavienių žodžių ir frazių atpažinimo variklis bei jo paruošimas diegimui. Atpažinimo variklis gali būti panaudotas informacijos paieškos, įvesties, ribotos apimties diktavimo sistemose, valdymo balso komandomis sistemose, klientų aptarnavimo srityje. Variklio atpažįstamų žodžių žodynas – iki 1000 žodžių. Prognozuojamas atpažinimo tikslumas nepriklausomai nuo kalbėtojo – daugiau nei 90%. Galimas serverinis arba klientinis atpažinimo variklio įgyvendinimas.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77" sId="1" odxf="1" dxf="1">
    <nc r="F1565" t="inlineStr">
      <is>
        <t>Gintautas Tamulevičius
Tel. (8-5) 21 09 337
El. paštas: gintautas.tamulevicius@mii.vu.lt
Matematikos ir informatikos institutas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78" sId="1" odxf="1" dxf="1">
    <nc r="G1565">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79" sId="1" odxf="1" dxf="1">
    <nc r="D1566"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80" sId="1" odxf="1" dxf="1">
    <nc r="E1566" t="inlineStr">
      <is>
        <t>Naujų sprendimų paremtų duomenų tyrybos ir vaizdų apdorojimo metodais prototipų sukūrimas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81" sId="1" odxf="1" dxf="1">
    <nc r="F1566" t="inlineStr">
      <is>
        <t>Virginijus Marcinkevičius
Tel. (8 5) 21 09 311
El. paštas: virginijus.marcinkevicius@mii.vu.lt
Matematikos ir informatikos institutas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82" sId="1" odxf="1" dxf="1">
    <nc r="G1566">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83" sId="1" odxf="1" dxf="1">
    <nc r="D1567"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84" sId="1" odxf="1" dxf="1">
    <nc r="E1567" t="inlineStr">
      <is>
        <t>Naujų sprendimų paremtų duomenų tyrybos ir vaizdų apdorojimo metodais prototipų demonstravimas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85" sId="1" odxf="1" dxf="1">
    <nc r="F1567" t="inlineStr">
      <is>
        <t>Virginijus Marcinkevičius
Tel. (8 5) 21 09 311
El. paštas: virginijus.marcinkevicius@mii.vu.lt
Matematikos ir informatikos institutas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86" sId="1" odxf="1" dxf="1">
    <nc r="G1567">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87" sId="1" odxf="1" dxf="1">
    <nc r="D1568"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88" sId="1" odxf="1" dxf="1">
    <nc r="E1568" t="inlineStr">
      <is>
        <t>Programinio kodo paskirstymas našiems skaičiavimams debesų kompiuterijos ir kitose IRT infrastruktūrose. Našių skaičiavimų programinės įrangos nuotolinės grafinės vartotojo sąsajos, taupančios žmogiškuosius resursus, sukūrimas ar pritaikymas debesų kompiuterijos ar kitoms IRT infrastruktūroms.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89" sId="1" odxf="1" dxf="1">
    <nc r="F1568" t="inlineStr">
      <is>
        <t>VGTU, Taikomosios informatikos institutas
Arnas Kačeniauskas
Tel. 8 5 274 4913
El. p. arnas.kaceniauskas@vgtu.lt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90" sId="1" odxf="1" dxf="1">
    <nc r="G1568">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91" sId="1" odxf="1" dxf="1">
    <nc r="D1569" t="inlineStr">
      <is>
        <t>K5_P4_T3</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92" sId="1" odxf="1" dxf="1">
    <nc r="E1569" t="inlineStr">
      <is>
        <t xml:space="preserve">Kibernetinių nusikaltimų valdymo,  užkardymo ir tyrimo technologijos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4393" sId="1" odxf="1" dxf="1">
    <nc r="F1569"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4394" sId="1" odxf="1" dxf="1">
    <nc r="G1569">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4395" sId="1" odxf="1" dxf="1">
    <nc r="D1570" t="inlineStr">
      <is>
        <t>K5_P4_T3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96" sId="1" odxf="1" dxf="1">
    <nc r="E1570" t="inlineStr">
      <is>
        <t>Išmaniųjų procesų vizualizavimas, animatronikos sprendimai, procesų automatizacimo ir valdymo, erdvinių prototipų ir modelių konstravimas, virtualūs modeliai, interaktyvios 3D erdvės, papildytos ir virtualios realybės modeliai interaktyvūs prototipai, 3D modeliai ir spausdinti 3D prototipai.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4397" sId="1" odxf="1" dxf="1">
    <nc r="F1570" t="inlineStr">
      <is>
        <t>VDU Informatikos fakultetas
Egidijus Vaškevičius, 
El. p. e.vaskevicius@if.vdu.lt, 
Tel.: +37069830370</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4398" sId="1" odxf="1" dxf="1">
    <nc r="G1570">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v guid="{BE3D19A9-D786-4023-ABCA-EBDEE30FDB06}" action="delete"/>
  <rdn rId="0" localSheetId="1" customView="1" name="Z_BE3D19A9_D786_4023_ABCA_EBDEE30FDB06_.wvu.FilterData" hidden="1" oldHidden="1">
    <formula>'Paslaugų sąrašas'!$A$1:$H$1</formula>
    <oldFormula>'Paslaugų sąrašas'!$A$1:$H$1</oldFormula>
  </rdn>
  <rcv guid="{BE3D19A9-D786-4023-ABCA-EBDEE30FDB06}"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713" sId="1" odxf="1" dxf="1">
    <nc r="D650" t="inlineStr">
      <is>
        <t>K2_P1_T1</t>
      </is>
    </nc>
    <odxf>
      <protection locked="0"/>
    </odxf>
    <ndxf>
      <protection locked="1"/>
    </ndxf>
  </rcc>
  <rcc rId="70714" sId="1" odxf="1" dxf="1">
    <nc r="E650" t="inlineStr">
      <is>
        <t>Priešvėžinės terapijos priemonių kūrimo technologinio gyvybingumo galimybių studija, naudojant modernias ląstelių kultūrų technologijas</t>
      </is>
    </nc>
    <odxf>
      <protection locked="0"/>
    </odxf>
    <ndxf>
      <protection locked="1"/>
    </ndxf>
  </rcc>
  <rcc rId="70715" sId="1" odxf="1" dxf="1">
    <nc r="F650" t="inlineStr">
      <is>
        <t>Kęstutis Sužiedėlis
laboratorijos vedėjas
kestutis.suziedelis@nvi.lt
tel. (8 5) 2190 904</t>
      </is>
    </nc>
    <odxf>
      <alignment wrapText="0" readingOrder="0"/>
      <protection locked="0"/>
    </odxf>
    <ndxf>
      <alignment wrapText="1" readingOrder="0"/>
      <protection locked="1"/>
    </ndxf>
  </rcc>
  <rcc rId="70716" sId="1">
    <nc r="G650">
      <v>7</v>
    </nc>
  </rcc>
  <rcc rId="70717" sId="1" odxf="1" dxf="1">
    <nc r="D651" t="inlineStr">
      <is>
        <t>K2_P1_T1</t>
      </is>
    </nc>
    <odxf>
      <protection locked="0"/>
    </odxf>
    <ndxf>
      <protection locked="1"/>
    </ndxf>
  </rcc>
  <rcc rId="70718" sId="1" odxf="1" dxf="1">
    <nc r="E651" t="inlineStr">
      <is>
        <t>Molekulinės technologijos, skirtos medicinai ar biofarmacijai, sukūrimo techninė galimybių studija.
Galimos sritys/temos:
- cheminiai ir biotechnologiniai vaistai ir farmacijos produktai;
- diagnostinės priemonės;
- terapiniai baltymai;
- biožymenys;
- kitos molekulės ir molekulinės technologijos.
Galimybių studija įvertintų technologijos sukūrimo galimybes ir prielaidas, įvertintų jų mokslinę, technologinę ir ekonominę vertę, įvertintų galimas rinkas, nustatytų komercializavimo galimybes ir būdus.</t>
      </is>
    </nc>
    <odxf>
      <protection locked="0"/>
    </odxf>
    <ndxf>
      <protection locked="1"/>
    </ndxf>
  </rcc>
  <rcc rId="70719" sId="1" odxf="1" dxf="1">
    <nc r="F651"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0720" sId="1">
    <nc r="G651">
      <v>8</v>
    </nc>
  </rcc>
  <rcc rId="70721" sId="1" odxf="1" dxf="1">
    <nc r="D652" t="inlineStr">
      <is>
        <t>K2_P1_T1</t>
      </is>
    </nc>
    <odxf>
      <protection locked="0"/>
    </odxf>
    <ndxf>
      <protection locked="1"/>
    </ndxf>
  </rcc>
  <rcc rId="70722" sId="1" odxf="1" dxf="1">
    <nc r="E652" t="inlineStr">
      <is>
        <t>Biofarmaciniai skvarbos į/pro biologines matricas tyrimai siekiant nustatyti biologiškai aktyvių junginių biologinį prieinamumą bei cheminių ir fizinių faktorių galimą pritaikymą skvarbos procesų valdymui ir optimizavimui</t>
      </is>
    </nc>
    <odxf>
      <protection locked="0"/>
    </odxf>
    <ndxf>
      <protection locked="1"/>
    </ndxf>
  </rcc>
  <rcc rId="70723" sId="1" odxf="1" dxf="1">
    <nc r="F652" t="inlineStr">
      <is>
        <t>Vitalis Briedis
profesorius
tel.: 8-37 327291
el.paštas: vitalis.briedis@lsmuni.lt</t>
      </is>
    </nc>
    <odxf>
      <alignment wrapText="0" readingOrder="0"/>
      <protection locked="0"/>
    </odxf>
    <ndxf>
      <alignment wrapText="1" readingOrder="0"/>
      <protection locked="1"/>
    </ndxf>
  </rcc>
  <rcc rId="70724" sId="1">
    <nc r="G652">
      <v>17</v>
    </nc>
  </rcc>
  <rcc rId="70725" sId="1" odxf="1" dxf="1">
    <nc r="D653" t="inlineStr">
      <is>
        <t>K2_P1_T1</t>
      </is>
    </nc>
    <odxf>
      <font>
        <sz val="11"/>
        <color theme="1"/>
        <name val="Calibri"/>
        <scheme val="minor"/>
      </font>
      <protection locked="0"/>
    </odxf>
    <ndxf>
      <font>
        <sz val="11"/>
        <color rgb="FF000000"/>
        <name val="Calibri"/>
        <scheme val="minor"/>
      </font>
      <protection locked="1"/>
    </ndxf>
  </rcc>
  <rcc rId="70726" sId="1" odxf="1" dxf="1">
    <nc r="E653" t="inlineStr">
      <is>
        <t>Biomolekulinių lustų ir miniatiūrizuotų bionalitinių sistemų bei jų elementų (funkcinių dangų, cheminių ir fizinių topografijų, cheminių įrankių, kt.) projektavimas ir gamyba</t>
      </is>
    </nc>
    <odxf>
      <protection locked="0"/>
    </odxf>
    <ndxf>
      <protection locked="1"/>
    </ndxf>
  </rcc>
  <rcc rId="70727" sId="1" odxf="1" dxf="1">
    <nc r="F653" t="inlineStr">
      <is>
        <t>Dr. Ramūnas Valiokas 
FTMC Nanoinžinerijos skyrius
Tel. (8 5) 2641818
El. p. ramunas.valiokas@ftmc.lt</t>
      </is>
    </nc>
    <odxf>
      <alignment wrapText="0" readingOrder="0"/>
      <protection locked="0"/>
    </odxf>
    <ndxf>
      <alignment wrapText="1" readingOrder="0"/>
      <protection locked="1"/>
    </ndxf>
  </rcc>
  <rcc rId="70728" sId="1">
    <nc r="G653">
      <v>18</v>
    </nc>
  </rcc>
  <rcc rId="70729" sId="1" odxf="1" dxf="1">
    <nc r="D654" t="inlineStr">
      <is>
        <t>K2_P1_T1</t>
      </is>
    </nc>
    <odxf>
      <font>
        <sz val="11"/>
        <color theme="1"/>
        <name val="Calibri"/>
        <scheme val="minor"/>
      </font>
      <protection locked="0"/>
    </odxf>
    <ndxf>
      <font>
        <sz val="11"/>
        <color rgb="FF000000"/>
        <name val="Calibri"/>
        <scheme val="minor"/>
      </font>
      <protection locked="1"/>
    </ndxf>
  </rcc>
  <rcc rId="70730" sId="1" odxf="1" dxf="1">
    <nc r="E654" t="inlineStr">
      <is>
        <t>Ląstelių lustų projektavimas ir gamyba</t>
      </is>
    </nc>
    <odxf>
      <protection locked="0"/>
    </odxf>
    <ndxf>
      <protection locked="1"/>
    </ndxf>
  </rcc>
  <rcc rId="70731" sId="1" odxf="1" dxf="1">
    <nc r="F654" t="inlineStr">
      <is>
        <t>Dr. Ramūnas Valiokas 
FTMC Nanoinžinerijos skyrius
Tel. (8 5) 2641818
El. p.: ramunas.valiokas@ftmc.lt</t>
      </is>
    </nc>
    <odxf>
      <alignment wrapText="0" readingOrder="0"/>
      <protection locked="0"/>
    </odxf>
    <ndxf>
      <alignment wrapText="1" readingOrder="0"/>
      <protection locked="1"/>
    </ndxf>
  </rcc>
  <rcc rId="70732" sId="1">
    <nc r="G654">
      <v>18</v>
    </nc>
  </rcc>
  <rcc rId="70733" sId="1" odxf="1" dxf="1">
    <nc r="D655" t="inlineStr">
      <is>
        <t>K2_P1_T3</t>
      </is>
    </nc>
    <odxf>
      <font>
        <sz val="11"/>
        <color theme="1"/>
        <name val="Calibri"/>
        <scheme val="minor"/>
      </font>
      <protection locked="0"/>
    </odxf>
    <ndxf>
      <font>
        <sz val="11"/>
        <color rgb="FF000000"/>
        <name val="Calibri"/>
        <scheme val="minor"/>
      </font>
      <protection locked="1"/>
    </ndxf>
  </rcc>
  <rcc rId="70734" sId="1" odxf="1" dxf="1">
    <nc r="E655" t="inlineStr">
      <is>
        <t>Ląstelių švitinimas aukštos energijos jonais</t>
      </is>
    </nc>
    <odxf>
      <protection locked="0"/>
    </odxf>
    <ndxf>
      <protection locked="1"/>
    </ndxf>
  </rcc>
  <rcc rId="70735" sId="1" odxf="1" dxf="1">
    <nc r="F655" t="inlineStr">
      <is>
        <t>Dr. Vitalij Kovalevskij 
Tel. (8 5) 266 1654 
El. p.: vitalij@ftmc.lt</t>
      </is>
    </nc>
    <odxf>
      <alignment wrapText="0" readingOrder="0"/>
      <protection locked="0"/>
    </odxf>
    <ndxf>
      <alignment wrapText="1" readingOrder="0"/>
      <protection locked="1"/>
    </ndxf>
  </rcc>
  <rcc rId="70736" sId="1">
    <nc r="G655">
      <v>18</v>
    </nc>
  </rcc>
  <rcc rId="70737" sId="1" odxf="1" dxf="1">
    <nc r="D656" t="inlineStr">
      <is>
        <t>K2_P1_T3</t>
      </is>
    </nc>
    <odxf>
      <font>
        <sz val="11"/>
        <color theme="1"/>
        <name val="Calibri"/>
        <scheme val="minor"/>
      </font>
      <protection locked="0"/>
    </odxf>
    <ndxf>
      <font>
        <sz val="11"/>
        <color rgb="FF000000"/>
        <name val="Calibri"/>
        <scheme val="minor"/>
      </font>
      <protection locked="1"/>
    </ndxf>
  </rcc>
  <rcc rId="70738" sId="1" odxf="1" dxf="1">
    <nc r="E656" t="inlineStr">
      <is>
        <t>Išorinių veiksnių sukeliančių apoptozę ląstelėse tyrimas</t>
      </is>
    </nc>
    <odxf>
      <protection locked="0"/>
    </odxf>
    <ndxf>
      <protection locked="1"/>
    </ndxf>
  </rcc>
  <rcc rId="70739" sId="1" odxf="1" dxf="1">
    <nc r="F656" t="inlineStr">
      <is>
        <t>Dr. Arūnas Stirkė
FTMC Medžiagotyros ir elektros inžinerijos skyrius
Tel. 861515363
El. p.: arunas.stirke@ftmc.lt</t>
      </is>
    </nc>
    <odxf>
      <alignment wrapText="0" readingOrder="0"/>
      <protection locked="0"/>
    </odxf>
    <ndxf>
      <alignment wrapText="1" readingOrder="0"/>
      <protection locked="1"/>
    </ndxf>
  </rcc>
  <rcc rId="70740" sId="1">
    <nc r="G656">
      <v>18</v>
    </nc>
  </rcc>
  <rcc rId="70741" sId="1" odxf="1" dxf="1">
    <nc r="D657" t="inlineStr">
      <is>
        <t>K2_P3_T1</t>
      </is>
    </nc>
    <odxf>
      <protection locked="0"/>
    </odxf>
    <ndxf>
      <protection locked="1"/>
    </ndxf>
  </rcc>
  <rcc rId="70742" sId="1" odxf="1" dxf="1">
    <nc r="E657" t="inlineStr">
      <is>
        <t>Kompiuterinių programų taikymo baltymų ir vaistinių medžiagų sąveikai tirti techninės galimybių studijos. Techninės galimybių studijos apimtis nuo 10 iki 50 psl.</t>
      </is>
    </nc>
    <odxf>
      <protection locked="0"/>
    </odxf>
    <ndxf>
      <protection locked="1"/>
    </ndxf>
  </rcc>
  <rcc rId="70743" sId="1" odxf="1" dxf="1">
    <nc r="F657" t="inlineStr">
      <is>
        <t>dr. Piotras Cimmperman 
vyresnysis mokslo darbuotojas
piotras.cimmperman@bpti.lt
+37061413070</t>
      </is>
    </nc>
    <odxf>
      <alignment wrapText="0" readingOrder="0"/>
      <protection locked="0"/>
    </odxf>
    <ndxf>
      <alignment wrapText="1" readingOrder="0"/>
      <protection locked="1"/>
    </ndxf>
  </rcc>
  <rcc rId="70744" sId="1">
    <nc r="G657">
      <v>20</v>
    </nc>
  </rcc>
  <rcc rId="70745" sId="1" odxf="1" dxf="1">
    <nc r="D658" t="inlineStr">
      <is>
        <t>K2_P2_T2</t>
      </is>
    </nc>
    <odxf>
      <protection locked="0"/>
    </odxf>
    <ndxf>
      <protection locked="1"/>
    </ndxf>
  </rcc>
  <rcc rId="70746" sId="1" odxf="1" dxf="1">
    <nc r="E658" t="inlineStr">
      <is>
        <t>Metodų duomenų gavybai ir dirbtiniam intelektui taikyti medicinoje sukūrimas.</t>
      </is>
    </nc>
    <odxf>
      <protection locked="0"/>
    </odxf>
    <ndxf>
      <protection locked="1"/>
    </ndxf>
  </rcc>
  <rcc rId="70747" sId="1" odxf="1" dxf="1">
    <nc r="F658" t="inlineStr">
      <is>
        <t>Prof. Tomas Krilavičius
IT skyriaus vadovas 
 t.krilavicius@bpti.lt
 +37061804223</t>
      </is>
    </nc>
    <odxf>
      <alignment wrapText="0" readingOrder="0"/>
      <protection locked="0"/>
    </odxf>
    <ndxf>
      <alignment wrapText="1" readingOrder="0"/>
      <protection locked="1"/>
    </ndxf>
  </rcc>
  <rcc rId="70748" sId="1">
    <nc r="G658">
      <v>20</v>
    </nc>
  </rcc>
  <rcc rId="70749" sId="1" odxf="1" dxf="1">
    <nc r="D659" t="inlineStr">
      <is>
        <t>K2_P1_T2</t>
      </is>
    </nc>
    <odxf>
      <font>
        <sz val="11"/>
        <color theme="1"/>
        <name val="Calibri"/>
        <scheme val="minor"/>
      </font>
      <protection locked="0"/>
    </odxf>
    <ndxf>
      <font>
        <sz val="11"/>
        <color rgb="FF000000"/>
        <name val="Calibri"/>
        <scheme val="minor"/>
      </font>
      <protection locked="1"/>
    </ndxf>
  </rcc>
  <rcc rId="70750" sId="1" odxf="1" dxf="1">
    <nc r="E659" t="inlineStr">
      <is>
        <t>Biofarmacinės paskirties antikūnų kūrimas, jų savybių tyrimai</t>
      </is>
    </nc>
    <odxf>
      <protection locked="0"/>
    </odxf>
    <ndxf>
      <protection locked="1"/>
    </ndxf>
  </rcc>
  <rcc rId="70751" sId="1" odxf="1" dxf="1">
    <nc r="F659" t="inlineStr">
      <is>
        <t>Aurelija Žvirblienė
El. paštas: azvirb@ibt.lt
Biotechnologijos institutas</t>
      </is>
    </nc>
    <odxf>
      <alignment wrapText="0" readingOrder="0"/>
      <protection locked="0"/>
    </odxf>
    <ndxf>
      <alignment wrapText="1" readingOrder="0"/>
      <protection locked="1"/>
    </ndxf>
  </rcc>
  <rcc rId="70752" sId="1">
    <nc r="G659">
      <v>32</v>
    </nc>
  </rcc>
  <rcc rId="70753" sId="1" odxf="1" dxf="1">
    <nc r="D660" t="inlineStr">
      <is>
        <t>K2_P1_T2</t>
      </is>
    </nc>
    <odxf>
      <protection locked="0"/>
    </odxf>
    <ndxf>
      <protection locked="1"/>
    </ndxf>
  </rcc>
  <rcc rId="70754" sId="1" odxf="1" dxf="1">
    <nc r="E660" t="inlineStr">
      <is>
        <t>Priešvėžinės terapijos priemonės prototipo sukūrimas, naudojant modernias ląstelių kultūrų technologijas</t>
      </is>
    </nc>
    <odxf>
      <protection locked="0"/>
    </odxf>
    <ndxf>
      <protection locked="1"/>
    </ndxf>
  </rcc>
  <rcc rId="70755" sId="1" odxf="1" dxf="1">
    <nc r="F660" t="inlineStr">
      <is>
        <t>Kęstutis Sužiedėlis
laboratorijos vedėjas
kestutis.suziedelis@nvi.lt
tel. (8 5) 2190 904</t>
      </is>
    </nc>
    <odxf>
      <alignment wrapText="0" readingOrder="0"/>
      <protection locked="0"/>
    </odxf>
    <ndxf>
      <alignment wrapText="1" readingOrder="0"/>
      <protection locked="1"/>
    </ndxf>
  </rcc>
  <rcc rId="70756" sId="1">
    <nc r="G660">
      <v>7</v>
    </nc>
  </rcc>
  <rcc rId="70757" sId="1" odxf="1" dxf="1">
    <nc r="D661" t="inlineStr">
      <is>
        <t>K2_P1_T2</t>
      </is>
    </nc>
    <odxf>
      <protection locked="0"/>
    </odxf>
    <ndxf>
      <protection locked="1"/>
    </ndxf>
  </rcc>
  <rcc rId="70758" sId="1" odxf="1" dxf="1">
    <nc r="E661" t="inlineStr">
      <is>
        <t>Priešvėžinės terapijos priemonės prototipo demonstravimas, naudojant modernias ląstelių kultūrų technologijas</t>
      </is>
    </nc>
    <odxf>
      <protection locked="0"/>
    </odxf>
    <ndxf>
      <protection locked="1"/>
    </ndxf>
  </rcc>
  <rcc rId="70759" sId="1" odxf="1" dxf="1">
    <nc r="F661" t="inlineStr">
      <is>
        <t>Kęstutis Sužiedėlis
laboratorijos vedėjas
kestutis.suziedelis@nvi.lt
tel. (8 5) 2190 904</t>
      </is>
    </nc>
    <odxf>
      <alignment wrapText="0" readingOrder="0"/>
      <protection locked="0"/>
    </odxf>
    <ndxf>
      <alignment wrapText="1" readingOrder="0"/>
      <protection locked="1"/>
    </ndxf>
  </rcc>
  <rcc rId="70760" sId="1">
    <nc r="G661">
      <v>7</v>
    </nc>
  </rcc>
  <rcc rId="70761" sId="1" odxf="1" dxf="1">
    <nc r="D662" t="inlineStr">
      <is>
        <t>K2_P1_T2</t>
      </is>
    </nc>
    <odxf>
      <protection locked="0"/>
    </odxf>
    <ndxf>
      <protection locked="1"/>
    </ndxf>
  </rcc>
  <rcc rId="70762" sId="1" odxf="1" dxf="1">
    <nc r="E662" t="inlineStr">
      <is>
        <t>Molekulinės technologijos ar produkto, skirto medicinai ir biofarmacijai, sukūrimas.  
Galimos sritys;
- terapinių baltymų kandidatų tyrimas ir vystymas iki prototipo;
- vaistų vystymas (ikiklinikiniai, klinikiniai tyrimai, vaistų formų kūrimas);
- biotechnologijų, skirtų gaminti biotechnologinius vaistus, atidirbimas laboratorinėse sąlygose.</t>
      </is>
    </nc>
    <odxf>
      <protection locked="0"/>
    </odxf>
    <ndxf>
      <protection locked="1"/>
    </ndxf>
  </rcc>
  <rcc rId="70763" sId="1" odxf="1" dxf="1">
    <nc r="F662"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0764" sId="1">
    <nc r="G662">
      <v>8</v>
    </nc>
  </rcc>
  <rcc rId="70765" sId="1" odxf="1" dxf="1">
    <nc r="D663" t="inlineStr">
      <is>
        <t>K2_P1_T2</t>
      </is>
    </nc>
    <odxf>
      <protection locked="0"/>
    </odxf>
    <ndxf>
      <protection locked="1"/>
    </ndxf>
  </rcc>
  <rcc rId="70766" sId="1" odxf="1" dxf="1">
    <nc r="E663" t="inlineStr">
      <is>
        <t>Molekulinių technologijų ar produktų, skirtų medicinai ir biofarmacijai, testavimas. 
Kliento sukurtų ar turimų medžiagų testavimas – ikiklinikiniai tyrimą ląstelių kultūrose, laboratoriniuose gyvūnuose.</t>
      </is>
    </nc>
    <odxf>
      <protection locked="0"/>
    </odxf>
    <ndxf>
      <protection locked="1"/>
    </ndxf>
  </rcc>
  <rcc rId="70767" sId="1" odxf="1" dxf="1">
    <nc r="F663"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0768" sId="1">
    <nc r="G663">
      <v>8</v>
    </nc>
  </rcc>
  <rcc rId="70769" sId="1" odxf="1" dxf="1">
    <nc r="D664" t="inlineStr">
      <is>
        <t>K2_P1_T2</t>
      </is>
    </nc>
    <odxf>
      <protection locked="0"/>
    </odxf>
    <ndxf>
      <protection locked="1"/>
    </ndxf>
  </rcc>
  <rcc rId="70770" sId="1" odxf="1" dxf="1">
    <nc r="E664" t="inlineStr">
      <is>
        <t>Medicinos ir biofarmacijos produktų bandomųjų partijų gamyba.
Galimos sritys:
- terapinių baltymų gryninimas;
- bandomosios biotechnologinių produktų partijos gamyba;
- antikūnų gamyba gyvūnuose.</t>
      </is>
    </nc>
    <odxf>
      <protection locked="0"/>
    </odxf>
    <ndxf>
      <protection locked="1"/>
    </ndxf>
  </rcc>
  <rcc rId="70771" sId="1" odxf="1" dxf="1">
    <nc r="F664"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0772" sId="1">
    <nc r="G664">
      <v>8</v>
    </nc>
  </rcc>
  <rcc rId="70773" sId="1" odxf="1" dxf="1">
    <nc r="D665" t="inlineStr">
      <is>
        <t>K2_P1_T2</t>
      </is>
    </nc>
    <odxf>
      <font>
        <sz val="11"/>
        <color theme="1"/>
        <name val="Calibri"/>
        <scheme val="minor"/>
      </font>
      <protection locked="0"/>
    </odxf>
    <ndxf>
      <font>
        <sz val="11"/>
        <color rgb="FF000000"/>
        <name val="Calibri"/>
        <scheme val="minor"/>
      </font>
      <protection locked="1"/>
    </ndxf>
  </rcc>
  <rcc rId="70774" sId="1" odxf="1" dxf="1">
    <nc r="E665" t="inlineStr">
      <is>
        <t>Prietaiso, preparato, medžiagos, biomarkerio tyrimai eksperimentiniame kraujagyslių modelyje.</t>
      </is>
    </nc>
    <odxf>
      <protection locked="0"/>
    </odxf>
    <ndxf>
      <protection locked="1"/>
    </ndxf>
  </rcc>
  <rcc rId="70775" sId="1" odxf="1" dxf="1">
    <nc r="F665" t="inlineStr">
      <is>
        <t>Edgaras Stankevičius 
profesorius
tel.: 8-37 327257
el.paštas: edgaras.stankevicius@lsmuni.lt</t>
      </is>
    </nc>
    <odxf>
      <alignment wrapText="0" readingOrder="0"/>
      <protection locked="0"/>
    </odxf>
    <ndxf>
      <alignment wrapText="1" readingOrder="0"/>
      <protection locked="1"/>
    </ndxf>
  </rcc>
  <rcc rId="70776" sId="1">
    <nc r="G665">
      <v>17</v>
    </nc>
  </rcc>
  <rcc rId="70777" sId="1" odxf="1" dxf="1">
    <nc r="D666" t="inlineStr">
      <is>
        <t>K2_P1_T2</t>
      </is>
    </nc>
    <odxf>
      <font>
        <sz val="11"/>
        <color theme="1"/>
        <name val="Calibri"/>
        <scheme val="minor"/>
      </font>
      <protection locked="0"/>
    </odxf>
    <ndxf>
      <font>
        <sz val="11"/>
        <color rgb="FF000000"/>
        <name val="Calibri"/>
        <scheme val="minor"/>
      </font>
      <protection locked="1"/>
    </ndxf>
  </rcc>
  <rcc rId="70778" sId="1" odxf="1" dxf="1">
    <nc r="E666" t="inlineStr">
      <is>
        <t>Biomolekulinių lustų ir miniatiūrizuotų bionalitinių sistemų bei jų elementų (funkcinių dangų, cheminių ir fizinių topografijų, cheminių įrankių, kt.) projektavimas ir gamyba</t>
      </is>
    </nc>
    <odxf>
      <protection locked="0"/>
    </odxf>
    <ndxf>
      <protection locked="1"/>
    </ndxf>
  </rcc>
  <rcc rId="70779" sId="1" odxf="1" dxf="1">
    <nc r="F666" t="inlineStr">
      <is>
        <t>Dr. Ramūnas Valiokas 
FTMC Nanoinžinerijos skyrius
Tel. (8 5) 2641818
El. p.: ramunas.valiokas@ftmc.lt</t>
      </is>
    </nc>
    <odxf>
      <alignment wrapText="0" readingOrder="0"/>
      <protection locked="0"/>
    </odxf>
    <ndxf>
      <alignment wrapText="1" readingOrder="0"/>
      <protection locked="1"/>
    </ndxf>
  </rcc>
  <rcc rId="70780" sId="1">
    <nc r="G666">
      <v>18</v>
    </nc>
  </rcc>
  <rcc rId="70781" sId="1" odxf="1" dxf="1">
    <nc r="D667" t="inlineStr">
      <is>
        <t>K2_P1_T2</t>
      </is>
    </nc>
    <odxf>
      <font>
        <sz val="11"/>
        <color theme="1"/>
        <name val="Calibri"/>
        <scheme val="minor"/>
      </font>
      <protection locked="0"/>
    </odxf>
    <ndxf>
      <font>
        <sz val="11"/>
        <color rgb="FF000000"/>
        <name val="Calibri"/>
        <scheme val="minor"/>
      </font>
      <protection locked="1"/>
    </ndxf>
  </rcc>
  <rcc rId="70782" sId="1" odxf="1" dxf="1">
    <nc r="E667" t="inlineStr">
      <is>
        <t>Ląstelių lustų projektavimas ir gamyba</t>
      </is>
    </nc>
    <odxf>
      <protection locked="0"/>
    </odxf>
    <ndxf>
      <protection locked="1"/>
    </ndxf>
  </rcc>
  <rcc rId="70783" sId="1" odxf="1" dxf="1">
    <nc r="F667" t="inlineStr">
      <is>
        <t>Dr. Ramūnas Valiokas 
FTMC Nanoinžinerijos skyrius
Tel. (8 5) 2641818
El. p.: ramunas.valiokas@ftmc.lt</t>
      </is>
    </nc>
    <odxf>
      <alignment wrapText="0" readingOrder="0"/>
      <protection locked="0"/>
    </odxf>
    <ndxf>
      <alignment wrapText="1" readingOrder="0"/>
      <protection locked="1"/>
    </ndxf>
  </rcc>
  <rcc rId="70784" sId="1">
    <nc r="G667">
      <v>18</v>
    </nc>
  </rcc>
  <rcc rId="70785" sId="1" odxf="1" dxf="1">
    <nc r="D668" t="inlineStr">
      <is>
        <t>K2_P3_T2</t>
      </is>
    </nc>
    <odxf>
      <font>
        <sz val="11"/>
        <color theme="1"/>
        <name val="Calibri"/>
        <scheme val="minor"/>
      </font>
      <border outline="0">
        <top style="thin">
          <color auto="1"/>
        </top>
      </border>
      <protection locked="0"/>
    </odxf>
    <ndxf>
      <font>
        <sz val="11"/>
        <color rgb="FF000000"/>
        <name val="Calibri"/>
        <scheme val="minor"/>
      </font>
      <border outline="0">
        <top/>
      </border>
      <protection locked="1"/>
    </ndxf>
  </rcc>
  <rcc rId="70786" sId="1" odxf="1" dxf="1">
    <nc r="E668" t="inlineStr">
      <is>
        <t>Inhaliatorių bei aerozolio generatorių projektavimas ir gamyba</t>
      </is>
    </nc>
    <odxf>
      <protection locked="0"/>
    </odxf>
    <ndxf>
      <protection locked="1"/>
    </ndxf>
  </rcc>
  <rcc rId="70787" sId="1" odxf="1" dxf="1">
    <nc r="F668" t="inlineStr">
      <is>
        <t>Dr. Genrik Mordas
FTMC Aplinkotyros skyrius
Mob. 8 601 14016
El.p. genrik@ftmc.lt</t>
      </is>
    </nc>
    <odxf>
      <alignment wrapText="0" readingOrder="0"/>
      <protection locked="0"/>
    </odxf>
    <ndxf>
      <alignment wrapText="1" readingOrder="0"/>
      <protection locked="1"/>
    </ndxf>
  </rcc>
  <rcc rId="70788" sId="1">
    <nc r="G668">
      <v>18</v>
    </nc>
  </rcc>
  <rcc rId="70789" sId="1" odxf="1" dxf="1">
    <nc r="D669" t="inlineStr">
      <is>
        <t>K2_P3_T2</t>
      </is>
    </nc>
    <odxf>
      <font>
        <sz val="11"/>
        <color theme="1"/>
        <name val="Calibri"/>
        <scheme val="minor"/>
      </font>
      <border outline="0">
        <top style="thin">
          <color auto="1"/>
        </top>
      </border>
      <protection locked="0"/>
    </odxf>
    <ndxf>
      <font>
        <sz val="11"/>
        <color rgb="FF000000"/>
        <name val="Calibri"/>
        <scheme val="minor"/>
      </font>
      <border outline="0">
        <top/>
      </border>
      <protection locked="1"/>
    </ndxf>
  </rcc>
  <rcc rId="70790" sId="1" odxf="1" dxf="1">
    <nc r="E669" t="inlineStr">
      <is>
        <t>Bioaerozolio generavimo bei nusodinimo sistemų kūrimas</t>
      </is>
    </nc>
    <odxf>
      <protection locked="0"/>
    </odxf>
    <ndxf>
      <protection locked="1"/>
    </ndxf>
  </rcc>
  <rcc rId="70791" sId="1" odxf="1" dxf="1">
    <nc r="F669" t="inlineStr">
      <is>
        <t>Dr. Vidmantas Ulevičius
FTMC Aplinkotyros skyrius
Tel. (8 5) 2661644
El.p. ulevicv@ktl.mii.lt</t>
      </is>
    </nc>
    <odxf>
      <alignment wrapText="0" readingOrder="0"/>
      <protection locked="0"/>
    </odxf>
    <ndxf>
      <alignment wrapText="1" readingOrder="0"/>
      <protection locked="1"/>
    </ndxf>
  </rcc>
  <rcc rId="70792" sId="1">
    <nc r="G669">
      <v>18</v>
    </nc>
  </rcc>
  <rcc rId="70793" sId="1" odxf="1" dxf="1">
    <nc r="D670" t="inlineStr">
      <is>
        <t>K2_P2_T2</t>
      </is>
    </nc>
    <odxf>
      <font>
        <sz val="11"/>
        <color theme="1"/>
        <name val="Calibri"/>
        <scheme val="minor"/>
      </font>
      <border outline="0">
        <top style="thin">
          <color auto="1"/>
        </top>
      </border>
      <protection locked="0"/>
    </odxf>
    <ndxf>
      <font>
        <sz val="11"/>
        <color rgb="FF000000"/>
        <name val="Calibri"/>
        <scheme val="minor"/>
      </font>
      <border outline="0">
        <top/>
      </border>
      <protection locked="1"/>
    </ndxf>
  </rcc>
  <rcc rId="70794" sId="1" odxf="1" dxf="1">
    <nc r="E670" t="inlineStr">
      <is>
        <t>Prototipų duomenų gavybai ir dirbtiniam intelektui taikyti medicinoje sukūrimas ir įvertinimas.</t>
      </is>
    </nc>
    <odxf>
      <protection locked="0"/>
    </odxf>
    <ndxf>
      <protection locked="1"/>
    </ndxf>
  </rcc>
  <rcc rId="70795" sId="1" odxf="1" dxf="1">
    <nc r="F670" t="inlineStr">
      <is>
        <t>Prof. Tomas Krilavičius
IT skyriaus vadovas 
 t.krilavicius@bpti.lt
 +37061804223</t>
      </is>
    </nc>
    <odxf>
      <alignment wrapText="0" readingOrder="0"/>
      <protection locked="0"/>
    </odxf>
    <ndxf>
      <alignment wrapText="1" readingOrder="0"/>
      <protection locked="1"/>
    </ndxf>
  </rcc>
  <rcc rId="70796" sId="1">
    <nc r="G670">
      <v>20</v>
    </nc>
  </rcc>
  <rcc rId="70797" sId="1" odxf="1" dxf="1">
    <nc r="D671" t="inlineStr">
      <is>
        <t>K2_P2_T2</t>
      </is>
    </nc>
    <odxf>
      <protection locked="0"/>
    </odxf>
    <ndxf>
      <protection locked="1"/>
    </ndxf>
  </rcc>
  <rcc rId="70798" sId="1" odxf="1" dxf="1">
    <nc r="E671" t="inlineStr">
      <is>
        <t>Prototipų duomenų gavybai ir dirbtiniam intelektui taikyti medicinoje demonstravimas.</t>
      </is>
    </nc>
    <odxf>
      <protection locked="0"/>
    </odxf>
    <ndxf>
      <protection locked="1"/>
    </ndxf>
  </rcc>
  <rcc rId="70799" sId="1" odxf="1" dxf="1">
    <nc r="F671" t="inlineStr">
      <is>
        <t>Prof. Tomas Krilavičius
IT skyriaus vadovas 
 t.krilavicius@bpti.lt
 +37061804223</t>
      </is>
    </nc>
    <odxf>
      <alignment wrapText="0" readingOrder="0"/>
      <protection locked="0"/>
    </odxf>
    <ndxf>
      <alignment wrapText="1" readingOrder="0"/>
      <protection locked="1"/>
    </ndxf>
  </rcc>
  <rcc rId="70800" sId="1">
    <nc r="G671">
      <v>20</v>
    </nc>
  </rcc>
  <rcc rId="70801" sId="1" odxf="1" dxf="1">
    <nc r="D672" t="inlineStr">
      <is>
        <t>K3_P3_T2</t>
      </is>
    </nc>
    <odxf>
      <font>
        <sz val="11"/>
        <color theme="1"/>
        <name val="Calibri"/>
        <scheme val="minor"/>
      </font>
      <border outline="0">
        <top style="thin">
          <color auto="1"/>
        </top>
      </border>
      <protection locked="0"/>
    </odxf>
    <ndxf>
      <font>
        <sz val="11"/>
        <color rgb="FF000000"/>
        <name val="Calibri"/>
        <scheme val="minor"/>
      </font>
      <border outline="0">
        <top/>
      </border>
      <protection locked="1"/>
    </ndxf>
  </rcc>
  <rcc rId="70802" sId="1" odxf="1" dxf="1">
    <nc r="E672" t="inlineStr">
      <is>
        <t>Celiuliolitinių ir lignolitinių fermentų aktyvumo nustatymas. Skystų ir kietų bandinių kokybinis ir kiekybinis celiuliolitinių ir ligninolitinių fermentų aktyvumo nustatymas (Mn peroksidazė, ligninazė, lakazė)</t>
      </is>
    </nc>
    <odxf>
      <protection locked="0"/>
    </odxf>
    <ndxf>
      <protection locked="1"/>
    </ndxf>
  </rcc>
  <rcc rId="70803" sId="1" odxf="1" dxf="1">
    <nc r="F672" t="inlineStr">
      <is>
        <t>VDU Gamtos mokslų fakultetas
Biologijos katedra 
Prof. habil. dr. Audrius Maruška
El. p. a.maruska@gmf.vdu.lt
Tel. Nr. 8 37 327907</t>
      </is>
    </nc>
    <odxf>
      <alignment wrapText="0" readingOrder="0"/>
      <protection locked="0"/>
    </odxf>
    <ndxf>
      <alignment wrapText="1" readingOrder="0"/>
      <protection locked="1"/>
    </ndxf>
  </rcc>
  <rcc rId="70804" sId="1">
    <nc r="G672">
      <v>31</v>
    </nc>
  </rcc>
  <rcc rId="70805" sId="1" odxf="1" dxf="1">
    <nc r="D673" t="inlineStr">
      <is>
        <t>K2_P1_T2</t>
      </is>
    </nc>
    <odxf>
      <protection locked="0"/>
    </odxf>
    <ndxf>
      <protection locked="1"/>
    </ndxf>
  </rcc>
  <rcc rId="70806" sId="1" odxf="1" dxf="1">
    <nc r="E673" t="inlineStr">
      <is>
        <t>Jutiklių ir skysčių mikromanipuliavimo, mikro- ir nanotechnologijų, bei savitvarkos procesus gyvuosiuose organizmuose imituojančių diagnostikos ir vaistų pristatymo į taikinius priemonių, jų prototipų ir modelių kūrimas, bandymai ir demonstravimas.</t>
      </is>
    </nc>
    <odxf>
      <protection locked="0"/>
    </odxf>
    <ndxf>
      <protection locked="1"/>
    </ndxf>
  </rcc>
  <rcc rId="70807" sId="1" odxf="1" dxf="1">
    <nc r="F673" t="inlineStr">
      <is>
        <t>Gintaras Valinčius
Tel.: +370-675-33278
El. paštas: gintaras.valincius@bchi.vu.lt
Biochemijos institutas</t>
      </is>
    </nc>
    <odxf>
      <alignment wrapText="0" readingOrder="0"/>
      <protection locked="0"/>
    </odxf>
    <ndxf>
      <alignment wrapText="1" readingOrder="0"/>
      <protection locked="1"/>
    </ndxf>
  </rcc>
  <rcc rId="70808" sId="1">
    <nc r="G673">
      <v>32</v>
    </nc>
  </rcc>
  <rcc rId="70809" sId="1" odxf="1" dxf="1">
    <nc r="D674" t="inlineStr">
      <is>
        <t>K2_P1_T2</t>
      </is>
    </nc>
    <odxf>
      <protection locked="0"/>
    </odxf>
    <ndxf>
      <protection locked="1"/>
    </ndxf>
  </rcc>
  <rcc rId="70810" sId="1" odxf="1" dxf="1">
    <nc r="E674" t="inlineStr">
      <is>
        <t>Naujų diagnostikos prietaisų, grįstų netiesinės optikos , lazerine spinduliuotes, virpesių spektroskopija,  ultragarso ar optoakustiniais registravimo metodais prototipų kūrimas, bandymai ir  demonstracija.</t>
      </is>
    </nc>
    <odxf>
      <protection locked="0"/>
    </odxf>
    <ndxf>
      <protection locked="1"/>
    </ndxf>
  </rcc>
  <rcc rId="70811" sId="1" odxf="1" dxf="1">
    <nc r="F674" t="inlineStr">
      <is>
        <t>Gintaras Valinčius
Tel.: +370-675-33278
El. paštas: gintaras.valincius@bchi.vu.lt
Biochemijos institutas</t>
      </is>
    </nc>
    <odxf>
      <alignment wrapText="0" readingOrder="0"/>
      <protection locked="0"/>
    </odxf>
    <ndxf>
      <alignment wrapText="1" readingOrder="0"/>
      <protection locked="1"/>
    </ndxf>
  </rcc>
  <rcc rId="70812" sId="1">
    <nc r="G674">
      <v>32</v>
    </nc>
  </rcc>
  <rcc rId="70813" sId="1" odxf="1" dxf="1">
    <nc r="D675" t="inlineStr">
      <is>
        <t>K2_P1_T3</t>
      </is>
    </nc>
    <odxf>
      <protection locked="0"/>
    </odxf>
    <ndxf>
      <protection locked="1"/>
    </ndxf>
  </rcc>
  <rcc rId="70814" sId="1" odxf="1" dxf="1">
    <nc r="E675" t="inlineStr">
      <is>
        <t>Potencialių priešvėžinės terapijos priemonių citotoksinių savybių įvertinimas, naudojant modernias ląstelių kultūrų technologijas</t>
      </is>
    </nc>
    <odxf>
      <protection locked="0"/>
    </odxf>
    <ndxf>
      <protection locked="1"/>
    </ndxf>
  </rcc>
  <rcc rId="70815" sId="1" odxf="1" dxf="1">
    <nc r="F675" t="inlineStr">
      <is>
        <t>Kęstutis Sužiedėlis
laboratorijos vedėjas
kestutis.suziedelis@nvi.lt, tel. (8 5) 2190 904</t>
      </is>
    </nc>
    <odxf>
      <alignment wrapText="0" readingOrder="0"/>
      <protection locked="0"/>
    </odxf>
    <ndxf>
      <alignment wrapText="1" readingOrder="0"/>
      <protection locked="1"/>
    </ndxf>
  </rcc>
  <rcc rId="70816" sId="1">
    <nc r="G675">
      <v>7</v>
    </nc>
  </rcc>
  <rcc rId="70817" sId="1" odxf="1" dxf="1">
    <nc r="D676" t="inlineStr">
      <is>
        <t>K2_P1_T3</t>
      </is>
    </nc>
    <odxf>
      <protection locked="0"/>
    </odxf>
    <ndxf>
      <protection locked="1"/>
    </ndxf>
  </rcc>
  <rcc rId="70818" sId="1" odxf="1" dxf="1">
    <nc r="E676" t="inlineStr">
      <is>
        <t>Potencialių priešvėžinės terapijos priemonių charakterizavimas, naudojant visuminės analizės metodus</t>
      </is>
    </nc>
    <odxf>
      <protection locked="0"/>
    </odxf>
    <ndxf>
      <protection locked="1"/>
    </ndxf>
  </rcc>
  <rcc rId="70819" sId="1" odxf="1" dxf="1">
    <nc r="F676" t="inlineStr">
      <is>
        <t>Kęstutis Sužiedėlis
laboratorijos vedėjas
kestutis.suziedelis@nvi.lt, tel. (8 5) 2190 904</t>
      </is>
    </nc>
    <odxf>
      <alignment wrapText="0" readingOrder="0"/>
      <protection locked="0"/>
    </odxf>
    <ndxf>
      <alignment wrapText="1" readingOrder="0"/>
      <protection locked="1"/>
    </ndxf>
  </rcc>
  <rcc rId="70820" sId="1">
    <nc r="G676">
      <v>7</v>
    </nc>
  </rcc>
  <rcc rId="70821" sId="1" odxf="1" dxf="1">
    <nc r="D677" t="inlineStr">
      <is>
        <t>K2_P1_T3</t>
      </is>
    </nc>
    <odxf>
      <protection locked="0"/>
    </odxf>
    <ndxf>
      <protection locked="1"/>
    </ndxf>
  </rcc>
  <rcc rId="70822" sId="1" odxf="1" dxf="1">
    <nc r="E677" t="inlineStr">
      <is>
        <t>Genų ar nekoduojančių genomo elementų raiškos pokyčių analizė, naudojant kiekybinės PGR metodą</t>
      </is>
    </nc>
    <odxf>
      <protection locked="0"/>
    </odxf>
    <ndxf>
      <protection locked="1"/>
    </ndxf>
  </rcc>
  <rcc rId="70823" sId="1" odxf="1" dxf="1">
    <nc r="F677" t="inlineStr">
      <is>
        <t>Kęstutis Sužiedėlis
laboratorijos vedėjas
kestutis.suziedelis@nvi.lt, tel. (8 5) 2190 904</t>
      </is>
    </nc>
    <odxf>
      <alignment wrapText="0" readingOrder="0"/>
      <protection locked="0"/>
    </odxf>
    <ndxf>
      <alignment wrapText="1" readingOrder="0"/>
      <protection locked="1"/>
    </ndxf>
  </rcc>
  <rcc rId="70824" sId="1">
    <nc r="G677">
      <v>7</v>
    </nc>
  </rcc>
  <rcc rId="70825" sId="1" odxf="1" dxf="1">
    <nc r="D678" t="inlineStr">
      <is>
        <t>K2_P1_T3</t>
      </is>
    </nc>
    <odxf>
      <protection locked="0"/>
    </odxf>
    <ndxf>
      <protection locked="1"/>
    </ndxf>
  </rcc>
  <rcc rId="70826" sId="1" odxf="1" dxf="1">
    <nc r="E678" t="inlineStr">
      <is>
        <t>Genų ar nekoduojančių genomo elementų raiškos pokyčių analizė, naudojant visuminės analizės metodus</t>
      </is>
    </nc>
    <odxf>
      <protection locked="0"/>
    </odxf>
    <ndxf>
      <protection locked="1"/>
    </ndxf>
  </rcc>
  <rcc rId="70827" sId="1" odxf="1" dxf="1">
    <nc r="F678" t="inlineStr">
      <is>
        <t>Kęstutis Sužiedėlis
laboratorijos vedėjas
kestutis.suziedelis@nvi.lt, tel. (8 5) 2190 904</t>
      </is>
    </nc>
    <odxf>
      <alignment wrapText="0" readingOrder="0"/>
      <protection locked="0"/>
    </odxf>
    <ndxf>
      <alignment wrapText="1" readingOrder="0"/>
      <protection locked="1"/>
    </ndxf>
  </rcc>
  <rcc rId="70828" sId="1">
    <nc r="G678">
      <v>7</v>
    </nc>
  </rcc>
  <rcc rId="70829" sId="1" odxf="1" dxf="1">
    <nc r="D679" t="inlineStr">
      <is>
        <t>K2_P1_T3</t>
      </is>
    </nc>
    <odxf>
      <protection locked="0"/>
    </odxf>
    <ndxf>
      <protection locked="1"/>
    </ndxf>
  </rcc>
  <rcc rId="70830" sId="1" odxf="1" dxf="1">
    <nc r="E679" t="inlineStr">
      <is>
        <t>Galimos technologijos/produkto koncepcijos suformulavimas ir/ar pradiniai tyrimai koncepcijos įgyvendinamumo pradiniam įvertinimui:                                                                                                  - terapinių baltymų gamybos koncepcijos suformulavimas;
- pradinių ląstelių kultūrų (baltymų producentų) savybių tyrimai;
- ląstelių kultūrų – galimų producentų pradinis klonavimas ir produkcinių savybių tyrimai;
- pradiniai biosintezės proceso analitiniai tyrimai, tyrimų metodų kūrimas;                                                                                       - kamieninių ląstelių egzosomų tyrimai.</t>
      </is>
    </nc>
    <odxf>
      <protection locked="0"/>
    </odxf>
    <ndxf>
      <protection locked="1"/>
    </ndxf>
  </rcc>
  <rcc rId="70831" sId="1" odxf="1" dxf="1">
    <nc r="F679"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0832" sId="1">
    <nc r="G679">
      <v>8</v>
    </nc>
  </rcc>
  <rcc rId="70833" sId="1" odxf="1" dxf="1">
    <nc r="D680" t="inlineStr">
      <is>
        <t>K2_P1_T3</t>
      </is>
    </nc>
    <odxf>
      <protection locked="0"/>
    </odxf>
    <ndxf>
      <protection locked="1"/>
    </ndxf>
  </rcc>
  <rcc rId="70834" sId="1" odxf="1" dxf="1">
    <nc r="E680" t="inlineStr">
      <is>
        <t xml:space="preserve">Galimos technologijos ar produkto pradiniai tyrimai:                   - pradinių ląstelių kultūrų bankų formavimai ir charakterizavimai;
- ląstelių kultūrų auginimo terpių savybių tyrimai;
- biosintezės proceso modeliavimas ir savybių tyrimai mažo tūrio terpėse;                                                                                                 - kamieninių ląstelių egzosomų išskyrimas, pradiniai tyrimai ląstelių kultūrose.
</t>
      </is>
    </nc>
    <odxf>
      <protection locked="0"/>
    </odxf>
    <ndxf>
      <protection locked="1"/>
    </ndxf>
  </rcc>
  <rcc rId="70835" sId="1" odxf="1" dxf="1">
    <nc r="F680"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0836" sId="1">
    <nc r="G680">
      <v>8</v>
    </nc>
  </rcc>
  <rcc rId="70837" sId="1" odxf="1" dxf="1">
    <nc r="D681" t="inlineStr">
      <is>
        <t>K2_P1_T3</t>
      </is>
    </nc>
    <odxf>
      <font>
        <sz val="11"/>
        <color theme="1"/>
        <name val="Calibri"/>
        <scheme val="minor"/>
      </font>
      <protection locked="0"/>
    </odxf>
    <ndxf>
      <font>
        <sz val="11"/>
        <color rgb="FF000000"/>
        <name val="Calibri"/>
        <scheme val="minor"/>
      </font>
      <protection locked="1"/>
    </ndxf>
  </rcc>
  <rcc rId="70838" sId="1" odxf="1" dxf="1">
    <nc r="E681" t="inlineStr">
      <is>
        <t>Atliekami vaistinių medžiagų atsipalaidavimo ir prasiskverbimo per odą greičio ir kiekio nustatymo tyrimai 6 pozicijų Franz kamerų magnetinės maišyklės su skaidriais kamerų laikikliais pagalba</t>
      </is>
    </nc>
    <odxf>
      <protection locked="0"/>
    </odxf>
    <ndxf>
      <protection locked="1"/>
    </ndxf>
  </rcc>
  <rcc rId="70839" sId="1" odxf="1" dxf="1">
    <nc r="F681" t="inlineStr">
      <is>
        <t>doc. dr. A. Grigonis
Eksperimentinės ir klinikinės farmakologijos laboratorijos vadovas
Tel.: 8 61256263
el.paštas: aidas.grigonis@lsmuni.lt</t>
      </is>
    </nc>
    <odxf>
      <alignment wrapText="0" readingOrder="0"/>
      <protection locked="0"/>
    </odxf>
    <ndxf>
      <alignment wrapText="1" readingOrder="0"/>
      <protection locked="1"/>
    </ndxf>
  </rcc>
  <rcc rId="70840" sId="1">
    <nc r="G681">
      <v>17</v>
    </nc>
  </rcc>
  <rcc rId="70841" sId="1" odxf="1" dxf="1">
    <nc r="D682" t="inlineStr">
      <is>
        <t>K2_P3_T3</t>
      </is>
    </nc>
    <odxf>
      <font>
        <sz val="11"/>
        <color theme="1"/>
        <name val="Calibri"/>
        <scheme val="minor"/>
      </font>
      <border outline="0">
        <top style="thin">
          <color auto="1"/>
        </top>
      </border>
      <protection locked="0"/>
    </odxf>
    <ndxf>
      <font>
        <sz val="11"/>
        <color rgb="FF000000"/>
        <name val="Calibri"/>
        <scheme val="minor"/>
      </font>
      <border outline="0">
        <top/>
      </border>
      <protection locked="1"/>
    </ndxf>
  </rcc>
  <rcc rId="70842" sId="1" odxf="1" dxf="1">
    <nc r="E682" t="inlineStr">
      <is>
        <t>Smegenų ląstelių funkcinės sąveikos su biosintetinėmis matricomis tyrimai (neuronų aktyvumo, elektrinių membranos sąvybių, sinapsinio perdavimo, viduląstelinės kalcio jonų koncentracijos kitimo) siekiant geresnio pritaikymo organotipinių sistemų in vitro kūrimui. MTEP 5 etapas, sukurto modelio įvertinimas realiomis sąlygomis.</t>
      </is>
    </nc>
    <odxf>
      <protection locked="0"/>
    </odxf>
    <ndxf>
      <protection locked="1"/>
    </ndxf>
  </rcc>
  <rcc rId="70843" sId="1" odxf="1" dxf="1">
    <nc r="F682" t="inlineStr">
      <is>
        <t>Gytis Svirskis
vyresnysis mokslo darbuotojas
tel:8-652 30369
el.paštas: gytis.svirskis@lsmuni.lt</t>
      </is>
    </nc>
    <odxf>
      <alignment wrapText="0" readingOrder="0"/>
      <protection locked="0"/>
    </odxf>
    <ndxf>
      <alignment wrapText="1" readingOrder="0"/>
      <protection locked="1"/>
    </ndxf>
  </rcc>
  <rcc rId="70844" sId="1">
    <nc r="G682">
      <v>17</v>
    </nc>
  </rcc>
  <rcc rId="70845" sId="1" odxf="1" dxf="1">
    <nc r="D683" t="inlineStr">
      <is>
        <t>K2_P1_T3</t>
      </is>
    </nc>
    <odxf>
      <font>
        <sz val="11"/>
        <color theme="1"/>
        <name val="Calibri"/>
        <scheme val="minor"/>
      </font>
      <protection locked="0"/>
    </odxf>
    <ndxf>
      <font>
        <sz val="11"/>
        <color rgb="FF000000"/>
        <name val="Calibri"/>
        <scheme val="minor"/>
      </font>
      <protection locked="1"/>
    </ndxf>
  </rcc>
  <rcc rId="70846" sId="1" odxf="1" dxf="1">
    <nc r="E683" t="inlineStr">
      <is>
        <t>Molekulinės diagnostikos metodai žmonėms ir gyvūnams pavojingų infekcinių ligų sukėlėjų diagnostiniuose tyrimuose. Moksliniai tyrimai.</t>
      </is>
    </nc>
    <odxf>
      <protection locked="0"/>
    </odxf>
    <ndxf>
      <protection locked="1"/>
    </ndxf>
  </rcc>
  <rcc rId="70847" sId="1" odxf="1" dxf="1">
    <nc r="F683" t="inlineStr">
      <is>
        <t>Raimundas Mockeliūnas
Mikrobiologijos ir virusologijos instituto vadovas
tel.: 8-698 87700
el.paštas: raimundas.mockeliunas@lsmuni.lt; 
Alvydas Pavilonis
profesorius
tel.: 8-687 45070
el.paštas: alvydas.pavilonis@lsmuni.lt</t>
      </is>
    </nc>
    <odxf>
      <alignment wrapText="0" readingOrder="0"/>
      <protection locked="0"/>
    </odxf>
    <ndxf>
      <alignment wrapText="1" readingOrder="0"/>
      <protection locked="1"/>
    </ndxf>
  </rcc>
  <rcc rId="70848" sId="1">
    <nc r="G683">
      <v>17</v>
    </nc>
  </rcc>
  <rcc rId="70849" sId="1" odxf="1" dxf="1">
    <nc r="D684" t="inlineStr">
      <is>
        <t>K2_P1_T3</t>
      </is>
    </nc>
    <odxf>
      <font>
        <sz val="11"/>
        <color theme="1"/>
        <name val="Calibri"/>
        <scheme val="minor"/>
      </font>
      <protection locked="0"/>
    </odxf>
    <ndxf>
      <font>
        <sz val="11"/>
        <color rgb="FF000000"/>
        <name val="Calibri"/>
        <scheme val="minor"/>
      </font>
      <protection locked="1"/>
    </ndxf>
  </rcc>
  <rcc rId="70850" sId="1" odxf="1" dxf="1">
    <nc r="E684" t="inlineStr">
      <is>
        <t>Mikroorganizmų atsparumo antimikrobinėms medžiagoms ir naujų antimikrobinių medžiagų poveikio į mikroorganizmus  medicinoje ir veterinarijoje tyrimai. Moksliniai tyrimai.</t>
      </is>
    </nc>
    <odxf>
      <protection locked="0"/>
    </odxf>
    <ndxf>
      <protection locked="1"/>
    </ndxf>
  </rcc>
  <rcc rId="70851" sId="1" odxf="1" dxf="1">
    <nc r="F684" t="inlineStr">
      <is>
        <t>Raimundas Mockeliūnas
Mikrobiologijos ir virusologijos instituto vadovas
tel.: 8-698 87700
el.paštas: raimundas.mockeliunas@lsmuni.lt
Alvydas Pavilonis
profesorius
tel.: 8-687 45070
el.paštas: alvydas.pavilonis@lsmuni.lt</t>
      </is>
    </nc>
    <odxf>
      <alignment wrapText="0" readingOrder="0"/>
      <protection locked="0"/>
    </odxf>
    <ndxf>
      <alignment wrapText="1" readingOrder="0"/>
      <protection locked="1"/>
    </ndxf>
  </rcc>
  <rcc rId="70852" sId="1">
    <nc r="G684">
      <v>17</v>
    </nc>
  </rcc>
  <rcc rId="70853" sId="1" odxf="1" dxf="1">
    <nc r="D685" t="inlineStr">
      <is>
        <t>K2_P1_T3</t>
      </is>
    </nc>
    <odxf>
      <font>
        <sz val="11"/>
        <color theme="1"/>
        <name val="Calibri"/>
        <scheme val="minor"/>
      </font>
      <protection locked="0"/>
    </odxf>
    <ndxf>
      <font>
        <sz val="11"/>
        <color rgb="FF000000"/>
        <name val="Calibri"/>
        <scheme val="minor"/>
      </font>
      <protection locked="1"/>
    </ndxf>
  </rcc>
  <rcc rId="70854" sId="1" odxf="1" dxf="1">
    <nc r="E685" t="inlineStr">
      <is>
        <t>Biologiškai aktyvių junginių analizė. Atliekama biologiškai aktyvių junginių analizė, metabolitų paieška, struktūros identifikavimas bei patvirtinimas.</t>
      </is>
    </nc>
    <odxf>
      <protection locked="0"/>
    </odxf>
    <ndxf>
      <protection locked="1"/>
    </ndxf>
  </rcc>
  <rcc rId="70855" sId="1" odxf="1" dxf="1">
    <nc r="F685" t="inlineStr">
      <is>
        <t>Hiliaras Rodovičius
profesorius
tel.: 8-611 35156
el.paštas: hiliaras.rodovicius@lsmuni.lt</t>
      </is>
    </nc>
    <odxf>
      <alignment wrapText="0" readingOrder="0"/>
      <protection locked="0"/>
    </odxf>
    <ndxf>
      <alignment wrapText="1" readingOrder="0"/>
      <protection locked="1"/>
    </ndxf>
  </rcc>
  <rcc rId="70856" sId="1">
    <nc r="G685">
      <v>17</v>
    </nc>
  </rcc>
  <rcc rId="70857" sId="1" odxf="1" dxf="1">
    <nc r="D686" t="inlineStr">
      <is>
        <t>K2_P1_T3</t>
      </is>
    </nc>
    <odxf>
      <font>
        <sz val="11"/>
        <color theme="1"/>
        <name val="Calibri"/>
        <scheme val="minor"/>
      </font>
      <protection locked="0"/>
    </odxf>
    <ndxf>
      <font>
        <sz val="11"/>
        <color rgb="FF000000"/>
        <name val="Calibri"/>
        <scheme val="minor"/>
      </font>
      <protection locked="1"/>
    </ndxf>
  </rcc>
  <rcc rId="70858" sId="1" odxf="1" dxf="1">
    <nc r="E686" t="inlineStr">
      <is>
        <t>Biologiškai aktyvių junginių sintezė. Atliekama naujų biologiškai aktyvių junginių sintezė, nustatomas jų cheminės struktūros sąryšis su biologiniu poveikiu.</t>
      </is>
    </nc>
    <odxf>
      <protection locked="0"/>
    </odxf>
    <ndxf>
      <protection locked="1"/>
    </ndxf>
  </rcc>
  <rcc rId="70859" sId="1" odxf="1" dxf="1">
    <nc r="F686" t="inlineStr">
      <is>
        <t>Hiliaras Rodovičius
profesorius
tel.: 8-611 35156
el.paštas: hiliaras.rodovicius@lsmuni.lt</t>
      </is>
    </nc>
    <odxf>
      <alignment wrapText="0" readingOrder="0"/>
      <protection locked="0"/>
    </odxf>
    <ndxf>
      <alignment wrapText="1" readingOrder="0"/>
      <protection locked="1"/>
    </ndxf>
  </rcc>
  <rcc rId="70860" sId="1">
    <nc r="G686">
      <v>17</v>
    </nc>
  </rcc>
  <rcc rId="70861" sId="1" odxf="1" dxf="1">
    <nc r="D687" t="inlineStr">
      <is>
        <t>K2_P1_T3</t>
      </is>
    </nc>
    <odxf>
      <font>
        <sz val="11"/>
        <color theme="1"/>
        <name val="Calibri"/>
        <scheme val="minor"/>
      </font>
      <protection locked="0"/>
    </odxf>
    <ndxf>
      <font>
        <sz val="11"/>
        <color rgb="FF000000"/>
        <name val="Calibri"/>
        <scheme val="minor"/>
      </font>
      <protection locked="1"/>
    </ndxf>
  </rcc>
  <rcc rId="70862" sId="1" odxf="1" dxf="1">
    <nc r="E687" t="inlineStr">
      <is>
        <t>Medžiagų poveikio vėžio ląstelių 2D ir 3D kultūromis įvertinimas. Atliekamas cheminių, augalinių ir biologinių medžiagų poveikio ląstelių gyvybingumui testas, numatomaspoveikis ląstelių migracijai, ląstelių žūties būdas, tiriamas medžiagų poveikis ląstelių 3D sferoiduose.</t>
      </is>
    </nc>
    <odxf>
      <protection locked="0"/>
    </odxf>
    <ndxf>
      <protection locked="1"/>
    </ndxf>
  </rcc>
  <rcc rId="70863" sId="1" odxf="1" dxf="1">
    <nc r="F687" t="inlineStr">
      <is>
        <t>Vilma Petrikaitė
docentė
tel.: 8-686 29383 
el.paštas: vilmapetrikaite@gmail.com</t>
      </is>
    </nc>
    <odxf>
      <alignment wrapText="0" readingOrder="0"/>
      <protection locked="0"/>
    </odxf>
    <ndxf>
      <alignment wrapText="1" readingOrder="0"/>
      <protection locked="1"/>
    </ndxf>
  </rcc>
  <rcc rId="70864" sId="1">
    <nc r="G687">
      <v>17</v>
    </nc>
  </rcc>
  <rcc rId="70865" sId="1" odxf="1" dxf="1">
    <nc r="D688" t="inlineStr">
      <is>
        <t>K2_P1_T3</t>
      </is>
    </nc>
    <odxf>
      <font>
        <sz val="11"/>
        <color theme="1"/>
        <name val="Calibri"/>
        <scheme val="minor"/>
      </font>
      <protection locked="0"/>
    </odxf>
    <ndxf>
      <font>
        <sz val="11"/>
        <color rgb="FF000000"/>
        <name val="Calibri"/>
        <scheme val="minor"/>
      </font>
      <protection locked="1"/>
    </ndxf>
  </rcc>
  <rcc rId="70866" sId="1" odxf="1" dxf="1">
    <nc r="E688" t="inlineStr">
      <is>
        <t>Medžiagų kinetikos vėžio mikroaplinkoje įvertinimas. Atliekama fluorescuojančių cheminių medžiagų ar jų nano formų patekimo į vėžio sferoidus analizė.</t>
      </is>
    </nc>
    <odxf>
      <protection locked="0"/>
    </odxf>
    <ndxf>
      <protection locked="1"/>
    </ndxf>
  </rcc>
  <rcc rId="70867" sId="1" odxf="1" dxf="1">
    <nc r="F688" t="inlineStr">
      <is>
        <t>Vilma Petrikaitė
docentė
tel.: 8-686 29383 
el.paštas: vilmapetrikaite@gmail.com</t>
      </is>
    </nc>
    <odxf>
      <alignment wrapText="0" readingOrder="0"/>
      <protection locked="0"/>
    </odxf>
    <ndxf>
      <alignment wrapText="1" readingOrder="0"/>
      <protection locked="1"/>
    </ndxf>
  </rcc>
  <rcc rId="70868" sId="1">
    <nc r="G688">
      <v>17</v>
    </nc>
  </rcc>
  <rcc rId="70869" sId="1" odxf="1" dxf="1">
    <nc r="D689" t="inlineStr">
      <is>
        <t>K2_P2_T3</t>
      </is>
    </nc>
    <odxf>
      <font>
        <sz val="11"/>
        <color theme="1"/>
        <name val="Calibri"/>
        <scheme val="minor"/>
      </font>
      <border outline="0">
        <top style="thin">
          <color auto="1"/>
        </top>
      </border>
      <protection locked="0"/>
    </odxf>
    <ndxf>
      <font>
        <sz val="11"/>
        <color rgb="FF000000"/>
        <name val="Calibri"/>
        <scheme val="minor"/>
      </font>
      <border outline="0">
        <top/>
      </border>
      <protection locked="1"/>
    </ndxf>
  </rcc>
  <rcc rId="70870" sId="1" odxf="1" dxf="1">
    <nc r="E689" t="inlineStr">
      <is>
        <t xml:space="preserve">Psichologinių intervencijų, skirtų gerinti asmens fizinei ir psichikos sveikatai, kūrimas ir /ar jų efektyvumo vertinimas. </t>
      </is>
    </nc>
    <odxf>
      <protection locked="0"/>
    </odxf>
    <ndxf>
      <protection locked="1"/>
    </ndxf>
  </rcc>
  <rcc rId="70871" sId="1" odxf="1" dxf="1">
    <nc r="F689" t="inlineStr">
      <is>
        <t>dr. Aistė Pranckevičienė
mokslo darbuotoja
tel.: 8-616 98968
el.paštas: aiste.pranckeviciene@lsmuni.lt</t>
      </is>
    </nc>
    <odxf>
      <alignment wrapText="0" readingOrder="0"/>
      <protection locked="0"/>
    </odxf>
    <ndxf>
      <alignment wrapText="1" readingOrder="0"/>
      <protection locked="1"/>
    </ndxf>
  </rcc>
  <rcc rId="70872" sId="1">
    <nc r="G689">
      <v>17</v>
    </nc>
  </rcc>
  <rcc rId="70873" sId="1" odxf="1" dxf="1">
    <nc r="D690" t="inlineStr">
      <is>
        <t>K2_P3_T3</t>
      </is>
    </nc>
    <odxf>
      <font>
        <sz val="11"/>
        <color theme="1"/>
        <name val="Calibri"/>
        <scheme val="minor"/>
      </font>
      <border outline="0">
        <top style="thin">
          <color auto="1"/>
        </top>
      </border>
      <protection locked="0"/>
    </odxf>
    <ndxf>
      <font>
        <sz val="11"/>
        <color rgb="FF000000"/>
        <name val="Calibri"/>
        <scheme val="minor"/>
      </font>
      <border outline="0">
        <top/>
      </border>
      <protection locked="1"/>
    </ndxf>
  </rcc>
  <rcc rId="70874" sId="1" odxf="1" dxf="1">
    <nc r="E690" t="inlineStr">
      <is>
        <t>Smegenų ląstelių sąveikos su biosintetinėmis matricomis tyrimai (adhezijos, gyvybingumo, ląstelinės sudėties, proliferacijos, neuritogenezės ir kiti) siekiant geresnio pritaikymo organotipinių sistemų in vitro kūrimui. MTEP 5 etapas, sukurto modelio įvertinimas realiomis sąlygomis.</t>
      </is>
    </nc>
    <odxf>
      <protection locked="0"/>
    </odxf>
    <ndxf>
      <protection locked="1"/>
    </ndxf>
  </rcc>
  <rcc rId="70875" sId="1" odxf="1" dxf="1">
    <nc r="F690" t="inlineStr">
      <is>
        <t>Aistė Jekabsone
mokslo darbuotoja
tel.: 8-675 94455
el.paštas:aiste.jekabsone@lsmuni.lt</t>
      </is>
    </nc>
    <odxf>
      <alignment wrapText="0" readingOrder="0"/>
      <protection locked="0"/>
    </odxf>
    <ndxf>
      <alignment wrapText="1" readingOrder="0"/>
      <protection locked="1"/>
    </ndxf>
  </rcc>
  <rcc rId="70876" sId="1">
    <nc r="G690">
      <v>17</v>
    </nc>
  </rcc>
  <rcc rId="70877" sId="1" odxf="1" dxf="1">
    <nc r="D691" t="inlineStr">
      <is>
        <t>K2_P1_T3</t>
      </is>
    </nc>
    <odxf>
      <font>
        <sz val="11"/>
        <color theme="1"/>
        <name val="Calibri"/>
        <scheme val="minor"/>
      </font>
      <protection locked="0"/>
    </odxf>
    <ndxf>
      <font>
        <sz val="11"/>
        <color rgb="FF000000"/>
        <name val="Calibri"/>
        <scheme val="minor"/>
      </font>
      <protection locked="1"/>
    </ndxf>
  </rcc>
  <rcc rId="70878" sId="1" odxf="1" dxf="1">
    <nc r="E691" t="inlineStr">
      <is>
        <t>Biomolekulinių lustų ir miniatiūrizuotų bionalitinių sistemų bei jų elementų (funkcinių dangų, cheminių ir fizinių topografijų, cheminių įrankių, kt.) projektavimas ir gamyba</t>
      </is>
    </nc>
    <odxf>
      <protection locked="0"/>
    </odxf>
    <ndxf>
      <protection locked="1"/>
    </ndxf>
  </rcc>
  <rcc rId="70879" sId="1" odxf="1" dxf="1">
    <nc r="F691" t="inlineStr">
      <is>
        <t>Dr. Ramūnas Valiokas 
FTMC Nanoinžinerijos skyrius
Tel. (8 5) 2641818
El. p.: ramunas.valiokas@ftmc.lt</t>
      </is>
    </nc>
    <odxf>
      <alignment wrapText="0" readingOrder="0"/>
      <protection locked="0"/>
    </odxf>
    <ndxf>
      <alignment wrapText="1" readingOrder="0"/>
      <protection locked="1"/>
    </ndxf>
  </rcc>
  <rcc rId="70880" sId="1">
    <nc r="G691">
      <v>18</v>
    </nc>
  </rcc>
  <rcc rId="70881" sId="1" odxf="1" dxf="1">
    <nc r="D692" t="inlineStr">
      <is>
        <t>K2_P2_T3</t>
      </is>
    </nc>
    <odxf>
      <font>
        <sz val="11"/>
        <color theme="1"/>
        <name val="Calibri"/>
        <scheme val="minor"/>
      </font>
      <border outline="0">
        <top style="thin">
          <color auto="1"/>
        </top>
      </border>
      <protection locked="0"/>
    </odxf>
    <ndxf>
      <font>
        <sz val="11"/>
        <color rgb="FF000000"/>
        <name val="Calibri"/>
        <scheme val="minor"/>
      </font>
      <border outline="0">
        <top/>
      </border>
      <protection locked="1"/>
    </ndxf>
  </rcc>
  <rcc rId="70882" sId="1" odxf="1" dxf="1">
    <nc r="E692" t="inlineStr">
      <is>
        <t>Baltymų ir vaistinių medžiagų sąveikos moksliniai tyrimai insilico molekulinių technologijų vystymui</t>
      </is>
    </nc>
    <odxf>
      <protection locked="0"/>
    </odxf>
    <ndxf>
      <protection locked="1"/>
    </ndxf>
  </rcc>
  <rcc rId="70883" sId="1" odxf="1" dxf="1">
    <nc r="F692" t="inlineStr">
      <is>
        <t>dr. Piotras Cimmperman 
vyresnysis mokslo darbuotojas
piotras.cimmperman@bpti.lt
+37061413070</t>
      </is>
    </nc>
    <odxf>
      <alignment wrapText="0" readingOrder="0"/>
      <protection locked="0"/>
    </odxf>
    <ndxf>
      <alignment wrapText="1" readingOrder="0"/>
      <protection locked="1"/>
    </ndxf>
  </rcc>
  <rcc rId="70884" sId="1">
    <nc r="G692">
      <v>20</v>
    </nc>
  </rcc>
  <rcc rId="70885" sId="1" odxf="1" dxf="1">
    <nc r="D693" t="inlineStr">
      <is>
        <t>K2_P2_T3</t>
      </is>
    </nc>
    <odxf>
      <protection locked="0"/>
    </odxf>
    <ndxf>
      <protection locked="1"/>
    </ndxf>
  </rcc>
  <rcc rId="70886" sId="1" odxf="1" dxf="1">
    <nc r="E693" t="inlineStr">
      <is>
        <t>Duomenų gamybos, dirbtinio intelekto ir statistinės analizės taikymų medicinoje moksliniai tyrimai</t>
      </is>
    </nc>
    <odxf>
      <protection locked="0"/>
    </odxf>
    <ndxf>
      <protection locked="1"/>
    </ndxf>
  </rcc>
  <rcc rId="70887" sId="1" odxf="1" dxf="1">
    <nc r="F693" t="inlineStr">
      <is>
        <t>Prof. Tomas Krilavičius
IT skyriaus vadovas 
 t.krilavicius@bpti.lt
 +37061804223</t>
      </is>
    </nc>
    <odxf>
      <alignment wrapText="0" readingOrder="0"/>
      <protection locked="0"/>
    </odxf>
    <ndxf>
      <alignment wrapText="1" readingOrder="0"/>
      <protection locked="1"/>
    </ndxf>
  </rcc>
  <rcc rId="70888" sId="1">
    <nc r="G693">
      <v>20</v>
    </nc>
  </rcc>
  <rcc rId="70889" sId="1" odxf="1" dxf="1">
    <nc r="D694" t="inlineStr">
      <is>
        <t>K2_P2_T3</t>
      </is>
    </nc>
    <odxf>
      <protection locked="0"/>
    </odxf>
    <ndxf>
      <protection locked="1"/>
    </ndxf>
  </rcc>
  <rcc rId="70890" sId="1" odxf="1" dxf="1">
    <nc r="E694" t="inlineStr">
      <is>
        <t>Duomenų gamybos, dirbtinio intelekto ir statistinės analizės taikymų medicinoje moksliniai tyrimai</t>
      </is>
    </nc>
    <odxf>
      <protection locked="0"/>
    </odxf>
    <ndxf>
      <protection locked="1"/>
    </ndxf>
  </rcc>
  <rcc rId="70891" sId="1" odxf="1" dxf="1">
    <nc r="F694" t="inlineStr">
      <is>
        <t>VDU Informatikos fakultetas
Prof. Tomas Krilavičius
El. p. t.krilavicius@if.vdu.lt
Tel.: +37061804223</t>
      </is>
    </nc>
    <odxf>
      <alignment wrapText="0" readingOrder="0"/>
      <protection locked="0"/>
    </odxf>
    <ndxf>
      <alignment wrapText="1" readingOrder="0"/>
      <protection locked="1"/>
    </ndxf>
  </rcc>
  <rcc rId="70892" sId="1">
    <nc r="G694">
      <v>31</v>
    </nc>
  </rcc>
  <rcc rId="70893" sId="1" odxf="1" dxf="1">
    <nc r="D695" t="inlineStr">
      <is>
        <t>K2_P1_T3</t>
      </is>
    </nc>
    <odxf>
      <font>
        <sz val="11"/>
        <color theme="1"/>
        <name val="Calibri"/>
        <scheme val="minor"/>
      </font>
      <protection locked="0"/>
    </odxf>
    <ndxf>
      <font>
        <sz val="11"/>
        <color rgb="FF000000"/>
        <name val="Calibri"/>
        <scheme val="minor"/>
      </font>
      <protection locked="1"/>
    </ndxf>
  </rcc>
  <rcc rId="70894" sId="1" odxf="1" dxf="1">
    <nc r="E695" t="inlineStr">
      <is>
        <t>Antimikrobinį poveikį turinčių medžiagų efektyvumo tyrimai.</t>
      </is>
    </nc>
    <odxf>
      <protection locked="0"/>
    </odxf>
    <ndxf>
      <protection locked="1"/>
    </ndxf>
  </rcc>
  <rcc rId="70895" sId="1" odxf="1" dxf="1">
    <nc r="F695" t="inlineStr">
      <is>
        <t>VDU Gamtos mokslų fakultetas
Biochemijos katedra 
Prof. habil. dr. Rimantas Daugelavičius
El. p. r.daugelavicius@gmf.vdu.lt
Tel. (8 37) 327917</t>
      </is>
    </nc>
    <odxf>
      <alignment wrapText="0" readingOrder="0"/>
      <protection locked="0"/>
    </odxf>
    <ndxf>
      <alignment wrapText="1" readingOrder="0"/>
      <protection locked="1"/>
    </ndxf>
  </rcc>
  <rcc rId="70896" sId="1">
    <nc r="G695">
      <v>31</v>
    </nc>
  </rcc>
  <rcc rId="70897" sId="1" odxf="1" dxf="1">
    <nc r="D696" t="inlineStr">
      <is>
        <t>K2_P1_T3</t>
      </is>
    </nc>
    <odxf>
      <font>
        <sz val="11"/>
        <color theme="1"/>
        <name val="Calibri"/>
        <scheme val="minor"/>
      </font>
      <protection locked="0"/>
    </odxf>
    <ndxf>
      <font>
        <sz val="11"/>
        <color rgb="FF000000"/>
        <name val="Calibri"/>
        <scheme val="minor"/>
      </font>
      <protection locked="1"/>
    </ndxf>
  </rcc>
  <rcc rId="70898" sId="1" odxf="1" dxf="1">
    <nc r="E696" t="inlineStr">
      <is>
        <t>IT taikymas parinkti optimalius molekulinius žymenis genetinei analizei</t>
      </is>
    </nc>
    <odxf>
      <protection locked="0"/>
    </odxf>
    <ndxf>
      <protection locked="1"/>
    </ndxf>
  </rcc>
  <rcc rId="70899" sId="1" odxf="1" dxf="1">
    <nc r="F696" t="inlineStr">
      <is>
        <t>VDU Gamtos mokslų fakultetas
Biologijos katedra 
Dr. Vykintas Baublys
v.baublys@gmf.vdu.lt
Tel.:861001633</t>
      </is>
    </nc>
    <odxf>
      <alignment wrapText="0" readingOrder="0"/>
      <protection locked="0"/>
    </odxf>
    <ndxf>
      <alignment wrapText="1" readingOrder="0"/>
      <protection locked="1"/>
    </ndxf>
  </rcc>
  <rcc rId="70900" sId="1">
    <nc r="G696">
      <v>31</v>
    </nc>
  </rcc>
  <rcc rId="70901" sId="1" odxf="1" dxf="1">
    <nc r="D697" t="inlineStr">
      <is>
        <t>K2_P1_T3</t>
      </is>
    </nc>
    <odxf>
      <font>
        <sz val="11"/>
        <color theme="1"/>
        <name val="Calibri"/>
        <scheme val="minor"/>
      </font>
      <protection locked="0"/>
    </odxf>
    <ndxf>
      <font>
        <sz val="11"/>
        <color rgb="FF000000"/>
        <name val="Calibri"/>
        <scheme val="minor"/>
      </font>
      <protection locked="1"/>
    </ndxf>
  </rcc>
  <rcc rId="70902" sId="1" odxf="1" dxf="1">
    <nc r="E697" t="inlineStr">
      <is>
        <t>Biologinių makromolekulių (nukleo rūgščių, baltymų) analizė, panaudojant biologinių makromolekulių duomenų bazes. Kandidatinių biomolekulių nustatymas, bei metabolinių sąsajų identifikacija.</t>
      </is>
    </nc>
    <odxf>
      <protection locked="0"/>
    </odxf>
    <ndxf>
      <protection locked="1"/>
    </ndxf>
  </rcc>
  <rcc rId="70903" sId="1" odxf="1" dxf="1">
    <nc r="F697" t="inlineStr">
      <is>
        <t>VDU Gamtos mokslų fakultetas
Biologijos katedra 
Dr. Vykintas Baublys
v.baublys@gmf.vdu.lt
Tel.:861001633</t>
      </is>
    </nc>
    <odxf>
      <alignment wrapText="0" readingOrder="0"/>
      <protection locked="0"/>
    </odxf>
    <ndxf>
      <alignment wrapText="1" readingOrder="0"/>
      <protection locked="1"/>
    </ndxf>
  </rcc>
  <rcc rId="70904" sId="1">
    <nc r="G697">
      <v>31</v>
    </nc>
  </rcc>
  <rcc rId="70905" sId="1" odxf="1" dxf="1">
    <nc r="D698" t="inlineStr">
      <is>
        <t>K2_P1_T3</t>
      </is>
    </nc>
    <odxf>
      <font>
        <sz val="11"/>
        <color theme="1"/>
        <name val="Calibri"/>
        <scheme val="minor"/>
      </font>
      <protection locked="0"/>
    </odxf>
    <ndxf>
      <font>
        <sz val="11"/>
        <color rgb="FF000000"/>
        <name val="Calibri"/>
        <scheme val="minor"/>
      </font>
      <protection locked="1"/>
    </ndxf>
  </rcc>
  <rcc rId="70906" sId="1" odxf="1" dxf="1">
    <nc r="E698" t="inlineStr">
      <is>
        <t>Genetinės medžiagos išskyrimas ir gryninimas, nukleorūgščių elektroforezė agaroziniame gelyje, kiekybinė ir kokybinė DNR fragmentų analizė.</t>
      </is>
    </nc>
    <odxf>
      <protection locked="0"/>
    </odxf>
    <ndxf>
      <protection locked="1"/>
    </ndxf>
  </rcc>
  <rcc rId="70907" sId="1" odxf="1" dxf="1">
    <nc r="F698" t="inlineStr">
      <is>
        <t>VDU Gamtos mokslų fakultetas
Aplinkotyros katedra 
Dr. Asta Danilevičiūtė
El. p. a.danileviciute@gmf.vdu.lt
Tel. Nr. (8-37)327904</t>
      </is>
    </nc>
    <odxf>
      <alignment wrapText="0" readingOrder="0"/>
      <protection locked="0"/>
    </odxf>
    <ndxf>
      <alignment wrapText="1" readingOrder="0"/>
      <protection locked="1"/>
    </ndxf>
  </rcc>
  <rcc rId="70908" sId="1">
    <nc r="G698">
      <v>31</v>
    </nc>
  </rcc>
  <rcc rId="70909" sId="1" odxf="1" dxf="1">
    <nc r="D699" t="inlineStr">
      <is>
        <t>K2_P2_T3</t>
      </is>
    </nc>
    <odxf>
      <protection locked="0"/>
    </odxf>
    <ndxf>
      <protection locked="1"/>
    </ndxf>
  </rcc>
  <rcc rId="70910" sId="1" odxf="1" dxf="1">
    <nc r="E699" t="inlineStr">
      <is>
        <t>Biologinių duomenų analizė, tyrimai ir modeliavimas bioinformatikos ir kompiuterinės biologijos metodais</t>
      </is>
    </nc>
    <odxf>
      <protection locked="0"/>
    </odxf>
    <ndxf>
      <protection locked="1"/>
    </ndxf>
  </rcc>
  <rcc rId="70911" sId="1" odxf="1" dxf="1">
    <nc r="F699" t="inlineStr">
      <is>
        <t>Česlovas Venclovas
Tel. (85) 269 1881
El. paštas: ceslovas.venclovas@bti.vu.lt
Biotechnologijos institutas</t>
      </is>
    </nc>
    <odxf>
      <alignment wrapText="0" readingOrder="0"/>
      <protection locked="0"/>
    </odxf>
    <ndxf>
      <alignment wrapText="1" readingOrder="0"/>
      <protection locked="1"/>
    </ndxf>
  </rcc>
  <rcc rId="70912" sId="1">
    <nc r="G699">
      <v>32</v>
    </nc>
  </rcc>
  <rcc rId="70913" sId="1" odxf="1" dxf="1">
    <nc r="D700" t="inlineStr">
      <is>
        <t>K2_P1_T3</t>
      </is>
    </nc>
    <odxf>
      <protection locked="0"/>
    </odxf>
    <ndxf>
      <protection locked="1"/>
    </ndxf>
  </rcc>
  <rcc rId="70914" sId="1" odxf="1" dxf="1">
    <nc r="E700" t="inlineStr">
      <is>
        <t>Molekulinės diagnostikos technologijų ir biožymenų, kryptyse  kuriose egzistuoja veiksmingų molekulinės diagnostikos priemonių stygius, paieška ir kūrimas</t>
      </is>
    </nc>
    <odxf>
      <protection locked="0"/>
    </odxf>
    <ndxf>
      <protection locked="1"/>
    </ndxf>
  </rcc>
  <rcc rId="70915" sId="1" odxf="1" dxf="1">
    <nc r="F700" t="inlineStr">
      <is>
        <t>Gintaras Valinčius
Tel.: +370-675-33278
El. paštas: gintaras.valincius@bchi.vu.lt
Biochemijos institutas</t>
      </is>
    </nc>
    <odxf>
      <alignment wrapText="0" readingOrder="0"/>
      <protection locked="0"/>
    </odxf>
    <ndxf>
      <alignment wrapText="1" readingOrder="0"/>
      <protection locked="1"/>
    </ndxf>
  </rcc>
  <rcc rId="70916" sId="1">
    <nc r="G700">
      <v>32</v>
    </nc>
  </rcc>
  <rcc rId="70917" sId="1" odxf="1" dxf="1">
    <nc r="D701" t="inlineStr">
      <is>
        <t>K2_P1_T3</t>
      </is>
    </nc>
    <odxf>
      <protection locked="0"/>
    </odxf>
    <ndxf>
      <protection locked="1"/>
    </ndxf>
  </rcc>
  <rcc rId="70918" sId="1" odxf="1" dxf="1">
    <nc r="E701" t="inlineStr">
      <is>
        <t xml:space="preserve">Naujų savitvarkių fsofolipidinių membranų jutiklių kūrimas ir tyrimas </t>
      </is>
    </nc>
    <odxf>
      <protection locked="0"/>
    </odxf>
    <ndxf>
      <protection locked="1"/>
    </ndxf>
  </rcc>
  <rcc rId="70919" sId="1" odxf="1" dxf="1">
    <nc r="F701" t="inlineStr">
      <is>
        <t>Gintaras Valinčius
Tel.: +370-675-33278
El. paštas: gintaras.valincius@bchi.vu.lt
Biochemijos institutas</t>
      </is>
    </nc>
    <odxf>
      <alignment wrapText="0" readingOrder="0"/>
      <protection locked="0"/>
    </odxf>
    <ndxf>
      <alignment wrapText="1" readingOrder="0"/>
      <protection locked="1"/>
    </ndxf>
  </rcc>
  <rcc rId="70920" sId="1">
    <nc r="G701">
      <v>32</v>
    </nc>
  </rcc>
  <rcc rId="70921" sId="1" odxf="1" dxf="1">
    <nc r="D702" t="inlineStr">
      <is>
        <t>K2_P1_T3</t>
      </is>
    </nc>
    <odxf>
      <protection locked="0"/>
    </odxf>
    <ndxf>
      <protection locked="1"/>
    </ndxf>
  </rcc>
  <rcc rId="70922" sId="1" odxf="1" dxf="1">
    <nc r="E702" t="inlineStr">
      <is>
        <t>Ląstelių išskyrimas ir kultivavimas; Ląstelių gyvybingumo/citotoksiškumo, augimo, diferenciacijos ir apoptozės analizė; Genų ir baltymų raiškos analizė; Chromatino baltymų analizė.</t>
      </is>
    </nc>
    <odxf>
      <protection locked="0"/>
    </odxf>
    <ndxf>
      <protection locked="1"/>
    </ndxf>
  </rcc>
  <rcc rId="70923" sId="1" odxf="1" dxf="1">
    <nc r="F702" t="inlineStr">
      <is>
        <t>Rūta Navakauskienė
Tel. (8 5) 2234426
El.paštas: ruta.navakauskiene@bchi.vu.lt
Biochemijos institutas</t>
      </is>
    </nc>
    <odxf>
      <alignment wrapText="0" readingOrder="0"/>
      <protection locked="0"/>
    </odxf>
    <ndxf>
      <alignment wrapText="1" readingOrder="0"/>
      <protection locked="1"/>
    </ndxf>
  </rcc>
  <rcc rId="70924" sId="1">
    <nc r="G702">
      <v>32</v>
    </nc>
  </rcc>
  <rcc rId="70925" sId="1" odxf="1" dxf="1">
    <nc r="D703" t="inlineStr">
      <is>
        <t>K2_P1_T3</t>
      </is>
    </nc>
    <odxf>
      <protection locked="0"/>
    </odxf>
    <ndxf>
      <protection locked="1"/>
    </ndxf>
  </rcc>
  <rcc rId="70926" sId="1" odxf="1" dxf="1">
    <nc r="E703" t="inlineStr">
      <is>
        <t>Viduląstelinių reguliacinių molekulių fosforilinimo ir raiškos po toksinių poveikių tyrimai kamieninėse ir vėžinėse ląstelėse</t>
      </is>
    </nc>
    <odxf>
      <protection locked="0"/>
    </odxf>
    <ndxf>
      <protection locked="1"/>
    </ndxf>
  </rcc>
  <rcc rId="70927" sId="1" odxf="1" dxf="1">
    <nc r="F703" t="inlineStr">
      <is>
        <t>Audronė Valerija Kalvelytė
El. paštas: audrone.kalvelyte@bchi.vu.lt
Biochemijos institutas</t>
      </is>
    </nc>
    <odxf>
      <alignment wrapText="0" readingOrder="0"/>
      <protection locked="0"/>
    </odxf>
    <ndxf>
      <alignment wrapText="1" readingOrder="0"/>
      <protection locked="1"/>
    </ndxf>
  </rcc>
  <rcc rId="70928" sId="1">
    <nc r="G703">
      <v>32</v>
    </nc>
  </rcc>
  <rcc rId="70929" sId="1" odxf="1" dxf="1">
    <nc r="D704" t="inlineStr">
      <is>
        <t>K2_P1_T3</t>
      </is>
    </nc>
    <odxf>
      <protection locked="0"/>
    </odxf>
    <ndxf>
      <protection locked="1"/>
    </ndxf>
  </rcc>
  <rcc rId="70930" sId="1" odxf="1" dxf="1">
    <nc r="E704" t="inlineStr">
      <is>
        <t>Gamtinių ir sintetinių junginių vaidmens eukariotinių ląstelių funkcionavime tyrimas panaudojant kamieninių ir vėžinių ląstelių in vitro modelius</t>
      </is>
    </nc>
    <odxf>
      <protection locked="0"/>
    </odxf>
    <ndxf>
      <protection locked="1"/>
    </ndxf>
  </rcc>
  <rcc rId="70931" sId="1" odxf="1" dxf="1">
    <nc r="F704" t="inlineStr">
      <is>
        <t>Audronė Valerija Kalvelytė
El. paštas: audrone.kalvelyte@bchi.vu.lt
Biochemijos institutas</t>
      </is>
    </nc>
    <odxf>
      <alignment wrapText="0" readingOrder="0"/>
      <protection locked="0"/>
    </odxf>
    <ndxf>
      <alignment wrapText="1" readingOrder="0"/>
      <protection locked="1"/>
    </ndxf>
  </rcc>
  <rcc rId="70932" sId="1">
    <nc r="G704">
      <v>32</v>
    </nc>
  </rcc>
  <rcc rId="70933" sId="1" odxf="1" dxf="1">
    <nc r="D705" t="inlineStr">
      <is>
        <t>K2_P1_T3</t>
      </is>
    </nc>
    <odxf>
      <protection locked="0"/>
    </odxf>
    <ndxf>
      <protection locked="1"/>
    </ndxf>
  </rcc>
  <rcc rId="70934" sId="1" odxf="1" dxf="1">
    <nc r="E705" t="inlineStr">
      <is>
        <t>Baltyminių nanostruktūrų, skirtų in vivo vaizdinimui,  konstravimas ir tyrimas</t>
      </is>
    </nc>
    <odxf>
      <protection locked="0"/>
    </odxf>
    <ndxf>
      <protection locked="1"/>
    </ndxf>
  </rcc>
  <rcc rId="70935" sId="1" odxf="1" dxf="1">
    <nc r="F705" t="inlineStr">
      <is>
        <t>Rolandas Meškys
El. paštas: rolandas.meskys@bchi.vu.lt
Biochemijos institutas</t>
      </is>
    </nc>
    <odxf>
      <alignment wrapText="0" readingOrder="0"/>
      <protection locked="0"/>
    </odxf>
    <ndxf>
      <alignment wrapText="1" readingOrder="0"/>
      <protection locked="1"/>
    </ndxf>
  </rcc>
  <rcc rId="70936" sId="1">
    <nc r="G705">
      <v>32</v>
    </nc>
  </rcc>
  <rcc rId="70937" sId="1" odxf="1" dxf="1">
    <nc r="D706" t="inlineStr">
      <is>
        <t>K2_P2_T1</t>
      </is>
    </nc>
    <odxf>
      <protection locked="0"/>
    </odxf>
    <ndxf>
      <protection locked="1"/>
    </ndxf>
  </rcc>
  <rcc rId="70938" sId="1" odxf="1" dxf="1">
    <nc r="E706" t="inlineStr">
      <is>
        <t>E-sveikatos technologijų taikymo asmens ir visuomenės sveikatai taikomieji tyrimai ir pritaikomumo naujiems produktams ir paslaugoms kurti mokslinė, techninė ir ekonominė analizė (atlikta techninė galimybių studija)</t>
      </is>
    </nc>
    <odxf>
      <protection locked="0"/>
    </odxf>
    <ndxf>
      <protection locked="1"/>
    </ndxf>
  </rcc>
  <rcc rId="70939" sId="1" odxf="1" dxf="1">
    <nc r="F706" t="inlineStr">
      <is>
        <t>Programavimo ir multimedijos studijų programos vadovė
Dalia Linkuvienė
Tel. Nr. 8 52 504 850
El. paštas
dalia.linkuviene@smk.lt</t>
      </is>
    </nc>
    <odxf>
      <alignment wrapText="0" readingOrder="0"/>
      <protection locked="0"/>
    </odxf>
    <ndxf>
      <alignment wrapText="1" readingOrder="0"/>
      <protection locked="1"/>
    </ndxf>
  </rcc>
  <rcc rId="70940" sId="1">
    <nc r="G706">
      <v>1</v>
    </nc>
  </rcc>
  <rcc rId="70941" sId="1" odxf="1" dxf="1">
    <nc r="D707" t="inlineStr">
      <is>
        <t>K2_P2_T1</t>
      </is>
    </nc>
    <odxf>
      <protection locked="0"/>
    </odxf>
    <ndxf>
      <protection locked="1"/>
    </ndxf>
  </rcc>
  <rcc rId="70942" sId="1" odxf="1" dxf="1">
    <nc r="E707" t="inlineStr">
      <is>
        <t>Pažangių integruotų bioinformatikos ir biomedicinos sprendimų asmens sveikatos priežiūrai ir gyvenimo kokybės gerinimui naujų MTEP produktų technologinio, ekonominio bei komercinio gyvybingumo įvertinimas (atlikta techninė galimybių studija)</t>
      </is>
    </nc>
    <odxf>
      <protection locked="0"/>
    </odxf>
    <ndxf>
      <protection locked="1"/>
    </ndxf>
  </rcc>
  <rcc rId="70943" sId="1" odxf="1" dxf="1">
    <nc r="F707" t="inlineStr">
      <is>
        <t>Programavimo ir multimedijos studijų programos vadovė
Dalia Linkuvienė
Tel. Nr. 8 52 504 850
El. paštas
dalia.linkuviene@smk.lt</t>
      </is>
    </nc>
    <odxf>
      <alignment wrapText="0" readingOrder="0"/>
      <protection locked="0"/>
    </odxf>
    <ndxf>
      <alignment wrapText="1" readingOrder="0"/>
      <protection locked="1"/>
    </ndxf>
  </rcc>
  <rcc rId="70944" sId="1">
    <nc r="G707">
      <v>1</v>
    </nc>
  </rcc>
  <rcc rId="70945" sId="1" odxf="1" dxf="1">
    <nc r="D708" t="inlineStr">
      <is>
        <t>K2_P2_T2</t>
      </is>
    </nc>
    <odxf>
      <protection locked="0"/>
    </odxf>
    <ndxf>
      <protection locked="1"/>
    </ndxf>
  </rcc>
  <rcc rId="70946" sId="1" odxf="1" dxf="1">
    <nc r="E708" t="inlineStr">
      <is>
        <t>Pažangių integruotų bioinformatikos ir biomedicinos sprendimų asmens sveikatos priežiūrai ir gyvenimo kokybės gerinimui taikomieji tyrimai</t>
      </is>
    </nc>
    <odxf>
      <protection locked="0"/>
    </odxf>
    <ndxf>
      <protection locked="1"/>
    </ndxf>
  </rcc>
  <rcc rId="70947" sId="1" odxf="1" dxf="1">
    <nc r="F708" t="inlineStr">
      <is>
        <t>Programavimo ir multimedijos studijų programos vadovė
Dalia Linkuvienė
Tel. Nr. 8 52 504 850
El. paštas
dalia.linkuviene@smk.lt</t>
      </is>
    </nc>
    <odxf>
      <alignment wrapText="0" readingOrder="0"/>
      <protection locked="0"/>
    </odxf>
    <ndxf>
      <alignment wrapText="1" readingOrder="0"/>
      <protection locked="1"/>
    </ndxf>
  </rcc>
  <rcc rId="70948" sId="1">
    <nc r="G708">
      <v>1</v>
    </nc>
  </rcc>
  <rcc rId="70949" sId="1" odxf="1" dxf="1">
    <nc r="D709" t="inlineStr">
      <is>
        <t>K2_P2_T1</t>
      </is>
    </nc>
    <odxf>
      <protection locked="0"/>
    </odxf>
    <ndxf>
      <protection locked="1"/>
    </ndxf>
  </rcc>
  <rcc rId="70950" sId="1" odxf="1" dxf="1">
    <nc r="E709" t="inlineStr">
      <is>
        <t>Visuomenės sveikatos technologijų taikymo socialinio – ekonominio poveikio techninė galimybių studija</t>
      </is>
    </nc>
    <odxf>
      <protection locked="0"/>
    </odxf>
    <ndxf>
      <protection locked="1"/>
    </ndxf>
  </rcc>
  <rcc rId="70951" sId="1" odxf="1" dxf="1">
    <nc r="F709" t="inlineStr">
      <is>
        <t>Verslo ir finansų katedros vedėja Viktorija Palubinskienė
Tel. Nr. 8 46 433 458
El. paštas
viktorija.palubinskiene@smk.lt</t>
      </is>
    </nc>
    <odxf>
      <alignment wrapText="0" readingOrder="0"/>
      <protection locked="0"/>
    </odxf>
    <ndxf>
      <alignment wrapText="1" readingOrder="0"/>
      <protection locked="1"/>
    </ndxf>
  </rcc>
  <rcc rId="70952" sId="1">
    <nc r="G709">
      <v>1</v>
    </nc>
  </rcc>
  <rcc rId="70953" sId="1" odxf="1" dxf="1">
    <nc r="D710" t="inlineStr">
      <is>
        <t>K2_P2_T1</t>
      </is>
    </nc>
    <odxf>
      <protection locked="0"/>
    </odxf>
    <ndxf>
      <protection locked="1"/>
    </ndxf>
  </rcc>
  <rcc rId="70954" sId="1" odxf="1" dxf="1">
    <nc r="E710" t="inlineStr">
      <is>
        <t xml:space="preserve">Priešvėžinės terapijos priemonių kūrimo technologinio gyvybingumo galimybių studija, naudojant modernias ląstelių kultūrų technologijas </t>
      </is>
    </nc>
    <odxf>
      <protection locked="0"/>
    </odxf>
    <ndxf>
      <protection locked="1"/>
    </ndxf>
  </rcc>
  <rcc rId="70955" sId="1" odxf="1" dxf="1">
    <nc r="F710" t="inlineStr">
      <is>
        <t>Kęstutis Sužiedėlis
laboratorijos vedėjas
kestutis.suziedelis@nvi.lt
tel. (8 5) 2190 904</t>
      </is>
    </nc>
    <odxf>
      <alignment wrapText="0" readingOrder="0"/>
      <protection locked="0"/>
    </odxf>
    <ndxf>
      <alignment wrapText="1" readingOrder="0"/>
      <protection locked="1"/>
    </ndxf>
  </rcc>
  <rcc rId="70956" sId="1">
    <nc r="G710">
      <v>7</v>
    </nc>
  </rcc>
  <rcc rId="70957" sId="1" odxf="1" dxf="1">
    <nc r="D711" t="inlineStr">
      <is>
        <t>K2_P2_T1</t>
      </is>
    </nc>
    <odxf>
      <protection locked="0"/>
    </odxf>
    <ndxf>
      <protection locked="1"/>
    </ndxf>
  </rcc>
  <rcc rId="70958" sId="1" odxf="1" dxf="1">
    <nc r="E711" t="inlineStr">
      <is>
        <t>Kiaušidės audinio užšaldymas ir saugojimas NVI BIOBANKE (onkologinių pacientų vaisingumo išsaugojimo retransplantacijos tikslais modėlio sukūrimo techninė galimybių studija)</t>
      </is>
    </nc>
    <odxf>
      <protection locked="0"/>
    </odxf>
    <ndxf>
      <protection locked="1"/>
    </ndxf>
  </rcc>
  <rcc rId="70959" sId="1" odxf="1" dxf="1">
    <nc r="F711" t="inlineStr">
      <is>
        <t>Živilė Gudlevičienė
Biobanko vadovė
(85)2190909
zivile.gudleviciene@nvi.lt</t>
      </is>
    </nc>
    <odxf>
      <alignment wrapText="0" readingOrder="0"/>
      <protection locked="0"/>
    </odxf>
    <ndxf>
      <alignment wrapText="1" readingOrder="0"/>
      <protection locked="1"/>
    </ndxf>
  </rcc>
  <rcc rId="70960" sId="1">
    <nc r="G711">
      <v>7</v>
    </nc>
  </rcc>
  <rcc rId="70961" sId="1" odxf="1" dxf="1">
    <nc r="D712" t="inlineStr">
      <is>
        <t>K2_P2_T2</t>
      </is>
    </nc>
    <odxf>
      <protection locked="0"/>
    </odxf>
    <ndxf>
      <protection locked="1"/>
    </ndxf>
  </rcc>
  <rcc rId="70962" sId="1" odxf="1" dxf="1">
    <nc r="E712" t="inlineStr">
      <is>
        <t>Priešvėžinių imunologinių pažangios terapijos vaistinių preparatų poveikio onkologinių pacientų gydymo efektyvumui vertinti biožymenų klinikinė validacija</t>
      </is>
    </nc>
    <odxf>
      <protection locked="0"/>
    </odxf>
    <ndxf>
      <protection locked="1"/>
    </ndxf>
  </rcc>
  <rcc rId="70963" sId="1" odxf="1" dxf="1">
    <nc r="F712" t="inlineStr">
      <is>
        <t>Dr. Vita Pašukonienė, 
laboratorijos vedėja
Tel. (8 5) 219 0931
El. p. vita.pasukoniene@nvi.lt</t>
      </is>
    </nc>
    <odxf>
      <alignment wrapText="0" readingOrder="0"/>
      <protection locked="0"/>
    </odxf>
    <ndxf>
      <alignment wrapText="1" readingOrder="0"/>
      <protection locked="1"/>
    </ndxf>
  </rcc>
  <rcc rId="70964" sId="1">
    <nc r="G712">
      <v>7</v>
    </nc>
  </rcc>
  <rcc rId="70965" sId="1" odxf="1" dxf="1">
    <nc r="D713" t="inlineStr">
      <is>
        <t>K2_P2_T3</t>
      </is>
    </nc>
    <odxf>
      <protection locked="0"/>
    </odxf>
    <ndxf>
      <protection locked="1"/>
    </ndxf>
  </rcc>
  <rcc rId="70966" sId="1" odxf="1" dxf="1">
    <nc r="E713" t="inlineStr">
      <is>
        <t>Priešvėžinių imunologinių pažangios terapijos vaistinių preparatų efektyvumo vertinimo koncepcijos (monitoringo alogoritmo) kūrimas</t>
      </is>
    </nc>
    <odxf>
      <protection locked="0"/>
    </odxf>
    <ndxf>
      <protection locked="1"/>
    </ndxf>
  </rcc>
  <rcc rId="70967" sId="1" odxf="1" dxf="1">
    <nc r="F713" t="inlineStr">
      <is>
        <t>Dr. Vita Pašukonienė,
laboratorijos vedėja
Tel. (8 5) 219 0931
El. p. vita.pasukoniene@nvi.lt</t>
      </is>
    </nc>
    <odxf>
      <alignment wrapText="0" readingOrder="0"/>
      <protection locked="0"/>
    </odxf>
    <ndxf>
      <alignment wrapText="1" readingOrder="0"/>
      <protection locked="1"/>
    </ndxf>
  </rcc>
  <rcc rId="70968" sId="1">
    <nc r="G713">
      <v>7</v>
    </nc>
  </rcc>
  <rcc rId="70969" sId="1" odxf="1" dxf="1">
    <nc r="D714" t="inlineStr">
      <is>
        <t>K2_P2_T1</t>
      </is>
    </nc>
    <odxf>
      <protection locked="0"/>
    </odxf>
    <ndxf>
      <protection locked="1"/>
    </ndxf>
  </rcc>
  <rcc rId="70970" sId="1" odxf="1" dxf="1">
    <nc r="E714" t="inlineStr">
      <is>
        <t>Pažangios  taikomosios technologijos sukūrimo techninė galimybių studija.
Galimos sritys/temos:
- pažangios terapijos vaistų sukūrimas;
- kamieninių ląstelių technologijos sukūrimas;
- regeneracinės medicinos technologijų sukūrimas;
- individualizuotos terapijos technologijų sukūrimas;
- visuomenės sveikatos technologijų sukūrimas.
Galimybių studija įvertintų technologijos sukūrimo galimybes ir prielaidas, įvertintų jų mokslinę, technologinę ir ekonominę vertę, įvertintų galimas rinkas, nustatytų komercializavimo galimybes ir būdus.</t>
      </is>
    </nc>
    <odxf>
      <protection locked="0"/>
    </odxf>
    <ndxf>
      <protection locked="1"/>
    </ndxf>
  </rcc>
  <rcc rId="70971" sId="1" odxf="1" dxf="1">
    <nc r="F714"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0972" sId="1">
    <nc r="G714">
      <v>8</v>
    </nc>
  </rcc>
  <rcc rId="70973" sId="1" odxf="1" dxf="1">
    <nc r="D715" t="inlineStr">
      <is>
        <t>K2_P2_T1</t>
      </is>
    </nc>
    <odxf>
      <font>
        <sz val="11"/>
        <color theme="1"/>
        <name val="Calibri"/>
        <scheme val="minor"/>
      </font>
      <protection locked="0"/>
    </odxf>
    <ndxf>
      <font>
        <sz val="11"/>
        <color rgb="FF000000"/>
        <name val="Calibri"/>
        <scheme val="minor"/>
      </font>
      <protection locked="1"/>
    </ndxf>
  </rcc>
  <rcc rId="70974" sId="1" odxf="1" dxf="1">
    <nc r="E715" t="inlineStr">
      <is>
        <t>Į pacientą orientuotos sveikatos priežiūros galimybių studija. Paslaugos rezultatas - atlikta techninė galimybių studija.</t>
      </is>
    </nc>
    <odxf>
      <protection locked="0"/>
    </odxf>
    <ndxf>
      <protection locked="1"/>
    </ndxf>
  </rcc>
  <rcc rId="70975" sId="1" odxf="1" dxf="1">
    <nc r="F715" t="inlineStr">
      <is>
        <t>dr. Vitalija Gerikienė 
Biomedicinos mokslų katedros docentė
v.gerikiene@svako.lt
8 616 27897</t>
      </is>
    </nc>
    <odxf>
      <alignment wrapText="0" readingOrder="0"/>
      <protection locked="0"/>
    </odxf>
    <ndxf>
      <alignment wrapText="1" readingOrder="0"/>
      <protection locked="1"/>
    </ndxf>
  </rcc>
  <rcc rId="70976" sId="1">
    <nc r="G715">
      <v>9</v>
    </nc>
  </rcc>
  <rcc rId="70977" sId="1" odxf="1" dxf="1">
    <nc r="D716" t="inlineStr">
      <is>
        <t>K2_P2_T1</t>
      </is>
    </nc>
    <odxf>
      <font>
        <sz val="11"/>
        <color theme="1"/>
        <name val="Calibri"/>
        <scheme val="minor"/>
      </font>
      <protection locked="0"/>
    </odxf>
    <ndxf>
      <font>
        <sz val="11"/>
        <color rgb="FF000000"/>
        <name val="Calibri"/>
        <scheme val="minor"/>
      </font>
      <protection locked="1"/>
    </ndxf>
  </rcc>
  <rcc rId="70978" sId="1" odxf="1" dxf="1">
    <nc r="E716" t="inlineStr">
      <is>
        <t>Lėtinių neinfekcinių ligų prevencijos galimybių studija regioniniu lygmeniu. Paslaugos rezultatas - atlikta techninė galimybių studija.</t>
      </is>
    </nc>
    <odxf>
      <protection locked="0"/>
    </odxf>
    <ndxf>
      <protection locked="1"/>
    </ndxf>
  </rcc>
  <rcc rId="70979" sId="1" odxf="1" dxf="1">
    <nc r="F716" t="inlineStr">
      <is>
        <t>dr. Vitalija Gerikienė 
Biomedicinos mokslų katedros docentė
v.gerikiene@svako.lt
8 616 27897</t>
      </is>
    </nc>
    <odxf>
      <alignment wrapText="0" readingOrder="0"/>
      <protection locked="0"/>
    </odxf>
    <ndxf>
      <alignment wrapText="1" readingOrder="0"/>
      <protection locked="1"/>
    </ndxf>
  </rcc>
  <rcc rId="70980" sId="1">
    <nc r="G716">
      <v>9</v>
    </nc>
  </rcc>
  <rcc rId="70981" sId="1" odxf="1" dxf="1">
    <nc r="D717" t="inlineStr">
      <is>
        <t>K2_P2_T1</t>
      </is>
    </nc>
    <odxf>
      <font>
        <sz val="11"/>
        <color theme="1"/>
        <name val="Calibri"/>
        <scheme val="minor"/>
      </font>
      <protection locked="0"/>
    </odxf>
    <ndxf>
      <font>
        <sz val="11"/>
        <color indexed="8"/>
        <name val="Calibri"/>
        <scheme val="none"/>
      </font>
      <protection locked="1"/>
    </ndxf>
  </rcc>
  <rcc rId="70982" sId="1" odxf="1" dxf="1">
    <nc r="E717" t="inlineStr">
      <is>
        <t>Elektrinės stimuliacijos kostiumo mollii naudojimo raumenų įtampos ir jėgos balansui techninė galimybių studija</t>
      </is>
    </nc>
    <odxf>
      <protection locked="0"/>
    </odxf>
    <ndxf>
      <protection locked="1"/>
    </ndxf>
  </rcc>
  <rcc rId="70983" sId="1" odxf="1" dxf="1">
    <nc r="F717" t="inlineStr">
      <is>
        <t>Prof.dr.L.Radzevičienė
negales.studijos@su.lt
Tel: (8-41) 595 725
Mob. +370 652 73664</t>
      </is>
    </nc>
    <odxf>
      <alignment wrapText="0" readingOrder="0"/>
      <protection locked="0"/>
    </odxf>
    <ndxf>
      <alignment wrapText="1" readingOrder="0"/>
      <protection locked="1"/>
    </ndxf>
  </rcc>
  <rcc rId="70984" sId="1">
    <nc r="G717">
      <v>16</v>
    </nc>
  </rcc>
  <rcc rId="70985" sId="1" odxf="1" dxf="1">
    <nc r="D718" t="inlineStr">
      <is>
        <t>K2_P2_T1</t>
      </is>
    </nc>
    <odxf>
      <font>
        <sz val="11"/>
        <color theme="1"/>
        <name val="Calibri"/>
        <scheme val="minor"/>
      </font>
      <protection locked="0"/>
    </odxf>
    <ndxf>
      <font>
        <sz val="11"/>
        <color indexed="8"/>
        <name val="Calibri"/>
        <scheme val="none"/>
      </font>
      <protection locked="1"/>
    </ndxf>
  </rcc>
  <rcc rId="70986" sId="1" odxf="1" dxf="1">
    <nc r="E718" t="inlineStr">
      <is>
        <t>Augalinių ekstraktų panaudojimas automobilių filtrų gamyboje- kuriant ekofiltrus. 
Moksliniais tyrimais pagrįstį augalinių ekstraktų, kurie veikia bakteriocidiškai, geba dažyti sintetinį audinį, panaudojimo galimybes kuriant automobilių filtrus. Analizuoti jų sudėtį,  poveikio ilgalaikiškumą ir pašalinio poveikio  (kvapo) panaikinimo galimybes.</t>
      </is>
    </nc>
    <odxf>
      <protection locked="0"/>
    </odxf>
    <ndxf>
      <protection locked="1"/>
    </ndxf>
  </rcc>
  <rcc rId="70987" sId="1" odxf="1" dxf="1">
    <nc r="F718" t="inlineStr">
      <is>
        <t>Asta Klimienė
dir@bs.su.lt;
869965359</t>
      </is>
    </nc>
    <odxf>
      <alignment wrapText="0" readingOrder="0"/>
      <protection locked="0"/>
    </odxf>
    <ndxf>
      <alignment wrapText="1" readingOrder="0"/>
      <protection locked="1"/>
    </ndxf>
  </rcc>
  <rcc rId="70988" sId="1">
    <nc r="G718">
      <v>16</v>
    </nc>
  </rcc>
  <rcc rId="70989" sId="1" odxf="1" dxf="1">
    <nc r="D719" t="inlineStr">
      <is>
        <t>K2_P3_T1</t>
      </is>
    </nc>
    <odxf>
      <protection locked="0"/>
    </odxf>
    <ndxf>
      <protection locked="1"/>
    </ndxf>
  </rcc>
  <rcc rId="70990" sId="1" odxf="1" dxf="1">
    <nc r="E719" t="inlineStr">
      <is>
        <t>Piktybinio odos vėžio gydymo optimizavimas taikant skirtingų technologijų fizikinio poveikio sistemas</t>
      </is>
    </nc>
    <odxf>
      <protection locked="0"/>
    </odxf>
    <ndxf>
      <protection locked="1"/>
    </ndxf>
  </rcc>
  <rcc rId="70991" sId="1" odxf="1" dxf="1">
    <nc r="F719" t="inlineStr">
      <is>
        <t>Skaidra Valiukevičienė
LSMU Odos ir venerinių ligų klinikos vadovė, profesorė
tel.: 8-37 326246
el.paštas: skaidra.valiukeviciene@kaunoklinikos.lt</t>
      </is>
    </nc>
    <odxf>
      <alignment wrapText="0" readingOrder="0"/>
      <protection locked="0"/>
    </odxf>
    <ndxf>
      <alignment wrapText="1" readingOrder="0"/>
      <protection locked="1"/>
    </ndxf>
  </rcc>
  <rcc rId="70992" sId="1">
    <nc r="G719">
      <v>17</v>
    </nc>
  </rcc>
  <rcc rId="70993" sId="1" odxf="1" dxf="1">
    <nc r="D720" t="inlineStr">
      <is>
        <t>K2_P2_T1</t>
      </is>
    </nc>
    <odxf>
      <font>
        <sz val="11"/>
        <color theme="1"/>
        <name val="Calibri"/>
        <scheme val="minor"/>
      </font>
      <protection locked="0"/>
    </odxf>
    <ndxf>
      <font>
        <sz val="11"/>
        <color rgb="FF000000"/>
        <name val="Calibri"/>
        <scheme val="minor"/>
      </font>
      <protection locked="1"/>
    </ndxf>
  </rcc>
  <rcc rId="70994" sId="1" odxf="1" dxf="1">
    <nc r="E720" t="inlineStr">
      <is>
        <t xml:space="preserve">Skirtingų odos vaizdinimo technologijų apjungimo programinio algoritmo kūrimas odos vėžio ankstyvai diagnostikai   </t>
      </is>
    </nc>
    <odxf>
      <protection locked="0"/>
    </odxf>
    <ndxf>
      <protection locked="1"/>
    </ndxf>
  </rcc>
  <rcc rId="70995" sId="1" odxf="1" dxf="1">
    <nc r="F720" t="inlineStr">
      <is>
        <t>Skaidra Valiukevičienė
LSMU Odos ir venerinių ligų klinikos vadovė, profesorė
tel.: 8-37 326246
el.paštas: skaidra.valiukeviciene@kaunoklinikos.lt</t>
      </is>
    </nc>
    <odxf>
      <alignment wrapText="0" readingOrder="0"/>
      <protection locked="0"/>
    </odxf>
    <ndxf>
      <alignment wrapText="1" readingOrder="0"/>
      <protection locked="1"/>
    </ndxf>
  </rcc>
  <rcc rId="70996" sId="1">
    <nc r="G720">
      <v>17</v>
    </nc>
  </rcc>
  <rcc rId="70997" sId="1" odxf="1" dxf="1">
    <nc r="D721" t="inlineStr">
      <is>
        <t>K2_P2_T1</t>
      </is>
    </nc>
    <odxf>
      <protection locked="0"/>
    </odxf>
    <ndxf>
      <protection locked="1"/>
    </ndxf>
  </rcc>
  <rcc rId="70998" sId="1" odxf="1" dxf="1">
    <nc r="E721" t="inlineStr">
      <is>
        <t xml:space="preserve">Techninė galimybių studija dėl programėlės (apps'o) kūrimo, kuri leistų žmonėms nuolatos žinoti žemės magnetinio lauko svyravimus bei galimą poveikį fizinei, emocinei ar socialinei gerovei  </t>
      </is>
    </nc>
    <odxf>
      <protection locked="0"/>
    </odxf>
    <ndxf>
      <protection locked="1"/>
    </ndxf>
  </rcc>
  <rcc rId="70999" sId="1" odxf="1" dxf="1">
    <nc r="F721" t="inlineStr">
      <is>
        <t>Prof. Habil. Dr. Alfonsas Vainoras
vyriausias mokslo darbuotojas
tel. 8-687 92521 
el. paštas: alfavain@gmail.com</t>
      </is>
    </nc>
    <odxf>
      <alignment wrapText="0" readingOrder="0"/>
      <protection locked="0"/>
    </odxf>
    <ndxf>
      <alignment wrapText="1" readingOrder="0"/>
      <protection locked="1"/>
    </ndxf>
  </rcc>
  <rcc rId="71000" sId="1">
    <nc r="G721">
      <v>17</v>
    </nc>
  </rcc>
  <rcc rId="71001" sId="1" odxf="1" dxf="1">
    <nc r="D722" t="inlineStr">
      <is>
        <t>K2_P2_T1</t>
      </is>
    </nc>
    <odxf>
      <font>
        <sz val="11"/>
        <color theme="1"/>
        <name val="Calibri"/>
        <scheme val="minor"/>
      </font>
      <protection locked="0"/>
    </odxf>
    <ndxf>
      <font>
        <sz val="11"/>
        <color rgb="FF000000"/>
        <name val="Calibri"/>
        <scheme val="minor"/>
      </font>
      <protection locked="1"/>
    </ndxf>
  </rcc>
  <rcc rId="71002" sId="1" odxf="1" dxf="1">
    <nc r="E722" t="inlineStr">
      <is>
        <t xml:space="preserve">Farmakoekonominių bei farmakoepidemiologinių tyrimų atlikimas siekiant išsiaiškinti svarbias visuomenės sveikatos problemas ir priežastis. </t>
      </is>
    </nc>
    <odxf>
      <protection locked="0"/>
    </odxf>
    <ndxf>
      <protection locked="1"/>
    </ndxf>
  </rcc>
  <rcc rId="71003" sId="1" odxf="1" dxf="1">
    <nc r="F722" t="inlineStr">
      <is>
        <t>Edgaras Stankevičius 
profesorius
tel.: 8-37 327257
el.paštas: edgaras.stankevicius@lsmuni.lt</t>
      </is>
    </nc>
    <odxf>
      <alignment wrapText="0" readingOrder="0"/>
      <protection locked="0"/>
    </odxf>
    <ndxf>
      <alignment wrapText="1" readingOrder="0"/>
      <protection locked="1"/>
    </ndxf>
  </rcc>
  <rcc rId="71004" sId="1">
    <nc r="G722">
      <v>17</v>
    </nc>
  </rcc>
  <rcc rId="71005" sId="1" odxf="1" dxf="1">
    <nc r="D723" t="inlineStr">
      <is>
        <t>K2_P3_T1</t>
      </is>
    </nc>
    <odxf>
      <font>
        <sz val="11"/>
        <color theme="1"/>
        <name val="Calibri"/>
        <scheme val="minor"/>
      </font>
      <protection locked="0"/>
    </odxf>
    <ndxf>
      <font>
        <sz val="11"/>
        <color rgb="FF000000"/>
        <name val="Calibri"/>
        <scheme val="minor"/>
      </font>
      <protection locked="1"/>
    </ndxf>
  </rcc>
  <rcc rId="71006" sId="1" odxf="1" dxf="1">
    <nc r="E723" t="inlineStr">
      <is>
        <t>Pažangių technologijų taikymo žmogaus organizmo funkcinių sistemų būklės įvertinimui techninė galimybių studija</t>
      </is>
    </nc>
    <odxf>
      <protection locked="0"/>
    </odxf>
    <ndxf>
      <protection locked="1"/>
    </ndxf>
  </rcc>
  <rcc rId="71007" sId="1" odxf="1" dxf="1">
    <nc r="F723" t="inlineStr">
      <is>
        <t>Edgaras Stankevičius 
profesorius
tel.: 8-37 327257
el.paštas: edgaras.stankevicius@lsmuni.lt
Robertas Lažauskas
profesorius
Tel. 8-37 395380
el.paštas: robertas.lazauskas@lsmuni.lt</t>
      </is>
    </nc>
    <odxf>
      <alignment wrapText="0" readingOrder="0"/>
      <protection locked="0"/>
    </odxf>
    <ndxf>
      <alignment wrapText="1" readingOrder="0"/>
      <protection locked="1"/>
    </ndxf>
  </rcc>
  <rcc rId="71008" sId="1">
    <nc r="G723">
      <v>17</v>
    </nc>
  </rcc>
  <rcc rId="71009" sId="1" odxf="1" dxf="1">
    <nc r="D724" t="inlineStr">
      <is>
        <t>K2_P2_T3</t>
      </is>
    </nc>
    <odxf>
      <font>
        <sz val="11"/>
        <color theme="1"/>
        <name val="Calibri"/>
        <scheme val="minor"/>
      </font>
      <protection locked="0"/>
    </odxf>
    <ndxf>
      <font>
        <sz val="11"/>
        <color rgb="FF000000"/>
        <name val="Calibri"/>
        <scheme val="minor"/>
      </font>
      <protection locked="1"/>
    </ndxf>
  </rcc>
  <rcc rId="71010" sId="1" odxf="1" dxf="1">
    <nc r="E724" t="inlineStr">
      <is>
        <t>Žmogaus organizmo adaptacinių reakcijų tyrimai taikant naująsias technologijas.</t>
      </is>
    </nc>
    <odxf>
      <protection locked="0"/>
    </odxf>
    <ndxf>
      <protection locked="1"/>
    </ndxf>
  </rcc>
  <rcc rId="71011" sId="1" odxf="1" dxf="1">
    <nc r="F724" t="inlineStr">
      <is>
        <t>Edgaras Stankevičius 
profesorius
tel.: 8-37 327257
el.paštas: edgaras.stankevicius@lsmuni.lt
Robertas Lažauskas
profesorius
Tel. 8-37 395380
el.paštas: robertas.lazauskas@lsmuni.lt</t>
      </is>
    </nc>
    <odxf>
      <alignment wrapText="0" readingOrder="0"/>
      <protection locked="0"/>
    </odxf>
    <ndxf>
      <alignment wrapText="1" readingOrder="0"/>
      <protection locked="1"/>
    </ndxf>
  </rcc>
  <rcc rId="71012" sId="1">
    <nc r="G724">
      <v>17</v>
    </nc>
  </rcc>
  <rcc rId="71013" sId="1" odxf="1" dxf="1">
    <nc r="D725" t="inlineStr">
      <is>
        <t>K2_P3_T1</t>
      </is>
    </nc>
    <odxf>
      <font>
        <sz val="11"/>
        <color theme="1"/>
        <name val="Calibri"/>
        <scheme val="minor"/>
      </font>
      <protection locked="0"/>
    </odxf>
    <ndxf>
      <font>
        <sz val="11"/>
        <color rgb="FF000000"/>
        <name val="Calibri"/>
        <scheme val="minor"/>
      </font>
      <protection locked="1"/>
    </ndxf>
  </rcc>
  <rcc rId="71014" sId="1" odxf="1" dxf="1">
    <nc r="E725" t="inlineStr">
      <is>
        <t>Žmogaus organizmo atsako ir/ar prisitaikymo prie aplinkos poveikio techninė galimybių studija.</t>
      </is>
    </nc>
    <odxf>
      <protection locked="0"/>
    </odxf>
    <ndxf>
      <protection locked="1"/>
    </ndxf>
  </rcc>
  <rcc rId="71015" sId="1" odxf="1" dxf="1">
    <nc r="F725" t="inlineStr">
      <is>
        <t>Edgaras Stankevičius 
profesorius
tel.: 8-37 327257
el.paštas: edgaras.stankevicius@lsmuni.lt
Robertas Lažauskas
profesorius
Tel. 8-37 395380
el.paštas: robertas.lazauskas@lsmuni.lt</t>
      </is>
    </nc>
    <odxf>
      <alignment wrapText="0" readingOrder="0"/>
      <protection locked="0"/>
    </odxf>
    <ndxf>
      <alignment wrapText="1" readingOrder="0"/>
      <protection locked="1"/>
    </ndxf>
  </rcc>
  <rcc rId="71016" sId="1">
    <nc r="G725">
      <v>17</v>
    </nc>
  </rcc>
  <rcc rId="71017" sId="1" odxf="1" dxf="1">
    <nc r="D726" t="inlineStr">
      <is>
        <t>K2_P3_T1</t>
      </is>
    </nc>
    <odxf>
      <font>
        <sz val="11"/>
        <color theme="1"/>
        <name val="Calibri"/>
        <scheme val="minor"/>
      </font>
      <protection locked="0"/>
    </odxf>
    <ndxf>
      <font>
        <sz val="11"/>
        <color rgb="FF000000"/>
        <name val="Calibri"/>
        <scheme val="minor"/>
      </font>
      <protection locked="1"/>
    </ndxf>
  </rcc>
  <rcc rId="71018" sId="1" odxf="1" dxf="1">
    <nc r="E726" t="inlineStr">
      <is>
        <t>Gydymo procesų efektyvumo didinimo moderniomis IRT priemonėmis techninė galimybių studija</t>
      </is>
    </nc>
    <odxf>
      <protection locked="0"/>
    </odxf>
    <ndxf>
      <protection locked="1"/>
    </ndxf>
  </rcc>
  <rcc rId="71019" sId="1" odxf="1" dxf="1">
    <nc r="F726" t="inlineStr">
      <is>
        <t>Edgaras Stankevičius 
profesorius
tel.: 8-37 327257
el.paštas: edgaras.stankevicius@lsmuni.lt</t>
      </is>
    </nc>
    <odxf>
      <alignment wrapText="0" readingOrder="0"/>
      <protection locked="0"/>
    </odxf>
    <ndxf>
      <alignment wrapText="1" readingOrder="0"/>
      <protection locked="1"/>
    </ndxf>
  </rcc>
  <rcc rId="71020" sId="1">
    <nc r="G726">
      <v>17</v>
    </nc>
  </rcc>
  <rcc rId="71021" sId="1" odxf="1" dxf="1">
    <nc r="D727" t="inlineStr">
      <is>
        <t>K2_P2_T3</t>
      </is>
    </nc>
    <odxf>
      <protection locked="0"/>
    </odxf>
    <ndxf>
      <protection locked="1"/>
    </ndxf>
  </rcc>
  <rcc rId="71022" sId="1" odxf="1" dxf="1">
    <nc r="E727" t="inlineStr">
      <is>
        <t>Valdomo atpalaidavimo vaistinių medžiagų tiekimo sistemų biofarmaciniai tyrimai</t>
      </is>
    </nc>
    <odxf>
      <protection locked="0"/>
    </odxf>
    <ndxf>
      <protection locked="1"/>
    </ndxf>
  </rcc>
  <rcc rId="71023" sId="1" odxf="1" dxf="1">
    <nc r="F727" t="inlineStr">
      <is>
        <t>Kristina Ramanauskienė
profesorė
tel.: 8-37 327290
el.paštas: kristina.ramanauskiene@lsmuni.lt</t>
      </is>
    </nc>
    <odxf>
      <alignment wrapText="0" readingOrder="0"/>
      <protection locked="0"/>
    </odxf>
    <ndxf>
      <alignment wrapText="1" readingOrder="0"/>
      <protection locked="1"/>
    </ndxf>
  </rcc>
  <rcc rId="71024" sId="1">
    <nc r="G727">
      <v>17</v>
    </nc>
  </rcc>
  <rcc rId="71025" sId="1" odxf="1" dxf="1">
    <nc r="D728" t="inlineStr">
      <is>
        <t>K2_P2_T1</t>
      </is>
    </nc>
    <odxf>
      <font>
        <sz val="11"/>
        <color theme="1"/>
        <name val="Calibri"/>
        <scheme val="minor"/>
      </font>
      <protection locked="0"/>
    </odxf>
    <ndxf>
      <font>
        <sz val="11"/>
        <color rgb="FF000000"/>
        <name val="Calibri"/>
        <scheme val="minor"/>
      </font>
      <protection locked="1"/>
    </ndxf>
  </rcc>
  <rcc rId="71026" sId="1" odxf="1" dxf="1">
    <nc r="E728" t="inlineStr">
      <is>
        <t>Biosuderinamų biokeramikinių medžiagų ir dangų kūrimas ir tobulinimas. Rezultatas: atlikta galimybių studija.</t>
      </is>
    </nc>
    <odxf>
      <protection locked="0"/>
    </odxf>
    <ndxf>
      <protection locked="1"/>
    </ndxf>
  </rcc>
  <rcc rId="71027" sId="1" odxf="1" dxf="1">
    <nc r="F728" t="inlineStr">
      <is>
        <t>Dr. Svajus Asadauskas
FTMC Elektrocheminės medžiagotyros skyrius
Tel. +370-682-56893
El. p.: asadauskas@chi.lt</t>
      </is>
    </nc>
    <odxf>
      <alignment wrapText="0" readingOrder="0"/>
      <protection locked="0"/>
    </odxf>
    <ndxf>
      <alignment wrapText="1" readingOrder="0"/>
      <protection locked="1"/>
    </ndxf>
  </rcc>
  <rcc rId="71028" sId="1">
    <nc r="G728">
      <v>18</v>
    </nc>
  </rcc>
  <rcc rId="71029" sId="1" odxf="1" dxf="1">
    <nc r="D729" t="inlineStr">
      <is>
        <t>K2_P3_T1</t>
      </is>
    </nc>
    <odxf>
      <protection locked="0"/>
    </odxf>
    <ndxf>
      <protection locked="1"/>
    </ndxf>
  </rcc>
  <rcc rId="71030" sId="1" odxf="1" dxf="1">
    <nc r="E729" t="inlineStr">
      <is>
        <t xml:space="preserve">Naujų žmogaus judėjimą atstatančių arba kompensuojančių priemonių kūrimo galimybių studija. Rezultate bus atlikta techninė galimybių studija - tiriamasis analitinis darbas, kuris nustatys naujų ar tobulinamų judėjimą atstatančių ar  kompensuojančių priemonių pagrįstumą biomechaninikos požiūriu. </t>
      </is>
    </nc>
    <odxf>
      <protection locked="0"/>
    </odxf>
    <ndxf>
      <protection locked="1"/>
    </ndxf>
  </rcc>
  <rcc rId="71031" sId="1" odxf="1" dxf="1">
    <nc r="F729" t="inlineStr">
      <is>
        <t>Martynas Veršinskas 
Biomechanikas-tyrėjas
martynas.versinskas@bpti.lt
+37068387737</t>
      </is>
    </nc>
    <odxf>
      <alignment wrapText="0" readingOrder="0"/>
      <protection locked="0"/>
    </odxf>
    <ndxf>
      <alignment wrapText="1" readingOrder="0"/>
      <protection locked="1"/>
    </ndxf>
  </rcc>
  <rcc rId="71032" sId="1">
    <nc r="G729">
      <v>20</v>
    </nc>
  </rcc>
  <rcc rId="71033" sId="1" odxf="1" dxf="1">
    <nc r="D730" t="inlineStr">
      <is>
        <t>K2_P2_T3</t>
      </is>
    </nc>
    <odxf>
      <protection locked="0"/>
    </odxf>
    <ndxf>
      <protection locked="1"/>
    </ndxf>
  </rcc>
  <rcc rId="71034" sId="1" odxf="1" dxf="1">
    <nc r="E730" t="inlineStr">
      <is>
        <t>Metodų socialinių tinklų taikymui asmens ir visuomenės sveikatos užtikrinimui sukūrimas.</t>
      </is>
    </nc>
    <odxf>
      <protection locked="0"/>
    </odxf>
    <ndxf>
      <protection locked="1"/>
    </ndxf>
  </rcc>
  <rcc rId="71035" sId="1" odxf="1" dxf="1">
    <nc r="F730" t="inlineStr">
      <is>
        <t>Justina Mandravickaitė
Jaunesnioji mokslo darbuotoja 
justina@bpti.lt
+37062115944</t>
      </is>
    </nc>
    <odxf>
      <alignment wrapText="0" readingOrder="0"/>
      <protection locked="0"/>
    </odxf>
    <ndxf>
      <alignment wrapText="1" readingOrder="0"/>
      <protection locked="1"/>
    </ndxf>
  </rcc>
  <rcc rId="71036" sId="1">
    <nc r="G730">
      <v>20</v>
    </nc>
  </rcc>
  <rcc rId="71037" sId="1" odxf="1" dxf="1">
    <nc r="D731" t="inlineStr">
      <is>
        <t>K2_P2_T3</t>
      </is>
    </nc>
    <odxf>
      <protection locked="0"/>
    </odxf>
    <ndxf>
      <protection locked="1"/>
    </ndxf>
  </rcc>
  <rcc rId="71038" sId="1" odxf="1" dxf="1">
    <nc r="E731" t="inlineStr">
      <is>
        <t>Metodų asmens bei visuomenės sveikatos stebėsenai ir užtikrinimui taikant duomenų gavybą ir dirbtini intelektą sukūrimas.</t>
      </is>
    </nc>
    <odxf>
      <protection locked="0"/>
    </odxf>
    <ndxf>
      <protection locked="1"/>
    </ndxf>
  </rcc>
  <rcc rId="71039" sId="1" odxf="1" dxf="1">
    <nc r="F731" t="inlineStr">
      <is>
        <t>Prof. Tomas Krilavičius
IT skyriaus vadovas 
 t.krilavicius@bpti.lt
 +37061804223</t>
      </is>
    </nc>
    <odxf>
      <alignment wrapText="0" readingOrder="0"/>
      <protection locked="0"/>
    </odxf>
    <ndxf>
      <alignment wrapText="1" readingOrder="0"/>
      <protection locked="1"/>
    </ndxf>
  </rcc>
  <rcc rId="71040" sId="1">
    <nc r="G731">
      <v>20</v>
    </nc>
  </rcc>
  <rcc rId="71041" sId="1" odxf="1" dxf="1">
    <nc r="D732" t="inlineStr">
      <is>
        <t>K2_P2_T3</t>
      </is>
    </nc>
    <odxf>
      <protection locked="0"/>
    </odxf>
    <ndxf>
      <protection locked="1"/>
    </ndxf>
  </rcc>
  <rcc rId="71042" sId="1" odxf="1" dxf="1">
    <nc r="E732" t="inlineStr">
      <is>
        <t>Metodų asmens bei visuomenės sveikatos stebėsenai ir užtikrinimui taikant kalbos technologijas sukūrimas.</t>
      </is>
    </nc>
    <odxf>
      <protection locked="0"/>
    </odxf>
    <ndxf>
      <protection locked="1"/>
    </ndxf>
  </rcc>
  <rcc rId="71043" sId="1" odxf="1" dxf="1">
    <nc r="F732" t="inlineStr">
      <is>
        <t>Prof. Tomas Krilavičius
IT skyriaus vadovas 
 t.krilavicius@bpti.lt
 +37061804223</t>
      </is>
    </nc>
    <odxf>
      <alignment wrapText="0" readingOrder="0"/>
      <protection locked="0"/>
    </odxf>
    <ndxf>
      <alignment wrapText="1" readingOrder="0"/>
      <protection locked="1"/>
    </ndxf>
  </rcc>
  <rcc rId="71044" sId="1">
    <nc r="G732">
      <v>20</v>
    </nc>
  </rcc>
  <rcc rId="71045" sId="1" odxf="1" dxf="1">
    <nc r="D733" t="inlineStr">
      <is>
        <t>K2_P3_T1</t>
      </is>
    </nc>
    <odxf>
      <protection locked="0"/>
    </odxf>
    <ndxf>
      <protection locked="1"/>
    </ndxf>
  </rcc>
  <rcc rId="71046" sId="1" odxf="1" dxf="1">
    <nc r="E733" t="inlineStr">
      <is>
        <t>Medicininio įtvaro modernizavimo techninė galimybių studija siekiant įdiegti mechatroninę sistemą, žmogaus gydimui bei stebėjimui.</t>
      </is>
    </nc>
    <odxf>
      <protection locked="0"/>
    </odxf>
    <ndxf>
      <protection locked="1"/>
    </ndxf>
  </rcc>
  <rcc rId="71047" sId="1" odxf="1" dxf="1">
    <nc r="F733" t="inlineStr">
      <is>
        <t>Vladas Taluntis 
Inžinierius-tyrėjas 
vladas.taluntis@bpti.lt
+37061632530</t>
      </is>
    </nc>
    <odxf>
      <alignment wrapText="0" readingOrder="0"/>
      <protection locked="0"/>
    </odxf>
    <ndxf>
      <alignment wrapText="1" readingOrder="0"/>
      <protection locked="1"/>
    </ndxf>
  </rcc>
  <rcc rId="71048" sId="1">
    <nc r="G733">
      <v>20</v>
    </nc>
  </rcc>
  <rcc rId="71049" sId="1" odxf="1" dxf="1">
    <nc r="D734" t="inlineStr">
      <is>
        <t>K2_P2_T1</t>
      </is>
    </nc>
    <odxf>
      <font>
        <sz val="11"/>
        <color theme="1"/>
        <name val="Calibri"/>
        <scheme val="minor"/>
      </font>
      <protection locked="0"/>
    </odxf>
    <ndxf>
      <font>
        <sz val="11"/>
        <color auto="1"/>
        <name val="Calibri"/>
        <scheme val="minor"/>
      </font>
      <protection locked="1"/>
    </ndxf>
  </rcc>
  <rcc rId="71050" sId="1" odxf="1" dxf="1">
    <nc r="E734" t="inlineStr">
      <is>
        <t>eSveikatos sprendimų bei klinikinių sprendimų palaikymo sistemų techninių galimybių studijos.  Rezultate bus atlikta 40 lapų apimties techninė galimybių studija - tiriamasis analitinis darbas, kuriuo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1051" sId="1" odxf="1" dxf="1">
    <nc r="F73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052" sId="1">
    <nc r="G734">
      <v>22</v>
    </nc>
  </rcc>
  <rcc rId="71053" sId="1" odxf="1" dxf="1">
    <nc r="D735" t="inlineStr">
      <is>
        <t>K2_P2_T1</t>
      </is>
    </nc>
    <odxf>
      <font>
        <sz val="11"/>
        <color theme="1"/>
        <name val="Calibri"/>
        <scheme val="minor"/>
      </font>
      <protection locked="0"/>
    </odxf>
    <ndxf>
      <font>
        <sz val="11"/>
        <color auto="1"/>
        <name val="Calibri"/>
        <scheme val="minor"/>
      </font>
      <protection locked="1"/>
    </ndxf>
  </rcc>
  <rcc rId="71054" sId="1" odxf="1" dxf="1">
    <nc r="E735" t="inlineStr">
      <is>
        <t>Portabilios, belaidės, dėvimos fiziologinės stebėsenos elektroninės įrangos ir sistemų techninių galimybių studijos. Rezultate bus atlikta 40 lapų apimties techninė galimybių studija - tiriamasis analitinis darbas, kuriuo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1055" sId="1" odxf="1" dxf="1">
    <nc r="F73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056" sId="1">
    <nc r="G735">
      <v>22</v>
    </nc>
  </rcc>
  <rcc rId="71057" sId="1" odxf="1" dxf="1">
    <nc r="D736" t="inlineStr">
      <is>
        <t>K2_P2_T1</t>
      </is>
    </nc>
    <odxf>
      <font>
        <sz val="11"/>
        <color theme="1"/>
        <name val="Calibri"/>
        <scheme val="minor"/>
      </font>
      <protection locked="0"/>
    </odxf>
    <ndxf>
      <font>
        <sz val="11"/>
        <color auto="1"/>
        <name val="Calibri"/>
        <scheme val="minor"/>
      </font>
      <protection locked="1"/>
    </ndxf>
  </rcc>
  <rcc rId="71058" sId="1" odxf="1" dxf="1">
    <nc r="E736" t="inlineStr">
      <is>
        <t>Įvairiarūšių biomedicininių signalų apdorojimo ir analizės algoritmų techninių galimybių studijos. Rezultate bus atlikta 40 lapų apimties techninė galimybių studija - tiriamasis analitinis darbas, kuriuo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1059" sId="1" odxf="1" dxf="1">
    <nc r="F73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060" sId="1">
    <nc r="G736">
      <v>22</v>
    </nc>
  </rcc>
  <rcc rId="71061" sId="1" odxf="1" dxf="1">
    <nc r="D737" t="inlineStr">
      <is>
        <t>K2_P3_T1</t>
      </is>
    </nc>
    <odxf>
      <font>
        <sz val="11"/>
        <color theme="1"/>
        <name val="Calibri"/>
        <scheme val="minor"/>
      </font>
      <protection locked="0"/>
    </odxf>
    <ndxf>
      <font>
        <sz val="11"/>
        <color auto="1"/>
        <name val="Calibri"/>
        <scheme val="minor"/>
      </font>
      <protection locked="1"/>
    </ndxf>
  </rcc>
  <rcc rId="71062" sId="1" odxf="1" dxf="1">
    <nc r="E737" t="inlineStr">
      <is>
        <t>Dėvimos žmogaus judesių ir biologinių parametrų stebėsenos ir vertinimo sistemos įgyvendinimo galimybių studija.</t>
      </is>
    </nc>
    <odxf>
      <font>
        <sz val="11"/>
        <color theme="1"/>
        <name val="Calibri"/>
        <scheme val="minor"/>
      </font>
      <protection locked="0"/>
    </odxf>
    <ndxf>
      <font>
        <sz val="11"/>
        <color auto="1"/>
        <name val="Calibri"/>
        <scheme val="minor"/>
      </font>
      <protection locked="1"/>
    </ndxf>
  </rcc>
  <rcc rId="71063" sId="1" odxf="1" dxf="1">
    <nc r="F73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064" sId="1">
    <nc r="G737">
      <v>22</v>
    </nc>
  </rcc>
  <rcc rId="71065" sId="1" odxf="1" dxf="1">
    <nc r="D738" t="inlineStr">
      <is>
        <t>K2_P3_T2</t>
      </is>
    </nc>
    <odxf>
      <protection locked="0"/>
    </odxf>
    <ndxf>
      <protection locked="1"/>
    </ndxf>
  </rcc>
  <rcc rId="71066" sId="1" odxf="1" dxf="1">
    <nc r="E738" t="inlineStr">
      <is>
        <t>Žmogaus sveikatinimo ir stebėsenos metodų ir įrangos kūrimas (deguonies apykaitos, aerobinio pajėgumo, širdies-kraujagyslių sistemos reakcijos, kognityvinių funkcijų, kūno temperatūros ir subjektyvių pojūčių vertinimas).</t>
      </is>
    </nc>
    <odxf>
      <protection locked="0"/>
    </odxf>
    <ndxf>
      <protection locked="1"/>
    </ndxf>
  </rcc>
  <rcc rId="71067" sId="1" odxf="1" dxf="1">
    <nc r="F738" t="inlineStr">
      <is>
        <t>Prof. dr. Sigitas Kamandulis,
Sporto mokslo ir inovacijų institutas, 
El. paštas: 
sigitas.kamandulis@lsu.lt,
Tel. +370 600 73021; 
(8 37) 302 652</t>
      </is>
    </nc>
    <odxf>
      <alignment wrapText="0" readingOrder="0"/>
      <protection locked="0"/>
    </odxf>
    <ndxf>
      <alignment wrapText="1" readingOrder="0"/>
      <protection locked="1"/>
    </ndxf>
  </rcc>
  <rcc rId="71068" sId="1">
    <nc r="G738">
      <v>26</v>
    </nc>
  </rcc>
  <rcc rId="71069" sId="1" odxf="1" dxf="1">
    <nc r="D739" t="inlineStr">
      <is>
        <t>K2_P3_T3</t>
      </is>
    </nc>
    <odxf>
      <protection locked="0"/>
    </odxf>
    <ndxf>
      <protection locked="1"/>
    </ndxf>
  </rcc>
  <rcc rId="71070" sId="1" odxf="1" dxf="1">
    <nc r="E739" t="inlineStr">
      <is>
        <t>Atsigavimo priemonių įvairioms žmogaus organizmo sistemoms  taikomieji tyrimai (greitumo, jėgos, ištvermės, lankstumo, koordinacijos, pusiausvyros, vikrumo, darbingumo ir nuovargio vertinimas).</t>
      </is>
    </nc>
    <odxf>
      <protection locked="0"/>
    </odxf>
    <ndxf>
      <protection locked="1"/>
    </ndxf>
  </rcc>
  <rcc rId="71071" sId="1" odxf="1" dxf="1">
    <nc r="F739" t="inlineStr">
      <is>
        <t>Prof. dr. Sigitas Kamandulis,
Sporto mokslo ir inovacijų institutas, 
El. paštas: 
sigitas.kamandulis@lsu.lt,
Tel. +370 600 73021; 
(8 37) 302 652</t>
      </is>
    </nc>
    <odxf>
      <alignment wrapText="0" readingOrder="0"/>
      <protection locked="0"/>
    </odxf>
    <ndxf>
      <alignment wrapText="1" readingOrder="0"/>
      <protection locked="1"/>
    </ndxf>
  </rcc>
  <rcc rId="71072" sId="1">
    <nc r="G739">
      <v>26</v>
    </nc>
  </rcc>
  <rcc rId="71073" sId="1" odxf="1" dxf="1">
    <nc r="D740" t="inlineStr">
      <is>
        <t>K2_P3_T3</t>
      </is>
    </nc>
    <odxf>
      <protection locked="0"/>
    </odxf>
    <ndxf>
      <protection locked="1"/>
    </ndxf>
  </rcc>
  <rcc rId="71074" sId="1" odxf="1" dxf="1">
    <nc r="E740" t="inlineStr">
      <is>
        <t>Neįgaliųjų asmenų organizmo sistemų (motorikos, širdies ir kraujagyslių, kvėpavimo, ir kt.) adaptacijos įvairiam fiziniam krūviui taikomasis tyrimas.</t>
      </is>
    </nc>
    <odxf>
      <protection locked="0"/>
    </odxf>
    <ndxf>
      <protection locked="1"/>
    </ndxf>
  </rcc>
  <rcc rId="71075" sId="1" odxf="1" dxf="1">
    <nc r="F740" t="inlineStr">
      <is>
        <t>Doc. dr. Kęstutis Skučas,
Sporto mokslo ir inovacijų institutas, 
El. paštas:
kestutis.skucas@lsu.lt,
Tel. (8 37) 302 898</t>
      </is>
    </nc>
    <odxf>
      <alignment wrapText="0" readingOrder="0"/>
      <protection locked="0"/>
    </odxf>
    <ndxf>
      <alignment wrapText="1" readingOrder="0"/>
      <protection locked="1"/>
    </ndxf>
  </rcc>
  <rcc rId="71076" sId="1">
    <nc r="G740">
      <v>26</v>
    </nc>
  </rcc>
  <rcc rId="71077" sId="1" odxf="1" dxf="1">
    <nc r="D741" t="inlineStr">
      <is>
        <t>K2_P2_T1</t>
      </is>
    </nc>
    <odxf>
      <protection locked="0"/>
    </odxf>
    <ndxf>
      <protection locked="1"/>
    </ndxf>
  </rcc>
  <rcc rId="71078" sId="1" odxf="1" dxf="1">
    <nc r="E741" t="inlineStr">
      <is>
        <t>Sveikatinimo vaizdo žaidimo aplikacijos koncepcijos sukūrimo studija. 
•Išanalizuojamos opiausios ES gyventojų sveikatos problemos, remiantis statistikos duomenimis.
•Įvertinamos sveikatinimo pratimų ir taisyklingos mitybos galimybės, kurios padėtų išvengti sveikatos problemų. Konsultuojamasi su specialistais ir atliekami apžvalginiai tyrimai su potencialiais vartotojais.
•Įvertinamos ir apskaičiuojamos techninės galimybės, leidžiančios sukurti sveikatinimo vaizdo žaidimo aplikaciją mobiliems telefonams.
•Parengiamas vaizdo žaidimo konceptas su kaštų analize ir pristatomas plačiai visuomenės daliai per spaudą ir kitas komunikacijos priemones.</t>
      </is>
    </nc>
    <odxf>
      <protection locked="0"/>
    </odxf>
    <ndxf>
      <protection locked="1"/>
    </ndxf>
  </rcc>
  <rcc rId="71079" sId="1" odxf="1" dxf="1">
    <nc r="F741" t="inlineStr">
      <is>
        <t>Edgaras Abromavičius,
El. paštas:
edgaras.abromavicius@lsu.lt,
Tel. +370 655 02190</t>
      </is>
    </nc>
    <odxf>
      <alignment wrapText="0" readingOrder="0"/>
      <protection locked="0"/>
    </odxf>
    <ndxf>
      <alignment wrapText="1" readingOrder="0"/>
      <protection locked="1"/>
    </ndxf>
  </rcc>
  <rcc rId="71080" sId="1">
    <nc r="G741">
      <v>26</v>
    </nc>
  </rcc>
  <rcc rId="71081" sId="1" odxf="1" dxf="1">
    <nc r="D742" t="inlineStr">
      <is>
        <t>K2_P2_T3</t>
      </is>
    </nc>
    <odxf>
      <font>
        <sz val="11"/>
        <color theme="1"/>
        <name val="Calibri"/>
        <scheme val="minor"/>
      </font>
      <protection locked="0"/>
    </odxf>
    <ndxf>
      <font>
        <sz val="11"/>
        <color rgb="FF000000"/>
        <name val="Calibri"/>
        <scheme val="minor"/>
      </font>
      <protection locked="1"/>
    </ndxf>
  </rcc>
  <rcc rId="71082" sId="1" odxf="1" dxf="1">
    <nc r="E742" t="inlineStr">
      <is>
        <t>Sparčios, žmogaus audinių, pažaidų identifikavimo audiniuose metodikos paremtos virpesinės spektrometrijos metodais sukūrimas</t>
      </is>
    </nc>
    <odxf>
      <protection locked="0"/>
    </odxf>
    <ndxf>
      <protection locked="1"/>
    </ndxf>
  </rcc>
  <rcc rId="71083" sId="1" odxf="1" dxf="1">
    <nc r="F742" t="inlineStr">
      <is>
        <t>Valdas Šablinskas
El. paštas: valdas.sablinskas@ff.vu.lt
Fizikos fakultetas</t>
      </is>
    </nc>
    <odxf>
      <alignment wrapText="0" readingOrder="0"/>
      <protection locked="0"/>
    </odxf>
    <ndxf>
      <alignment wrapText="1" readingOrder="0"/>
      <protection locked="1"/>
    </ndxf>
  </rcc>
  <rcc rId="71084" sId="1">
    <nc r="G742">
      <v>32</v>
    </nc>
  </rcc>
  <rcc rId="71085" sId="1" odxf="1" dxf="1">
    <nc r="D743" t="inlineStr">
      <is>
        <t>K2_P3_T3</t>
      </is>
    </nc>
    <odxf>
      <font>
        <sz val="11"/>
        <color theme="1"/>
        <name val="Calibri"/>
        <scheme val="minor"/>
      </font>
      <protection locked="0"/>
    </odxf>
    <ndxf>
      <font>
        <sz val="11"/>
        <color rgb="FF000000"/>
        <name val="Calibri"/>
        <scheme val="minor"/>
      </font>
      <protection locked="1"/>
    </ndxf>
  </rcc>
  <rcc rId="71086" sId="1" odxf="1" dxf="1">
    <nc r="E743" t="inlineStr">
      <is>
        <t>Navikų gydymo planavimo ir pooperacinio monitoringo naudojant personalizuotus anatominius modelius galimybių tyrimai.</t>
      </is>
    </nc>
    <odxf>
      <protection locked="0"/>
    </odxf>
    <ndxf>
      <protection locked="1"/>
    </ndxf>
  </rcc>
  <rcc rId="71087" sId="1" odxf="1" dxf="1">
    <nc r="F743" t="inlineStr">
      <is>
        <t>Vytautas Tutkus
El. paštas: vytautas.tutkus@mf.vu.lt
Medicinos fakultetas</t>
      </is>
    </nc>
    <odxf>
      <alignment wrapText="0" readingOrder="0"/>
      <protection locked="0"/>
    </odxf>
    <ndxf>
      <alignment wrapText="1" readingOrder="0"/>
      <protection locked="1"/>
    </ndxf>
  </rcc>
  <rcc rId="71088" sId="1">
    <nc r="G743">
      <v>32</v>
    </nc>
  </rcc>
  <rcc rId="71089" sId="1" odxf="1" dxf="1">
    <nc r="D744" t="inlineStr">
      <is>
        <t>K2_P3_T2</t>
      </is>
    </nc>
    <odxf>
      <font>
        <sz val="11"/>
        <color theme="1"/>
        <name val="Calibri"/>
        <scheme val="minor"/>
      </font>
      <protection locked="0"/>
    </odxf>
    <ndxf>
      <font>
        <sz val="11"/>
        <color rgb="FF000000"/>
        <name val="Calibri"/>
        <scheme val="minor"/>
      </font>
      <protection locked="1"/>
    </ndxf>
  </rcc>
  <rcc rId="71090" sId="1" odxf="1" dxf="1">
    <nc r="E744" t="inlineStr">
      <is>
        <t>Techninės pagalbos priemonių neįgaliesiems kūrimas, projektavimas ir tyrimas.
Biomechatroninių priemonių (išmanios dėvimos technologijos, egzoskeletai ir reabilitacinė robotika, aktyvių ir pasyvių galūnių protezai) kūrimas ir projektavimas.
Ortopedinės, reabilitacinės, sporto technikos ir įrangos projektavimas.
Prietaisų ir įrangos mechaninių konstrukcijų projektavimas.
Ortopedinės technikos gamybos technologijų tobulinimas ir kūrimas.</t>
      </is>
    </nc>
    <odxf>
      <protection locked="0"/>
    </odxf>
    <ndxf>
      <protection locked="1"/>
    </ndxf>
  </rcc>
  <rcc rId="71091" sId="1" odxf="1" dxf="1">
    <nc r="F744" t="inlineStr">
      <is>
        <t>VGTU, Biomechanikos katedra
Julius Griškevičius
Tel. (8 5) 274 4750
El. p. julius.griskevicius@vgtu.lt
Andžela Šešok
Tel. (8 5) 274 4748
El. p. andzela.sesok@vgtu.lt
Kristina Daunoravičienė
Tel. (8 5) 274 4748
El. p. kristina.daunoraviciene@vgtu.lt</t>
      </is>
    </nc>
    <odxf>
      <alignment wrapText="0" readingOrder="0"/>
      <protection locked="0"/>
    </odxf>
    <ndxf>
      <alignment wrapText="1" readingOrder="0"/>
      <protection locked="1"/>
    </ndxf>
  </rcc>
  <rcc rId="71092" sId="1">
    <nc r="G744">
      <v>33</v>
    </nc>
  </rcc>
  <rcc rId="71093" sId="1" odxf="1" dxf="1">
    <nc r="D745" t="inlineStr">
      <is>
        <t>K2_P2_T1</t>
      </is>
    </nc>
    <odxf>
      <font>
        <sz val="11"/>
        <color theme="1"/>
        <name val="Calibri"/>
        <scheme val="minor"/>
      </font>
      <protection locked="0"/>
    </odxf>
    <ndxf>
      <font>
        <sz val="11"/>
        <color rgb="FF000000"/>
        <name val="Calibri"/>
        <scheme val="minor"/>
      </font>
      <protection locked="1"/>
    </ndxf>
  </rcc>
  <rcc rId="71094" sId="1" odxf="1" dxf="1">
    <nc r="E745" t="inlineStr">
      <is>
        <t>Judėjimo ir kasdienės gyvensenos palaikymo priemonių techninių galimybių studijos.
Biomechatroninių priemonių (išmanios dėvimos technologijos, egzoskeletai ir reabilitacinė robotika, aktyvių ir pasyvių galūnių protezai) techninių galimybių studijos.</t>
      </is>
    </nc>
    <odxf>
      <protection locked="0"/>
    </odxf>
    <ndxf>
      <protection locked="1"/>
    </ndxf>
  </rcc>
  <rcc rId="71095" sId="1" odxf="1" dxf="1">
    <nc r="F745" t="inlineStr">
      <is>
        <t>VGTU, Biomechanikos katedra
Julius Griškevičius
Tel. (8 5) 274 4750
El. p. julius.griskevicius@vgtu.lt
Andžela Šešok
Tel. (8 5) 274 4748
El. p. andzela.sesok@vgtu.lt
Kristina Daunoravičienė
Tel. (8 5) 274 4748
El. p. kristina.daunoraviciene@vgtu.lt</t>
      </is>
    </nc>
    <odxf>
      <alignment wrapText="0" readingOrder="0"/>
      <protection locked="0"/>
    </odxf>
    <ndxf>
      <alignment wrapText="1" readingOrder="0"/>
      <protection locked="1"/>
    </ndxf>
  </rcc>
  <rcc rId="71096" sId="1">
    <nc r="G745">
      <v>33</v>
    </nc>
  </rcc>
  <rcc rId="71097" sId="1" odxf="1" dxf="1">
    <nc r="D746" t="inlineStr">
      <is>
        <t>K2_P2_T1</t>
      </is>
    </nc>
    <odxf>
      <font>
        <sz val="11"/>
        <color theme="1"/>
        <name val="Calibri"/>
        <scheme val="minor"/>
      </font>
      <protection locked="0"/>
    </odxf>
    <ndxf>
      <font>
        <sz val="11"/>
        <color rgb="FF000000"/>
        <name val="Calibri"/>
        <scheme val="minor"/>
      </font>
      <protection locked="1"/>
    </ndxf>
  </rcc>
  <rcc rId="71098" sId="1" odxf="1" dxf="1">
    <nc r="E746" t="inlineStr">
      <is>
        <t>Pažangių technologijų (3D ir kt.) taikymo biosuderinamų implantų gamyboje techninė galimybių studija</t>
      </is>
    </nc>
    <odxf>
      <protection locked="0"/>
    </odxf>
    <ndxf>
      <protection locked="1"/>
    </ndxf>
  </rcc>
  <rcc rId="71099" sId="1" odxf="1" dxf="1">
    <nc r="F746" t="inlineStr">
      <is>
        <t>VGTU, Medžiagotyros ir suvirinimo katedra
Olegas Černašėjus
Tel. (8 5) 274 4744
Mob. tel. 8 685 78612
El. p. olegas.cernasejus@vgtu.lt</t>
      </is>
    </nc>
    <odxf>
      <alignment wrapText="0" readingOrder="0"/>
      <protection locked="0"/>
    </odxf>
    <ndxf>
      <alignment wrapText="1" readingOrder="0"/>
      <protection locked="1"/>
    </ndxf>
  </rcc>
  <rcc rId="71100" sId="1">
    <nc r="G746">
      <v>33</v>
    </nc>
  </rcc>
  <rcc rId="71101" sId="1" odxf="1" dxf="1">
    <nc r="D747" t="inlineStr">
      <is>
        <t>K2_P2_T1</t>
      </is>
    </nc>
    <odxf>
      <font>
        <sz val="11"/>
        <color theme="1"/>
        <name val="Calibri"/>
        <scheme val="minor"/>
      </font>
      <protection locked="0"/>
    </odxf>
    <ndxf>
      <font>
        <sz val="11"/>
        <color rgb="FF000000"/>
        <name val="Calibri"/>
        <scheme val="minor"/>
      </font>
      <protection locked="1"/>
    </ndxf>
  </rcc>
  <rcc rId="71102" sId="1" odxf="1" dxf="1">
    <nc r="E747" t="inlineStr">
      <is>
        <t>Planuojamų kurti produktų/ paslaugų technologinio, ekonominio ir komercinio gyvybingumo įvertinimas</t>
      </is>
    </nc>
    <odxf>
      <protection locked="0"/>
    </odxf>
    <ndxf>
      <protection locked="1"/>
    </ndxf>
  </rcc>
  <rcc rId="71103" sId="1" odxf="1" dxf="1">
    <nc r="F747" t="inlineStr">
      <is>
        <t>VGTU, Tarptautinės ekonomikos ir vadybos katedra
Borisas Melnikas
Tel. (8 5) 274 4878
El. p. borisas.melnikas@vgtu.lt</t>
      </is>
    </nc>
    <odxf>
      <alignment wrapText="0" readingOrder="0"/>
      <protection locked="0"/>
    </odxf>
    <ndxf>
      <alignment wrapText="1" readingOrder="0"/>
      <protection locked="1"/>
    </ndxf>
  </rcc>
  <rcc rId="71104" sId="1">
    <nc r="G747">
      <v>33</v>
    </nc>
  </rcc>
  <rcc rId="71105" sId="1" odxf="1" dxf="1">
    <nc r="D748" t="inlineStr">
      <is>
        <t>K2_P2_T1</t>
      </is>
    </nc>
    <odxf>
      <font>
        <sz val="11"/>
        <color theme="1"/>
        <name val="Calibri"/>
        <scheme val="minor"/>
      </font>
      <protection locked="0"/>
    </odxf>
    <ndxf>
      <font>
        <sz val="11"/>
        <color rgb="FF000000"/>
        <name val="Calibri"/>
        <scheme val="minor"/>
      </font>
      <protection locked="1"/>
    </ndxf>
  </rcc>
  <rcc rId="71106" sId="1" odxf="1" dxf="1">
    <nc r="E748" t="inlineStr">
      <is>
        <t>Žmogaus biomechaninių judesių gerinimo galimybių studijos</t>
      </is>
    </nc>
    <odxf>
      <protection locked="0"/>
    </odxf>
    <ndxf>
      <protection locked="1"/>
    </ndxf>
  </rcc>
  <rcc rId="71107" sId="1" odxf="1" dxf="1">
    <nc r="F748" t="inlineStr">
      <is>
        <t>VGTU, Kūrybiškumo ir inovacijų centras „Linkmenų fabrikas“
Mykolas Bistrickas
El. p. mykolas.bistrickas@vgtu.lt</t>
      </is>
    </nc>
    <odxf>
      <alignment wrapText="0" readingOrder="0"/>
      <protection locked="0"/>
    </odxf>
    <ndxf>
      <alignment wrapText="1" readingOrder="0"/>
      <protection locked="1"/>
    </ndxf>
  </rcc>
  <rcc rId="71108" sId="1">
    <nc r="G748">
      <v>33</v>
    </nc>
  </rcc>
  <rcc rId="71109" sId="1" odxf="1" dxf="1">
    <nc r="D749" t="inlineStr">
      <is>
        <t>K2_P2_T2</t>
      </is>
    </nc>
    <odxf>
      <protection locked="0"/>
    </odxf>
    <ndxf>
      <protection locked="1"/>
    </ndxf>
  </rcc>
  <rcc rId="71110" sId="1" odxf="1" dxf="1">
    <nc r="E749" t="inlineStr">
      <is>
        <t>Veiksmingų  e-sveikatos technologijų ir modelių, nukreiptų į  visuomenės sveikatos gerinimą, prototipų kūrimas (sukurtas prototipas)</t>
      </is>
    </nc>
    <odxf>
      <protection locked="0"/>
    </odxf>
    <ndxf>
      <protection locked="1"/>
    </ndxf>
  </rcc>
  <rcc rId="71111" sId="1" odxf="1" dxf="1">
    <nc r="F749" t="inlineStr">
      <is>
        <t>Verslo ir finansų katedros vedėja Viktorija Palubinskienė
Tel. Nr. 8 46 433 458
El. paštas
viktorija.palubinskiene@smk.lt</t>
      </is>
    </nc>
    <odxf>
      <alignment wrapText="0" readingOrder="0"/>
      <protection locked="0"/>
    </odxf>
    <ndxf>
      <alignment wrapText="1" readingOrder="0"/>
      <protection locked="1"/>
    </ndxf>
  </rcc>
  <rcc rId="71112" sId="1">
    <nc r="G749">
      <v>1</v>
    </nc>
  </rcc>
  <rcc rId="71113" sId="1" odxf="1" dxf="1">
    <nc r="D750" t="inlineStr">
      <is>
        <t>K2_P2_T2</t>
      </is>
    </nc>
    <odxf>
      <protection locked="0"/>
    </odxf>
    <ndxf>
      <protection locked="1"/>
    </ndxf>
  </rcc>
  <rcc rId="71114" sId="1" odxf="1" dxf="1">
    <nc r="E750" t="inlineStr">
      <is>
        <t>Integruotų bioinformatikos ir biomedicinos produktų bei naujų paslaugų modelių asmens ir visuomenės sveikatos problemoms spręsti ir gyvenimo kokybei gerinti prototipavimas (sukurtas prototipas)</t>
      </is>
    </nc>
    <odxf>
      <protection locked="0"/>
    </odxf>
    <ndxf>
      <protection locked="1"/>
    </ndxf>
  </rcc>
  <rcc rId="71115" sId="1" odxf="1" dxf="1">
    <nc r="F750" t="inlineStr">
      <is>
        <t>Programavimo ir multimedijos studijų programos vadovė
Dalia Linkuvienė
Tel. Nr. 8 52 504 850
El. paštas
dalia.linkuviene@smk.lt</t>
      </is>
    </nc>
    <odxf>
      <alignment wrapText="0" readingOrder="0"/>
      <protection locked="0"/>
    </odxf>
    <ndxf>
      <alignment wrapText="1" readingOrder="0"/>
      <protection locked="1"/>
    </ndxf>
  </rcc>
  <rcc rId="71116" sId="1">
    <nc r="G750">
      <v>1</v>
    </nc>
  </rcc>
  <rcc rId="71117" sId="1" odxf="1" dxf="1">
    <nc r="D751" t="inlineStr">
      <is>
        <t>K2_P2_T2</t>
      </is>
    </nc>
    <odxf>
      <protection locked="0"/>
    </odxf>
    <ndxf>
      <protection locked="1"/>
    </ndxf>
  </rcc>
  <rcc rId="71118" sId="1" odxf="1" dxf="1">
    <nc r="E751" t="inlineStr">
      <is>
        <t>Priešvėžinės terapijos priemonės prototipo sukūrimas, naudojant modernias ląstelių kultūrų technologijas</t>
      </is>
    </nc>
    <odxf>
      <protection locked="0"/>
    </odxf>
    <ndxf>
      <protection locked="1"/>
    </ndxf>
  </rcc>
  <rcc rId="71119" sId="1" odxf="1" dxf="1">
    <nc r="F751" t="inlineStr">
      <is>
        <t>Kęstutis Sužiedėlis, 
laboratorijos vedėjas
kestutis.suziedelis@nvi.lt,
tel. (8 5) 2190 904</t>
      </is>
    </nc>
    <odxf>
      <alignment wrapText="0" readingOrder="0"/>
      <protection locked="0"/>
    </odxf>
    <ndxf>
      <alignment wrapText="1" readingOrder="0"/>
      <protection locked="1"/>
    </ndxf>
  </rcc>
  <rcc rId="71120" sId="1">
    <nc r="G751">
      <v>7</v>
    </nc>
  </rcc>
  <rcc rId="71121" sId="1" odxf="1" dxf="1">
    <nc r="D752" t="inlineStr">
      <is>
        <t>K2_P2_T2</t>
      </is>
    </nc>
    <odxf>
      <protection locked="0"/>
    </odxf>
    <ndxf>
      <protection locked="1"/>
    </ndxf>
  </rcc>
  <rcc rId="71122" sId="1" odxf="1" dxf="1">
    <nc r="E752" t="inlineStr">
      <is>
        <t xml:space="preserve">Pirminių vėžinių ląstelių linijų generavimas iš onkologinėmis ligomis sergančio žmogaus audinių ir jų rezistentiškumo mechanizmų vertinimas in vitro </t>
      </is>
    </nc>
    <odxf>
      <protection locked="0"/>
    </odxf>
    <ndxf>
      <protection locked="1"/>
    </ndxf>
  </rcc>
  <rcc rId="71123" sId="1" odxf="1" dxf="1">
    <nc r="F752" t="inlineStr">
      <is>
        <t>Dr. Vita Pašukonienė, 
laboratorijos vedėja
Tel. (8 5) 219 0931
El. p. vita.pasukoniene@nvi.lt</t>
      </is>
    </nc>
    <odxf>
      <alignment wrapText="0" readingOrder="0"/>
      <protection locked="0"/>
    </odxf>
    <ndxf>
      <alignment wrapText="1" readingOrder="0"/>
      <protection locked="1"/>
    </ndxf>
  </rcc>
  <rcc rId="71124" sId="1">
    <nc r="G752">
      <v>7</v>
    </nc>
  </rcc>
  <rcc rId="71125" sId="1" odxf="1" dxf="1">
    <nc r="D753" t="inlineStr">
      <is>
        <t>K2_P2_T2</t>
      </is>
    </nc>
    <odxf>
      <protection locked="0"/>
    </odxf>
    <ndxf>
      <protection locked="1"/>
    </ndxf>
  </rcc>
  <rcc rId="71126" sId="1" odxf="1" dxf="1">
    <nc r="E753" t="inlineStr">
      <is>
        <t>Vėžio kamieninių ląstelių bei naviko mikroaplinkos imunosupresijos  potencialo vertinimas in vitro</t>
      </is>
    </nc>
    <odxf>
      <protection locked="0"/>
    </odxf>
    <ndxf>
      <protection locked="1"/>
    </ndxf>
  </rcc>
  <rcc rId="71127" sId="1" odxf="1" dxf="1">
    <nc r="F753" t="inlineStr">
      <is>
        <t>Dr. Vita Pašukonienė
laboratorijos vedėja
Tel. (8 5) 219 0931
El. p. vita.pasukoniene@nvi.lt</t>
      </is>
    </nc>
    <odxf>
      <alignment wrapText="0" readingOrder="0"/>
      <protection locked="0"/>
    </odxf>
    <ndxf>
      <alignment wrapText="1" readingOrder="0"/>
      <protection locked="1"/>
    </ndxf>
  </rcc>
  <rcc rId="71128" sId="1">
    <nc r="G753">
      <v>7</v>
    </nc>
  </rcc>
  <rcc rId="71129" sId="1" odxf="1" dxf="1">
    <nc r="D754" t="inlineStr">
      <is>
        <t>K2_P2_T2</t>
      </is>
    </nc>
    <odxf>
      <protection locked="0"/>
    </odxf>
    <ndxf>
      <protection locked="1"/>
    </ndxf>
  </rcc>
  <rcc rId="71130" sId="1" odxf="1" dxf="1">
    <nc r="E754" t="inlineStr">
      <is>
        <t>Naujų vėžio gydymo schemų, naudojant imunoterapiją ir  imunogeninę vėžio ląstelių žūtį sukeliančius stantartinius gydymo metodus (mažų dozių spindulinė terapija, metronominė chemoterapija, krioterapija),  schemų tyrimai in vitro</t>
      </is>
    </nc>
    <odxf>
      <protection locked="0"/>
    </odxf>
    <ndxf>
      <protection locked="1"/>
    </ndxf>
  </rcc>
  <rcc rId="71131" sId="1" odxf="1" dxf="1">
    <nc r="F754" t="inlineStr">
      <is>
        <t>Dr. Vita Pašukonienė
laboratorijos vedėja
Tel. (8 5) 219 0931
El. p. vita.pasukoniene@nvi.lt</t>
      </is>
    </nc>
    <odxf>
      <alignment wrapText="0" readingOrder="0"/>
      <protection locked="0"/>
    </odxf>
    <ndxf>
      <alignment wrapText="1" readingOrder="0"/>
      <protection locked="1"/>
    </ndxf>
  </rcc>
  <rcc rId="71132" sId="1">
    <nc r="G754">
      <v>7</v>
    </nc>
  </rcc>
  <rcc rId="71133" sId="1" odxf="1" dxf="1">
    <nc r="D755" t="inlineStr">
      <is>
        <t>K2_P2_T2</t>
      </is>
    </nc>
    <odxf>
      <protection locked="0"/>
    </odxf>
    <ndxf>
      <protection locked="1"/>
    </ndxf>
  </rcc>
  <rcc rId="71134" sId="1" odxf="1" dxf="1">
    <nc r="E755" t="inlineStr">
      <is>
        <t>Priešvėžinės terapijos priemonės prototipo demonstravimas, naudojant modernias ląstelių kultūrų technologijas</t>
      </is>
    </nc>
    <odxf>
      <protection locked="0"/>
    </odxf>
    <ndxf>
      <protection locked="1"/>
    </ndxf>
  </rcc>
  <rcc rId="71135" sId="1" odxf="1" dxf="1">
    <nc r="F755" t="inlineStr">
      <is>
        <t>Kęstutis Sužiedėlis
laboratorijos vedėjas
kestutis.suziedelis@nvi.lt
tel. (8 5) 2190 904</t>
      </is>
    </nc>
    <odxf>
      <alignment wrapText="0" readingOrder="0"/>
      <protection locked="0"/>
    </odxf>
    <ndxf>
      <alignment wrapText="1" readingOrder="0"/>
      <protection locked="1"/>
    </ndxf>
  </rcc>
  <rcc rId="71136" sId="1">
    <nc r="G755">
      <v>7</v>
    </nc>
  </rcc>
  <rcc rId="71137" sId="1" odxf="1" dxf="1">
    <nc r="D756" t="inlineStr">
      <is>
        <t>K2_P2_T2</t>
      </is>
    </nc>
    <odxf>
      <protection locked="0"/>
    </odxf>
    <ndxf>
      <protection locked="1"/>
    </ndxf>
  </rcc>
  <rcc rId="71138" sId="1" odxf="1" dxf="1">
    <nc r="E756" t="inlineStr">
      <is>
        <t>Priešvėžinių imunologinių pažangios terapijos vaistinių preparatų ikiklinikiniai tyrimai eksperimentinių gyvūnų modeliuose</t>
      </is>
    </nc>
    <odxf>
      <protection locked="0"/>
    </odxf>
    <ndxf>
      <protection locked="1"/>
    </ndxf>
  </rcc>
  <rcc rId="71139" sId="1" odxf="1" dxf="1">
    <nc r="F756" t="inlineStr">
      <is>
        <t>Dr. Vita Pašukonienė
laboratorijos vedėja
Tel. (8 5) 219 0931
El. p. vita.pasukoniene@nvi.lt</t>
      </is>
    </nc>
    <odxf>
      <alignment wrapText="0" readingOrder="0"/>
      <protection locked="0"/>
    </odxf>
    <ndxf>
      <alignment wrapText="1" readingOrder="0"/>
      <protection locked="1"/>
    </ndxf>
  </rcc>
  <rcc rId="71140" sId="1">
    <nc r="G756">
      <v>7</v>
    </nc>
  </rcc>
  <rcc rId="71141" sId="1" odxf="1" dxf="1">
    <nc r="D757" t="inlineStr">
      <is>
        <t>K2_P2_T2</t>
      </is>
    </nc>
    <odxf>
      <protection locked="0"/>
    </odxf>
    <ndxf>
      <protection locked="1"/>
    </ndxf>
  </rcc>
  <rcc rId="71142" sId="1" odxf="1" dxf="1">
    <nc r="E757" t="inlineStr">
      <is>
        <t>Naujų vėžio gydymo schemų, naudojant imunoterapiją ir  imunogeninę vėžio ląstelių žūtį sukeliančius stantartinius gydymo metodus (mažų dozių rspindulinė terapija, metronominė chemoterapija, krioterapija),  ikiklinikiniai tyrimai eksperimentinių gyvūnų modeliuose</t>
      </is>
    </nc>
    <odxf>
      <protection locked="0"/>
    </odxf>
    <ndxf>
      <protection locked="1"/>
    </ndxf>
  </rcc>
  <rcc rId="71143" sId="1" odxf="1" dxf="1">
    <nc r="F757" t="inlineStr">
      <is>
        <t>Dr. Vita Pašukonienė
laboratorijos vedėja
Tel. (8 5) 219 0931
El. p. vita.pasukoniene@nvi.lt</t>
      </is>
    </nc>
    <odxf>
      <alignment wrapText="0" readingOrder="0"/>
      <protection locked="0"/>
    </odxf>
    <ndxf>
      <alignment wrapText="1" readingOrder="0"/>
      <protection locked="1"/>
    </ndxf>
  </rcc>
  <rcc rId="71144" sId="1">
    <nc r="G757">
      <v>7</v>
    </nc>
  </rcc>
  <rcc rId="71145" sId="1" odxf="1" dxf="1">
    <nc r="D758" t="inlineStr">
      <is>
        <t>K2_P2_T2</t>
      </is>
    </nc>
    <odxf>
      <protection locked="0"/>
    </odxf>
    <ndxf>
      <protection locked="1"/>
    </ndxf>
  </rcc>
  <rcc rId="71146" sId="1" odxf="1" dxf="1">
    <nc r="E758" t="inlineStr">
      <is>
        <t>GGP sąlygomis pagamintų PTVP priešvėžinių autologinių dendritinių ląstelių vakcinų  klinikiniai tyrimai</t>
      </is>
    </nc>
    <odxf>
      <protection locked="0"/>
    </odxf>
    <ndxf>
      <protection locked="1"/>
    </ndxf>
  </rcc>
  <rcc rId="71147" sId="1" odxf="1" dxf="1">
    <nc r="F758" t="inlineStr">
      <is>
        <t>Dr. Vita Pašukonienė
laboratorijos vedėja
Tel. (8 5) 219 0931
El. p. vita.pasukoniene@nvi.lt</t>
      </is>
    </nc>
    <odxf>
      <alignment wrapText="0" readingOrder="0"/>
      <protection locked="0"/>
    </odxf>
    <ndxf>
      <alignment wrapText="1" readingOrder="0"/>
      <protection locked="1"/>
    </ndxf>
  </rcc>
  <rcc rId="71148" sId="1">
    <nc r="G758">
      <v>7</v>
    </nc>
  </rcc>
  <rcc rId="71149" sId="1" odxf="1" dxf="1">
    <nc r="D759" t="inlineStr">
      <is>
        <t>K2_P2_T2</t>
      </is>
    </nc>
    <odxf>
      <protection locked="0"/>
    </odxf>
    <ndxf>
      <protection locked="1"/>
    </ndxf>
  </rcc>
  <rcc rId="71150" sId="1" odxf="1" dxf="1">
    <nc r="E759" t="inlineStr">
      <is>
        <t xml:space="preserve">Skirtingiems odos tipams saulės spektro spinduliuotės sukeliamų procesų tyrimas, ribinių ir saugių dozių nustatymas. </t>
      </is>
    </nc>
    <odxf>
      <protection locked="0"/>
    </odxf>
    <ndxf>
      <protection locked="1"/>
    </ndxf>
  </rcc>
  <rcc rId="71151" sId="1" odxf="1" dxf="1">
    <nc r="F759" t="inlineStr">
      <is>
        <t>Ričardas Rotomskis
laboratorijos vedėjas
ricardas.rotomskis@nvi.lt, tel. (8 5) 2190 908</t>
      </is>
    </nc>
    <odxf>
      <alignment wrapText="0" readingOrder="0"/>
      <protection locked="0"/>
    </odxf>
    <ndxf>
      <alignment wrapText="1" readingOrder="0"/>
      <protection locked="1"/>
    </ndxf>
  </rcc>
  <rcc rId="71152" sId="1">
    <nc r="G759">
      <v>7</v>
    </nc>
  </rcc>
  <rcc rId="71153" sId="1" odxf="1" dxf="1">
    <nc r="D760" t="inlineStr">
      <is>
        <t>K2_P2_T2</t>
      </is>
    </nc>
    <odxf>
      <protection locked="0"/>
    </odxf>
    <ndxf>
      <protection locked="1"/>
    </ndxf>
  </rcc>
  <rcc rId="71154" sId="1" odxf="1" dxf="1">
    <nc r="E760" t="inlineStr">
      <is>
        <t>Indukuotų pliuripotentinių kamieninių ląstelių linijų sukūrimas, naudojant virusinės transdukcijos metodus.</t>
      </is>
    </nc>
    <odxf>
      <protection locked="0"/>
    </odxf>
    <ndxf>
      <protection locked="1"/>
    </ndxf>
  </rcc>
  <rcc rId="71155" sId="1" odxf="1" dxf="1">
    <nc r="F760" t="inlineStr">
      <is>
        <t>Kęstutis Sužiedėlis
laboratorijos vedėjas
kestutis.suziedelis@nvi.lt, tel. (8 5) 2190 904</t>
      </is>
    </nc>
    <odxf>
      <alignment wrapText="0" readingOrder="0"/>
      <protection locked="0"/>
    </odxf>
    <ndxf>
      <alignment wrapText="1" readingOrder="0"/>
      <protection locked="1"/>
    </ndxf>
  </rcc>
  <rcc rId="71156" sId="1">
    <nc r="G760">
      <v>7</v>
    </nc>
  </rcc>
  <rcc rId="71157" sId="1" odxf="1" dxf="1">
    <nc r="D761" t="inlineStr">
      <is>
        <t>K2_P2_T2</t>
      </is>
    </nc>
    <odxf>
      <protection locked="0"/>
    </odxf>
    <ndxf>
      <protection locked="1"/>
    </ndxf>
  </rcc>
  <rcc rId="71158" sId="1" odxf="1" dxf="1">
    <nc r="E761" t="inlineStr">
      <is>
        <t>Taikomosios medicininės technologijos sukūrimas. 
Galimos sritys:
- kamieninių ląstelių technologijos;
- aukštesnės diferenciacijos ląstelių terapinės technologijos;
- medicinos technologijos, panaudojant biobankus;
- ikiklinikinių tyrimų technologijos – ligų biomodeliai ląstelių kultūrose arba gyvūnuose;
 - ikiklinikinių tyrimų technologijos – terapinių strategijų tikrinimas ląstelių kultūrose ir dirbtinių organų biomodeliuose;
- tyrimo ir gydymo metodikų kūrimas, panaudojant laboratorinius gyvūnus, operacijų metodikų kūrimas.</t>
      </is>
    </nc>
    <odxf>
      <protection locked="0"/>
    </odxf>
    <ndxf>
      <protection locked="1"/>
    </ndxf>
  </rcc>
  <rcc rId="71159" sId="1" odxf="1" dxf="1">
    <nc r="F761"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1160" sId="1">
    <nc r="G761">
      <v>8</v>
    </nc>
  </rcc>
  <rcc rId="71161" sId="1" odxf="1" dxf="1">
    <nc r="D762" t="inlineStr">
      <is>
        <t>K2_P2_T2</t>
      </is>
    </nc>
    <odxf>
      <protection locked="0"/>
    </odxf>
    <ndxf>
      <protection locked="1"/>
    </ndxf>
  </rcc>
  <rcc rId="71162" sId="1" odxf="1" dxf="1">
    <nc r="E762" t="inlineStr">
      <is>
        <t>Medicininių technologijų testavimas.
Galimos sritys:
- ikiklinikiniai tyrimai ląstelių kultūrose ir laboratoriniuose gyvūnuose – technologijos prototipo testavimas.</t>
      </is>
    </nc>
    <odxf>
      <protection locked="0"/>
    </odxf>
    <ndxf>
      <protection locked="1"/>
    </ndxf>
  </rcc>
  <rcc rId="71163" sId="1" odxf="1" dxf="1">
    <nc r="F762"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1164" sId="1">
    <nc r="G762">
      <v>8</v>
    </nc>
  </rcc>
  <rcc rId="71165" sId="1" odxf="1" dxf="1">
    <nc r="D763" t="inlineStr">
      <is>
        <t>K2_P2_T2</t>
      </is>
    </nc>
    <odxf>
      <protection locked="0"/>
    </odxf>
    <ndxf>
      <protection locked="1"/>
    </ndxf>
  </rcc>
  <rcc rId="71166" sId="1" odxf="1" dxf="1">
    <nc r="E763" t="inlineStr">
      <is>
        <t>Pažangios  taikomosios technologijos ar jos pagrindu sukurto produkto bandomosios partijos gamyba.
Galimos sritys:
- kamieninių ląstelių kultūros gamyba;
- dirbtinių audinių gamyba;
- transgeninių gyvūnų linijų kūrimas;
- biomodelių kūrimas ir gamyba;
-laboratorinių gyvūnų linijos išvedimas ir pateikimas.</t>
      </is>
    </nc>
    <odxf>
      <protection locked="0"/>
    </odxf>
    <ndxf>
      <protection locked="1"/>
    </ndxf>
  </rcc>
  <rcc rId="71167" sId="1" odxf="1" dxf="1">
    <nc r="F763"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1168" sId="1">
    <nc r="G763">
      <v>8</v>
    </nc>
  </rcc>
  <rcc rId="71169" sId="1" odxf="1" dxf="1">
    <nc r="D764" t="inlineStr">
      <is>
        <t>K2_P2_T2</t>
      </is>
    </nc>
    <odxf>
      <font>
        <sz val="11"/>
        <color theme="1"/>
        <name val="Calibri"/>
        <scheme val="minor"/>
      </font>
      <protection locked="0"/>
    </odxf>
    <ndxf>
      <font>
        <sz val="11"/>
        <color rgb="FF000000"/>
        <name val="Calibri"/>
        <scheme val="minor"/>
      </font>
      <protection locked="1"/>
    </ndxf>
  </rcc>
  <rcc rId="71170" sId="1" odxf="1" dxf="1">
    <nc r="E764" t="inlineStr">
      <is>
        <t>Pažangios slaugos ir moderniosios visuomenės sveikatos paslaugų įgyvendinimas. Paslaugos rezultatas - sukurtas prototipas.</t>
      </is>
    </nc>
    <odxf>
      <protection locked="0"/>
    </odxf>
    <ndxf>
      <protection locked="1"/>
    </ndxf>
  </rcc>
  <rcc rId="71171" sId="1" odxf="1" dxf="1">
    <nc r="F764" t="inlineStr">
      <is>
        <t>dr. Vitalija Gerikienė 
Biomedicinos mokslų katedros docentė
v.gerikiene@svako.lt
8 616 27897</t>
      </is>
    </nc>
    <odxf>
      <alignment wrapText="0" readingOrder="0"/>
      <protection locked="0"/>
    </odxf>
    <ndxf>
      <alignment wrapText="1" readingOrder="0"/>
      <protection locked="1"/>
    </ndxf>
  </rcc>
  <rcc rId="71172" sId="1">
    <nc r="G764">
      <v>9</v>
    </nc>
  </rcc>
  <rcc rId="71173" sId="1" odxf="1" dxf="1">
    <nc r="D765" t="inlineStr">
      <is>
        <t>K2_P2_T2</t>
      </is>
    </nc>
    <odxf>
      <font>
        <sz val="11"/>
        <color theme="1"/>
        <name val="Calibri"/>
        <scheme val="minor"/>
      </font>
      <protection locked="0"/>
    </odxf>
    <ndxf>
      <font>
        <sz val="11"/>
        <color rgb="FF000000"/>
        <name val="Calibri"/>
        <scheme val="minor"/>
      </font>
      <protection locked="1"/>
    </ndxf>
  </rcc>
  <rcc rId="71174" sId="1" odxf="1" dxf="1">
    <nc r="E765" t="inlineStr">
      <is>
        <t>Sveikatos priežiūros personalo veiklos modeliavimas. Paslaugos rezultatas - sukurtas prototipas.</t>
      </is>
    </nc>
    <odxf>
      <protection locked="0"/>
    </odxf>
    <ndxf>
      <protection locked="1"/>
    </ndxf>
  </rcc>
  <rcc rId="71175" sId="1" odxf="1" dxf="1">
    <nc r="F765" t="inlineStr">
      <is>
        <t>dr. Vitalija Gerikienė 
Biomedicinos mokslų katedros docentė
v.gerikiene@svako.lt
8 616 27897</t>
      </is>
    </nc>
    <odxf>
      <alignment wrapText="0" readingOrder="0"/>
      <protection locked="0"/>
    </odxf>
    <ndxf>
      <alignment wrapText="1" readingOrder="0"/>
      <protection locked="1"/>
    </ndxf>
  </rcc>
  <rcc rId="71176" sId="1">
    <nc r="G765">
      <v>9</v>
    </nc>
  </rcc>
  <rcc rId="71177" sId="1" odxf="1" dxf="1">
    <nc r="D766" t="inlineStr">
      <is>
        <t>K2_P2_T2</t>
      </is>
    </nc>
    <odxf>
      <font>
        <sz val="11"/>
        <color theme="1"/>
        <name val="Calibri"/>
        <scheme val="minor"/>
      </font>
      <protection locked="0"/>
    </odxf>
    <ndxf>
      <font>
        <sz val="11"/>
        <color rgb="FF000000"/>
        <name val="Calibri"/>
        <scheme val="minor"/>
      </font>
      <protection locked="1"/>
    </ndxf>
  </rcc>
  <rcc rId="71178" sId="1" odxf="1" dxf="1">
    <nc r="E766" t="inlineStr">
      <is>
        <t>Lėtinių neinfekcinių ligų prevencijos modeliavimas regioniniu lygmeniu. Paslaugos rezultatas - sukurtas prototipas.</t>
      </is>
    </nc>
    <odxf>
      <protection locked="0"/>
    </odxf>
    <ndxf>
      <protection locked="1"/>
    </ndxf>
  </rcc>
  <rcc rId="71179" sId="1" odxf="1" dxf="1">
    <nc r="F766" t="inlineStr">
      <is>
        <t>dr. Vitalija Gerikienė 
Biomedicinos mokslų katedros docentė
v.gerikiene@svako.lt
8 616 27897</t>
      </is>
    </nc>
    <odxf>
      <alignment wrapText="0" readingOrder="0"/>
      <protection locked="0"/>
    </odxf>
    <ndxf>
      <alignment wrapText="1" readingOrder="0"/>
      <protection locked="1"/>
    </ndxf>
  </rcc>
  <rcc rId="71180" sId="1">
    <nc r="G766">
      <v>9</v>
    </nc>
  </rcc>
  <rcc rId="71181" sId="1" odxf="1" dxf="1">
    <nc r="D767" t="inlineStr">
      <is>
        <t>K2_P2_T2</t>
      </is>
    </nc>
    <odxf>
      <font>
        <sz val="11"/>
        <color theme="1"/>
        <name val="Calibri"/>
        <scheme val="minor"/>
      </font>
      <protection locked="0"/>
    </odxf>
    <ndxf>
      <font>
        <sz val="11"/>
        <color rgb="FF000000"/>
        <name val="Calibri"/>
        <scheme val="minor"/>
      </font>
      <protection locked="1"/>
    </ndxf>
  </rcc>
  <rcc rId="71182" sId="1" odxf="1" dxf="1">
    <nc r="E767" t="inlineStr">
      <is>
        <t>Priklausomų asmenų socialinė intervencija ir jos taikymo galimybių studija. Paslaugos rezultatas - sukurtas prototipas.</t>
      </is>
    </nc>
    <odxf>
      <protection locked="0"/>
    </odxf>
    <ndxf>
      <protection locked="1"/>
    </ndxf>
  </rcc>
  <rcc rId="71183" sId="1" odxf="1" dxf="1">
    <nc r="F767" t="inlineStr">
      <is>
        <t>Zita Jasevičienė
Socialinio darbo katedros lektorė
z.jaseviciene@gmail.com
8 41 52 49 71</t>
      </is>
    </nc>
    <odxf>
      <alignment wrapText="0" readingOrder="0"/>
      <protection locked="0"/>
    </odxf>
    <ndxf>
      <alignment wrapText="1" readingOrder="0"/>
      <protection locked="1"/>
    </ndxf>
  </rcc>
  <rcc rId="71184" sId="1">
    <nc r="G767">
      <v>9</v>
    </nc>
  </rcc>
  <rcc rId="71185" sId="1" odxf="1" dxf="1">
    <nc r="D768" t="inlineStr">
      <is>
        <t>K2_P3_T2</t>
      </is>
    </nc>
    <odxf>
      <font>
        <sz val="11"/>
        <color theme="1"/>
        <name val="Calibri"/>
        <scheme val="minor"/>
      </font>
      <protection locked="0"/>
    </odxf>
    <ndxf>
      <font>
        <sz val="11"/>
        <color rgb="FF000000"/>
        <name val="Calibri"/>
        <scheme val="minor"/>
      </font>
      <protection locked="1"/>
    </ndxf>
  </rcc>
  <rcc rId="71186" sId="1" odxf="1" dxf="1">
    <nc r="E768" t="inlineStr">
      <is>
        <t>Reabilitacijos metodų ir sportininkų fizinės būklės treniruočių, varžybų cikle modeliavimas, susijęs su žmogaus judėjimo funkcijų galimybėmis. Paslaugos rezultatas - sukurtas prototipas.</t>
      </is>
    </nc>
    <odxf>
      <protection locked="0"/>
    </odxf>
    <ndxf>
      <protection locked="1"/>
    </ndxf>
  </rcc>
  <rcc rId="71187" sId="1" odxf="1" dxf="1">
    <nc r="F768" t="inlineStr">
      <is>
        <t>Indrė Skirmantaitė
Reabilitacijos katedros lektorė
i.skirmantaite@svako.lt
8 601 23488</t>
      </is>
    </nc>
    <odxf>
      <alignment wrapText="0" readingOrder="0"/>
      <protection locked="0"/>
    </odxf>
    <ndxf>
      <alignment wrapText="1" readingOrder="0"/>
      <protection locked="1"/>
    </ndxf>
  </rcc>
  <rcc rId="71188" sId="1">
    <nc r="G768">
      <v>9</v>
    </nc>
  </rcc>
  <rcc rId="71189" sId="1" odxf="1" dxf="1">
    <nc r="D769" t="inlineStr">
      <is>
        <t>K2_P3_T2</t>
      </is>
    </nc>
    <odxf>
      <font>
        <sz val="11"/>
        <color theme="1"/>
        <name val="Calibri"/>
        <scheme val="minor"/>
      </font>
      <protection locked="0"/>
    </odxf>
    <ndxf>
      <font>
        <sz val="11"/>
        <color rgb="FF000000"/>
        <name val="Calibri"/>
        <scheme val="minor"/>
      </font>
      <protection locked="1"/>
    </ndxf>
  </rcc>
  <rcc rId="71190" sId="1" odxf="1" dxf="1">
    <nc r="E769" t="inlineStr">
      <is>
        <t>Jojimo poveikis vaikų, sergančių cerebriniu paralyžiumi, raumenų aktyvumo simetriškumui. Paslaugos rezultatas - sukurtas prototipas.</t>
      </is>
    </nc>
    <odxf>
      <protection locked="0"/>
    </odxf>
    <ndxf>
      <protection locked="1"/>
    </ndxf>
  </rcc>
  <rcc rId="71191" sId="1" odxf="1" dxf="1">
    <nc r="F769" t="inlineStr">
      <is>
        <t>Jurgita Rutkienė
Reabilitacijos katedros asistentė
j.rutkiene@svako.lt 
8 682 30745</t>
      </is>
    </nc>
    <odxf>
      <alignment wrapText="0" readingOrder="0"/>
      <protection locked="0"/>
    </odxf>
    <ndxf>
      <alignment wrapText="1" readingOrder="0"/>
      <protection locked="1"/>
    </ndxf>
  </rcc>
  <rcc rId="71192" sId="1">
    <nc r="G769">
      <v>9</v>
    </nc>
  </rcc>
  <rcc rId="71193" sId="1" odxf="1" dxf="1">
    <nc r="D770" t="inlineStr">
      <is>
        <t>K2_P2_T2</t>
      </is>
    </nc>
    <odxf>
      <font>
        <sz val="11"/>
        <color theme="1"/>
        <name val="Calibri"/>
        <scheme val="minor"/>
      </font>
      <protection locked="0"/>
    </odxf>
    <ndxf>
      <font>
        <sz val="11"/>
        <color indexed="8"/>
        <name val="Calibri"/>
        <scheme val="none"/>
      </font>
      <protection locked="1"/>
    </ndxf>
  </rcc>
  <rcc rId="71194" sId="1" odxf="1" dxf="1">
    <nc r="E770" t="inlineStr">
      <is>
        <t>Oro alergenų apkrovos informavimo sistema visuomenės sveikatai</t>
      </is>
    </nc>
    <odxf>
      <protection locked="0"/>
    </odxf>
    <ndxf>
      <protection locked="1"/>
    </ndxf>
  </rcc>
  <rcc rId="71195" sId="1" odxf="1" dxf="1">
    <nc r="F770" t="inlineStr">
      <is>
        <t>Prof. dr. Ingrida Šaulienė, 
el. paštas: ingrida.sauliene@su.lt</t>
      </is>
    </nc>
    <odxf>
      <alignment wrapText="0" readingOrder="0"/>
      <protection locked="0"/>
    </odxf>
    <ndxf>
      <alignment wrapText="1" readingOrder="0"/>
      <protection locked="1"/>
    </ndxf>
  </rcc>
  <rcc rId="71196" sId="1">
    <nc r="G770">
      <v>16</v>
    </nc>
  </rcc>
  <rcc rId="71197" sId="1" odxf="1" dxf="1">
    <nc r="D771" t="inlineStr">
      <is>
        <t>K2_P3_T2</t>
      </is>
    </nc>
    <odxf>
      <font>
        <sz val="11"/>
        <color theme="1"/>
        <name val="Calibri"/>
        <scheme val="minor"/>
      </font>
      <protection locked="0"/>
    </odxf>
    <ndxf>
      <font>
        <sz val="11"/>
        <color indexed="8"/>
        <name val="Calibri"/>
        <scheme val="none"/>
      </font>
      <protection locked="1"/>
    </ndxf>
  </rcc>
  <rcc rId="71198" sId="1" odxf="1" dxf="1">
    <nc r="E771" t="inlineStr">
      <is>
        <t>Elektrinės stimuliacijos kostiumo mollii naudojimas raumenų įtampos ir jėgos balansui
Moksliniais tyrimais pagrįsti elektrinės stimuliacijos kostiumo MOLLII taikymą, vaikams turintiems cerebrinį paralyžių, siekiant raumenų jėgos ir ištvermės balanso, gerinant jų motorines funkcijas, bei vykdant kontraktūrų profilaktiką.   
Rezultatai: Atlikus eksperimentinį tyrimą taikant elektomiografijos metodą, bus nustatytas įrangos poveikis motorinės raidos ir motorikos funkcijų plėtotei, nustatytos įrangos taikymo galimybės namuose, reabilitacijos, gydymo įstaigose, bei pateikti moksliniais tyrimais grįstas rekomendacijas įrangos naudojimui.</t>
      </is>
    </nc>
    <odxf>
      <protection locked="0"/>
    </odxf>
    <ndxf>
      <protection locked="1"/>
    </ndxf>
  </rcc>
  <rcc rId="71199" sId="1" odxf="1" dxf="1">
    <nc r="F771" t="inlineStr">
      <is>
        <t>Prof.dr.L.Radzevičienė
negales.studijos@su.lt
Tel: (8-41) 595 725
Mob. +370 652 73664</t>
      </is>
    </nc>
    <odxf>
      <alignment wrapText="0" readingOrder="0"/>
      <protection locked="0"/>
    </odxf>
    <ndxf>
      <alignment wrapText="1" readingOrder="0"/>
      <protection locked="1"/>
    </ndxf>
  </rcc>
  <rcc rId="71200" sId="1">
    <nc r="G771">
      <v>16</v>
    </nc>
  </rcc>
  <rcc rId="71201" sId="1" odxf="1" dxf="1">
    <nc r="D772" t="inlineStr">
      <is>
        <t>K2_P2_T2</t>
      </is>
    </nc>
    <odxf>
      <protection locked="0"/>
    </odxf>
    <ndxf>
      <protection locked="1"/>
    </ndxf>
  </rcc>
  <rcc rId="71202" sId="1" odxf="1" dxf="1">
    <nc r="E772" t="inlineStr">
      <is>
        <t>Programėlės (apps'o) sukūrimas, kuri leistų žmonėms nuolatos žinoti žemės magnetinio lauko svyravimus bei galimą poveikį fizinei, emocinei ar socialinei gerovei</t>
      </is>
    </nc>
    <odxf>
      <protection locked="0"/>
    </odxf>
    <ndxf>
      <protection locked="1"/>
    </ndxf>
  </rcc>
  <rcc rId="71203" sId="1" odxf="1" dxf="1">
    <nc r="F772" t="inlineStr">
      <is>
        <t>Prof. Habil. Dr. Alfonsas Vainoras
vyriausias mokslo darbuotojas
tel. 8-687 92521 
el. paštas: alfavain@gmail.com</t>
      </is>
    </nc>
    <odxf>
      <alignment wrapText="0" readingOrder="0"/>
      <protection locked="0"/>
    </odxf>
    <ndxf>
      <alignment wrapText="1" readingOrder="0"/>
      <protection locked="1"/>
    </ndxf>
  </rcc>
  <rcc rId="71204" sId="1">
    <nc r="G772">
      <v>17</v>
    </nc>
  </rcc>
  <rcc rId="71205" sId="1" odxf="1" dxf="1">
    <nc r="D773" t="inlineStr">
      <is>
        <t>K2_P2_T2</t>
      </is>
    </nc>
    <odxf>
      <protection locked="0"/>
    </odxf>
    <ndxf>
      <protection locked="1"/>
    </ndxf>
  </rcc>
  <rcc rId="71206" sId="1" odxf="1" dxf="1">
    <nc r="E773" t="inlineStr">
      <is>
        <t>Mikro ir nanostruktūrinių nešiklių vaistinių medžiagų tiekimui formulavimas ir charakterizavimas siekiant optimizuoti biofarmacines ir farmakokinetines produktų charakteristikas</t>
      </is>
    </nc>
    <odxf>
      <protection locked="0"/>
    </odxf>
    <ndxf>
      <protection locked="1"/>
    </ndxf>
  </rcc>
  <rcc rId="71207" sId="1" odxf="1" dxf="1">
    <nc r="F773" t="inlineStr">
      <is>
        <t>Vitalis Briedis
profesorius
tel.: 8-37 327291
el.paštas: vitalis.briedis@lsmuni.lt</t>
      </is>
    </nc>
    <odxf>
      <alignment wrapText="0" readingOrder="0"/>
      <protection locked="0"/>
    </odxf>
    <ndxf>
      <alignment wrapText="1" readingOrder="0"/>
      <protection locked="1"/>
    </ndxf>
  </rcc>
  <rcc rId="71208" sId="1">
    <nc r="G773">
      <v>17</v>
    </nc>
  </rcc>
  <rcc rId="71209" sId="1" odxf="1" dxf="1">
    <nc r="D774" t="inlineStr">
      <is>
        <t>K2_P2_T2</t>
      </is>
    </nc>
    <odxf>
      <protection locked="0"/>
    </odxf>
    <ndxf>
      <protection locked="1"/>
    </ndxf>
  </rcc>
  <rcc rId="71210" sId="1" odxf="1" dxf="1">
    <nc r="E774" t="inlineStr">
      <is>
        <t>Programinės įrangos ir 3d aplinkos prototipų virtualios realybės įrangai kūrimas juos taikant kaip mokymo priemonę gerinti asmens bei visuomenės sveikatai.</t>
      </is>
    </nc>
    <odxf>
      <protection locked="0"/>
    </odxf>
    <ndxf>
      <protection locked="1"/>
    </ndxf>
  </rcc>
  <rcc rId="71211" sId="1" odxf="1" dxf="1">
    <nc r="F774" t="inlineStr">
      <is>
        <t>Audrius Zujus
Inovacijų programos vadovas
audrius.zujus@bpti.lt 
+37066295830</t>
      </is>
    </nc>
    <odxf>
      <alignment wrapText="0" readingOrder="0"/>
      <protection locked="0"/>
    </odxf>
    <ndxf>
      <alignment wrapText="1" readingOrder="0"/>
      <protection locked="1"/>
    </ndxf>
  </rcc>
  <rcc rId="71212" sId="1">
    <nc r="G774">
      <v>20</v>
    </nc>
  </rcc>
  <rcc rId="71213" sId="1" odxf="1" dxf="1">
    <nc r="D775" t="inlineStr">
      <is>
        <t>K2_P2_T2</t>
      </is>
    </nc>
    <odxf>
      <protection locked="0"/>
    </odxf>
    <ndxf>
      <protection locked="1"/>
    </ndxf>
  </rcc>
  <rcc rId="71214" sId="1" odxf="1" dxf="1">
    <nc r="E775" t="inlineStr">
      <is>
        <t>Programinės įrangos ir 3d aplinkos prototipų virtualios realybės įrangai demonstravimas juos taikant kaip mokymo priemonę gerinti asmens bei visuomenės sveikatai.</t>
      </is>
    </nc>
    <odxf>
      <protection locked="0"/>
    </odxf>
    <ndxf>
      <protection locked="1"/>
    </ndxf>
  </rcc>
  <rcc rId="71215" sId="1" odxf="1" dxf="1">
    <nc r="F775" t="inlineStr">
      <is>
        <t>Audrius Zujus
Inovacijų programos vadovas
audrius.zujus@bpti.lt 
+37066295830</t>
      </is>
    </nc>
    <odxf>
      <alignment wrapText="0" readingOrder="0"/>
      <protection locked="0"/>
    </odxf>
    <ndxf>
      <alignment wrapText="1" readingOrder="0"/>
      <protection locked="1"/>
    </ndxf>
  </rcc>
  <rcc rId="71216" sId="1">
    <nc r="G775">
      <v>20</v>
    </nc>
  </rcc>
  <rcc rId="71217" sId="1" odxf="1" dxf="1">
    <nc r="D776" t="inlineStr">
      <is>
        <t>K2_P2_T2</t>
      </is>
    </nc>
    <odxf>
      <protection locked="0"/>
    </odxf>
    <ndxf>
      <protection locked="1"/>
    </ndxf>
  </rcc>
  <rcc rId="71218" sId="1" odxf="1" dxf="1">
    <nc r="E776" t="inlineStr">
      <is>
        <t>Prototipų žmogaus judėjimo atstatymui ar prarastų funkcijų kompensavimui bandymas. Rezultate bus atlikta prototipų poveikio biomechaninė analizė, įvertintas poveikis griaučių-raumenų sistemai ir judėjimui:  raumenų veiklai, judesių koordinacijai, kūno stabilumui, laikysenai, sąnarių apkrovoms.</t>
      </is>
    </nc>
    <odxf>
      <protection locked="0"/>
    </odxf>
    <ndxf>
      <protection locked="1"/>
    </ndxf>
  </rcc>
  <rcc rId="71219" sId="1" odxf="1" dxf="1">
    <nc r="F776" t="inlineStr">
      <is>
        <t>Martynas Veršinskas 
Biomechanikas-tyrėjas
martynas.versinskas@bpti.lt
+37068387737</t>
      </is>
    </nc>
    <odxf>
      <alignment wrapText="0" readingOrder="0"/>
      <protection locked="0"/>
    </odxf>
    <ndxf>
      <alignment wrapText="1" readingOrder="0"/>
      <protection locked="1"/>
    </ndxf>
  </rcc>
  <rcc rId="71220" sId="1">
    <nc r="G776">
      <v>20</v>
    </nc>
  </rcc>
  <rcc rId="71221" sId="1" odxf="1" dxf="1">
    <nc r="D777" t="inlineStr">
      <is>
        <t>K2_P2_T2</t>
      </is>
    </nc>
    <odxf>
      <protection locked="0"/>
    </odxf>
    <ndxf>
      <protection locked="1"/>
    </ndxf>
  </rcc>
  <rcc rId="71222" sId="1" odxf="1" dxf="1">
    <nc r="E777" t="inlineStr">
      <is>
        <t>Prototipų asmens bei sveikatos apsaugai sukūrimas
naudojant mobiliąsias bei dėvimųjų įrenginių (wearables) technologijas</t>
      </is>
    </nc>
    <odxf>
      <protection locked="0"/>
    </odxf>
    <ndxf>
      <protection locked="1"/>
    </ndxf>
  </rcc>
  <rcc rId="71223" sId="1" odxf="1" dxf="1">
    <nc r="F777" t="inlineStr">
      <is>
        <t>dr. Paulius Serafinavičius
Vyresnusis mokslo darbuotojas
 paulius.serafinavicius@bpti.lt
+37068387737</t>
      </is>
    </nc>
    <odxf>
      <alignment wrapText="0" readingOrder="0"/>
      <protection locked="0"/>
    </odxf>
    <ndxf>
      <alignment wrapText="1" readingOrder="0"/>
      <protection locked="1"/>
    </ndxf>
  </rcc>
  <rcc rId="71224" sId="1">
    <nc r="G777">
      <v>20</v>
    </nc>
  </rcc>
  <rcc rId="71225" sId="1" odxf="1" dxf="1">
    <nc r="D778" t="inlineStr">
      <is>
        <t>K2_P2_T2</t>
      </is>
    </nc>
    <odxf>
      <protection locked="0"/>
    </odxf>
    <ndxf>
      <protection locked="1"/>
    </ndxf>
  </rcc>
  <rcc rId="71226" sId="1" odxf="1" dxf="1">
    <nc r="E778" t="inlineStr">
      <is>
        <t>Prototipų socialinių tinklų taikymui asmens ir visuomenės sveikatos užtikrinimui sukūrimas.</t>
      </is>
    </nc>
    <odxf>
      <protection locked="0"/>
    </odxf>
    <ndxf>
      <protection locked="1"/>
    </ndxf>
  </rcc>
  <rcc rId="71227" sId="1" odxf="1" dxf="1">
    <nc r="F778" t="inlineStr">
      <is>
        <t>Justina Mandravickaitė
Jaunesnioji mokslo darbuotoja 
justina@bpti.lt
+37062115944</t>
      </is>
    </nc>
    <odxf>
      <alignment wrapText="0" readingOrder="0"/>
      <protection locked="0"/>
    </odxf>
    <ndxf>
      <alignment wrapText="1" readingOrder="0"/>
      <protection locked="1"/>
    </ndxf>
  </rcc>
  <rcc rId="71228" sId="1">
    <nc r="G778">
      <v>20</v>
    </nc>
  </rcc>
  <rcc rId="71229" sId="1" odxf="1" dxf="1">
    <nc r="D779" t="inlineStr">
      <is>
        <t>K2_P2_T2</t>
      </is>
    </nc>
    <odxf>
      <protection locked="0"/>
    </odxf>
    <ndxf>
      <protection locked="1"/>
    </ndxf>
  </rcc>
  <rcc rId="71230" sId="1" odxf="1" dxf="1">
    <nc r="E779" t="inlineStr">
      <is>
        <t>Prototipų socialinių tinklų taikymui asmens ir visuomenės sveikatos užtikrinimui demonstravimas</t>
      </is>
    </nc>
    <odxf>
      <protection locked="0"/>
    </odxf>
    <ndxf>
      <protection locked="1"/>
    </ndxf>
  </rcc>
  <rcc rId="71231" sId="1" odxf="1" dxf="1">
    <nc r="F779" t="inlineStr">
      <is>
        <t>Justina Mandravickaitė
Jaunesnioji mokslo darbuotoja 
justina@bpti.lt
+37062115944</t>
      </is>
    </nc>
    <odxf>
      <alignment wrapText="0" readingOrder="0"/>
      <protection locked="0"/>
    </odxf>
    <ndxf>
      <alignment wrapText="1" readingOrder="0"/>
      <protection locked="1"/>
    </ndxf>
  </rcc>
  <rcc rId="71232" sId="1">
    <nc r="G779">
      <v>20</v>
    </nc>
  </rcc>
  <rcc rId="71233" sId="1" odxf="1" dxf="1">
    <nc r="D780" t="inlineStr">
      <is>
        <t>K2_P2_T2</t>
      </is>
    </nc>
    <odxf>
      <protection locked="0"/>
    </odxf>
    <ndxf>
      <protection locked="1"/>
    </ndxf>
  </rcc>
  <rcc rId="71234" sId="1" odxf="1" dxf="1">
    <nc r="E780" t="inlineStr">
      <is>
        <t>Prototipų asmens bei visuomenės sveikatos stebėsenai ir užtikrinimui taikant duomenų gavybą ir dirbtini intelektą sukūrimas ir įvertinimas.</t>
      </is>
    </nc>
    <odxf>
      <protection locked="0"/>
    </odxf>
    <ndxf>
      <protection locked="1"/>
    </ndxf>
  </rcc>
  <rcc rId="71235" sId="1" odxf="1" dxf="1">
    <nc r="F780" t="inlineStr">
      <is>
        <t>Prof. Tomas Krilavičius
IT skyriaus vadovas 
 t.krilavicius@bpti.lt
 +37061804223</t>
      </is>
    </nc>
    <odxf>
      <alignment wrapText="0" readingOrder="0"/>
      <protection locked="0"/>
    </odxf>
    <ndxf>
      <alignment wrapText="1" readingOrder="0"/>
      <protection locked="1"/>
    </ndxf>
  </rcc>
  <rcc rId="71236" sId="1">
    <nc r="G780">
      <v>20</v>
    </nc>
  </rcc>
  <rcc rId="71237" sId="1" odxf="1" dxf="1">
    <nc r="D781" t="inlineStr">
      <is>
        <t>K2_P2_T2</t>
      </is>
    </nc>
    <odxf>
      <protection locked="0"/>
    </odxf>
    <ndxf>
      <protection locked="1"/>
    </ndxf>
  </rcc>
  <rcc rId="71238" sId="1" odxf="1" dxf="1">
    <nc r="E781" t="inlineStr">
      <is>
        <t>Prototipų asmens bei visuomenės sveikatos stebėsenai ir užtikrinimui taikant kalbos technologijas sukūrimas ir įvertinimas.</t>
      </is>
    </nc>
    <odxf>
      <protection locked="0"/>
    </odxf>
    <ndxf>
      <protection locked="1"/>
    </ndxf>
  </rcc>
  <rcc rId="71239" sId="1" odxf="1" dxf="1">
    <nc r="F781" t="inlineStr">
      <is>
        <t>Prof. Tomas Krilavičius
IT skyriaus vadovas 
 t.krilavicius@bpti.lt
 +37061804223</t>
      </is>
    </nc>
    <odxf>
      <alignment wrapText="0" readingOrder="0"/>
      <protection locked="0"/>
    </odxf>
    <ndxf>
      <alignment wrapText="1" readingOrder="0"/>
      <protection locked="1"/>
    </ndxf>
  </rcc>
  <rcc rId="71240" sId="1">
    <nc r="G781">
      <v>20</v>
    </nc>
  </rcc>
  <rcc rId="71241" sId="1" odxf="1" dxf="1">
    <nc r="D782" t="inlineStr">
      <is>
        <t>K2_P2_T2</t>
      </is>
    </nc>
    <odxf>
      <protection locked="0"/>
    </odxf>
    <ndxf>
      <protection locked="1"/>
    </ndxf>
  </rcc>
  <rcc rId="71242" sId="1" odxf="1" dxf="1">
    <nc r="E782" t="inlineStr">
      <is>
        <t>Prototipų asmens bei visuomenės sveikatos stebėsenai ir užtikrinimui taikant duomenų gavybą ir dirbtini intelektą demonstravimas</t>
      </is>
    </nc>
    <odxf>
      <protection locked="0"/>
    </odxf>
    <ndxf>
      <protection locked="1"/>
    </ndxf>
  </rcc>
  <rcc rId="71243" sId="1" odxf="1" dxf="1">
    <nc r="F782" t="inlineStr">
      <is>
        <t>Prof. Tomas Krilavičius
IT skyriaus vadovas 
 t.krilavicius@bpti.lt
 +37061804223</t>
      </is>
    </nc>
    <odxf>
      <alignment wrapText="0" readingOrder="0"/>
      <protection locked="0"/>
    </odxf>
    <ndxf>
      <alignment wrapText="1" readingOrder="0"/>
      <protection locked="1"/>
    </ndxf>
  </rcc>
  <rcc rId="71244" sId="1">
    <nc r="G782">
      <v>20</v>
    </nc>
  </rcc>
  <rcc rId="71245" sId="1" odxf="1" dxf="1">
    <nc r="D783" t="inlineStr">
      <is>
        <t>K2_P2_T2</t>
      </is>
    </nc>
    <odxf>
      <protection locked="0"/>
    </odxf>
    <ndxf>
      <protection locked="1"/>
    </ndxf>
  </rcc>
  <rcc rId="71246" sId="1" odxf="1" dxf="1">
    <nc r="E783" t="inlineStr">
      <is>
        <t>Prototipų asmens bei visuomenės sveikatos stebėsenai ir užtikrinimui taikant kalbos technologijas demonstravimas.</t>
      </is>
    </nc>
    <odxf>
      <protection locked="0"/>
    </odxf>
    <ndxf>
      <protection locked="1"/>
    </ndxf>
  </rcc>
  <rcc rId="71247" sId="1" odxf="1" dxf="1">
    <nc r="F783" t="inlineStr">
      <is>
        <t>Prof. Tomas Krilavičius
IT skyriaus vadovas 
 t.krilavicius@bpti.lt
 +37061804223</t>
      </is>
    </nc>
    <odxf>
      <alignment wrapText="0" readingOrder="0"/>
      <protection locked="0"/>
    </odxf>
    <ndxf>
      <alignment wrapText="1" readingOrder="0"/>
      <protection locked="1"/>
    </ndxf>
  </rcc>
  <rcc rId="71248" sId="1">
    <nc r="G783">
      <v>20</v>
    </nc>
  </rcc>
  <rcc rId="71249" sId="1" odxf="1" dxf="1">
    <nc r="D784" t="inlineStr">
      <is>
        <t>K2_P2_T2</t>
      </is>
    </nc>
    <odxf>
      <protection locked="0"/>
    </odxf>
    <ndxf>
      <protection locked="1"/>
    </ndxf>
  </rcc>
  <rcc rId="71250" sId="1" odxf="1" dxf="1">
    <nc r="E784" t="inlineStr">
      <is>
        <t>Sistemų asmens bei visuomenės sveikatos stebėsenai ir užtikrinimui taikant duomenų gavybą ir dirbtini intelektą bandomosios partijos gamyba.</t>
      </is>
    </nc>
    <odxf>
      <protection locked="0"/>
    </odxf>
    <ndxf>
      <protection locked="1"/>
    </ndxf>
  </rcc>
  <rcc rId="71251" sId="1" odxf="1" dxf="1">
    <nc r="F784" t="inlineStr">
      <is>
        <t>Prof. Tomas Krilavičius
IT skyriaus vadovas 
 t.krilavicius@bpti.lt
 +37061804223</t>
      </is>
    </nc>
    <odxf>
      <alignment wrapText="0" readingOrder="0"/>
      <protection locked="0"/>
    </odxf>
    <ndxf>
      <alignment wrapText="1" readingOrder="0"/>
      <protection locked="1"/>
    </ndxf>
  </rcc>
  <rcc rId="71252" sId="1">
    <nc r="G784">
      <v>20</v>
    </nc>
  </rcc>
  <rcc rId="71253" sId="1" odxf="1" dxf="1">
    <nc r="D785" t="inlineStr">
      <is>
        <t>K2_P2_T2</t>
      </is>
    </nc>
    <odxf>
      <protection locked="0"/>
    </odxf>
    <ndxf>
      <protection locked="1"/>
    </ndxf>
  </rcc>
  <rcc rId="71254" sId="1" odxf="1" dxf="1">
    <nc r="E785" t="inlineStr">
      <is>
        <t>Sistemų asmens bei visuomenės sveikatos stebėsenai ir užtikrinimui taikant kalbos technologijas bandomosios partijos gamyba.</t>
      </is>
    </nc>
    <odxf>
      <protection locked="0"/>
    </odxf>
    <ndxf>
      <protection locked="1"/>
    </ndxf>
  </rcc>
  <rcc rId="71255" sId="1" odxf="1" dxf="1">
    <nc r="F785" t="inlineStr">
      <is>
        <t>Prof. Tomas Krilavičius
IT skyriaus vadovas 
 t.krilavicius@bpti.lt
 +37061804223</t>
      </is>
    </nc>
    <odxf>
      <alignment wrapText="0" readingOrder="0"/>
      <protection locked="0"/>
    </odxf>
    <ndxf>
      <alignment wrapText="1" readingOrder="0"/>
      <protection locked="1"/>
    </ndxf>
  </rcc>
  <rcc rId="71256" sId="1">
    <nc r="G785">
      <v>20</v>
    </nc>
  </rcc>
  <rcc rId="71257" sId="1" odxf="1" dxf="1">
    <nc r="D786" t="inlineStr">
      <is>
        <t>K2_P3_T2</t>
      </is>
    </nc>
    <odxf>
      <font>
        <sz val="11"/>
        <color theme="1"/>
        <name val="Calibri"/>
        <scheme val="minor"/>
      </font>
      <protection locked="0"/>
    </odxf>
    <ndxf>
      <font>
        <sz val="11"/>
        <color auto="1"/>
        <name val="Calibri"/>
        <scheme val="minor"/>
      </font>
      <protection locked="1"/>
    </ndxf>
  </rcc>
  <rcc rId="71258" sId="1" odxf="1" dxf="1">
    <nc r="E786" t="inlineStr">
      <is>
        <t>Portabilios, belaidės, dėvimos fiziologinės stebėsenos elektroninės įrangos ir sistemų projektavimas, konstravimas ir tyrimas. Rezultate bus sukurtas įrangos/sistemos prototipas</t>
      </is>
    </nc>
    <odxf>
      <font>
        <sz val="11"/>
        <color theme="1"/>
        <name val="Calibri"/>
        <scheme val="minor"/>
      </font>
      <protection locked="0"/>
    </odxf>
    <ndxf>
      <font>
        <sz val="11"/>
        <color auto="1"/>
        <name val="Calibri"/>
        <scheme val="minor"/>
      </font>
      <protection locked="1"/>
    </ndxf>
  </rcc>
  <rcc rId="71259" sId="1" odxf="1" dxf="1">
    <nc r="F78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260" sId="1">
    <nc r="G786">
      <v>22</v>
    </nc>
  </rcc>
  <rcc rId="71261" sId="1" odxf="1" dxf="1">
    <nc r="D787" t="inlineStr">
      <is>
        <t>K2_P2_T2</t>
      </is>
    </nc>
    <odxf>
      <font>
        <sz val="11"/>
        <color theme="1"/>
        <name val="Calibri"/>
        <scheme val="minor"/>
      </font>
      <protection locked="0"/>
    </odxf>
    <ndxf>
      <font>
        <sz val="11"/>
        <color auto="1"/>
        <name val="Calibri"/>
        <scheme val="minor"/>
      </font>
      <protection locked="1"/>
    </ndxf>
  </rcc>
  <rcc rId="71262" sId="1" odxf="1" dxf="1">
    <nc r="E787" t="inlineStr">
      <is>
        <t>Multimodalinių biomedicininių signalų apdorojimo ir analizės algoritmų kūrimas. Rezultate bus sukurti algoritmų prototipai.</t>
      </is>
    </nc>
    <odxf>
      <font>
        <sz val="11"/>
        <color theme="1"/>
        <name val="Calibri"/>
        <scheme val="minor"/>
      </font>
      <protection locked="0"/>
    </odxf>
    <ndxf>
      <font>
        <sz val="11"/>
        <color auto="1"/>
        <name val="Calibri"/>
        <scheme val="minor"/>
      </font>
      <protection locked="1"/>
    </ndxf>
  </rcc>
  <rcc rId="71263" sId="1" odxf="1" dxf="1">
    <nc r="F78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264" sId="1">
    <nc r="G787">
      <v>22</v>
    </nc>
  </rcc>
  <rcc rId="71265" sId="1" odxf="1" dxf="1">
    <nc r="D788" t="inlineStr">
      <is>
        <t>K2_P3_T2</t>
      </is>
    </nc>
    <odxf>
      <font>
        <sz val="11"/>
        <color theme="1"/>
        <name val="Calibri"/>
        <scheme val="minor"/>
      </font>
      <protection locked="0"/>
    </odxf>
    <ndxf>
      <font>
        <sz val="11"/>
        <color auto="1"/>
        <name val="Calibri"/>
        <scheme val="minor"/>
      </font>
      <protection locked="1"/>
    </ndxf>
  </rcc>
  <rcc rId="71266" sId="1" odxf="1" dxf="1">
    <nc r="E788" t="inlineStr">
      <is>
        <t>Dėvimos žmogaus judesių ir biologinių parametrų stebėsenos ir vertinimo sistemos projektavimas ir kūrimas.</t>
      </is>
    </nc>
    <odxf>
      <font>
        <sz val="11"/>
        <color theme="1"/>
        <name val="Calibri"/>
        <scheme val="minor"/>
      </font>
      <protection locked="0"/>
    </odxf>
    <ndxf>
      <font>
        <sz val="11"/>
        <color auto="1"/>
        <name val="Calibri"/>
        <scheme val="minor"/>
      </font>
      <protection locked="1"/>
    </ndxf>
  </rcc>
  <rcc rId="71267" sId="1" odxf="1" dxf="1">
    <nc r="F78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268" sId="1">
    <nc r="G788">
      <v>22</v>
    </nc>
  </rcc>
  <rcc rId="71269" sId="1" odxf="1" dxf="1">
    <nc r="D789" t="inlineStr">
      <is>
        <t>K2_P2_T2</t>
      </is>
    </nc>
    <odxf>
      <font>
        <sz val="11"/>
        <color theme="1"/>
        <name val="Calibri"/>
        <scheme val="minor"/>
      </font>
      <protection locked="0"/>
    </odxf>
    <ndxf>
      <font>
        <sz val="11"/>
        <color rgb="FF000000"/>
        <name val="Calibri"/>
        <scheme val="minor"/>
      </font>
      <protection locked="1"/>
    </ndxf>
  </rcc>
  <rcc rId="71270" sId="1" odxf="1" dxf="1">
    <nc r="E789" t="inlineStr">
      <is>
        <t>Taikomųjų WEB ir mobiliųjų aplikacijų kūrimas asmens sveikatos (aktyvumo) stebėsenai ar informacijos registravimui statistiniais/taikomaisiais tikslais</t>
      </is>
    </nc>
    <odxf>
      <protection locked="0"/>
    </odxf>
    <ndxf>
      <protection locked="1"/>
    </ndxf>
  </rcc>
  <rcc rId="71271" sId="1" odxf="1" dxf="1">
    <nc r="F789" t="inlineStr">
      <is>
        <t xml:space="preserve">A. Andziulis
tel. +370 686 21147
el. p. arunas.iik.ku@gmail.com </t>
      </is>
    </nc>
    <odxf>
      <alignment wrapText="0" readingOrder="0"/>
      <protection locked="0"/>
    </odxf>
    <ndxf>
      <alignment wrapText="1" readingOrder="0"/>
      <protection locked="1"/>
    </ndxf>
  </rcc>
  <rcc rId="71272" sId="1">
    <nc r="G789">
      <v>23</v>
    </nc>
  </rcc>
  <rcc rId="71273" sId="1" odxf="1" dxf="1">
    <nc r="D790" t="inlineStr">
      <is>
        <t>K2_P2_T2</t>
      </is>
    </nc>
    <odxf>
      <font>
        <sz val="11"/>
        <color theme="1"/>
        <name val="Calibri"/>
        <scheme val="minor"/>
      </font>
      <protection locked="0"/>
    </odxf>
    <ndxf>
      <font>
        <sz val="11"/>
        <color rgb="FF000000"/>
        <name val="Calibri"/>
        <scheme val="minor"/>
      </font>
      <protection locked="1"/>
    </ndxf>
  </rcc>
  <rcc rId="71274" sId="1" odxf="1" dxf="1">
    <nc r="E790" t="inlineStr">
      <is>
        <t>Pažangių Informacinių technologijų taikymas visuomenės informavimo priemonėse, asmens informavimui ir sveikatingumo skatinimui</t>
      </is>
    </nc>
    <odxf>
      <protection locked="0"/>
    </odxf>
    <ndxf>
      <protection locked="1"/>
    </ndxf>
  </rcc>
  <rcc rId="71275" sId="1" odxf="1" dxf="1">
    <nc r="F790" t="inlineStr">
      <is>
        <t>A. Andziulis
tel. +370 686 21147
el. p. arunas.iik.ku@gmail.com</t>
      </is>
    </nc>
    <odxf>
      <alignment wrapText="0" readingOrder="0"/>
      <protection locked="0"/>
    </odxf>
    <ndxf>
      <alignment wrapText="1" readingOrder="0"/>
      <protection locked="1"/>
    </ndxf>
  </rcc>
  <rcc rId="71276" sId="1">
    <nc r="G790">
      <v>23</v>
    </nc>
  </rcc>
  <rcc rId="71277" sId="1" odxf="1" dxf="1">
    <nc r="D791" t="inlineStr">
      <is>
        <t>K2_P2_T2</t>
      </is>
    </nc>
    <odxf>
      <font>
        <sz val="11"/>
        <color theme="1"/>
        <name val="Calibri"/>
        <scheme val="minor"/>
      </font>
      <protection locked="0"/>
    </odxf>
    <ndxf>
      <font>
        <sz val="11"/>
        <color rgb="FF000000"/>
        <name val="Calibri"/>
        <scheme val="minor"/>
      </font>
      <protection locked="1"/>
    </ndxf>
  </rcc>
  <rcc rId="71278" sId="1" odxf="1" dxf="1">
    <nc r="E791" t="inlineStr">
      <is>
        <t>Aplinka ir visuomenės sveikatą tausojančių technologijų kūrimas ir taikymas (gamybos įrenginiuose, paslaugų teikime ar viešajame sektoriuje)</t>
      </is>
    </nc>
    <odxf>
      <protection locked="0"/>
    </odxf>
    <ndxf>
      <protection locked="1"/>
    </ndxf>
  </rcc>
  <rcc rId="71279" sId="1" odxf="1" dxf="1">
    <nc r="F791" t="inlineStr">
      <is>
        <t>A. Andziulis
tel. +370 686 21147
el. p. arunas.iik.ku@gmail.com</t>
      </is>
    </nc>
    <odxf>
      <alignment wrapText="0" readingOrder="0"/>
      <protection locked="0"/>
    </odxf>
    <ndxf>
      <alignment wrapText="1" readingOrder="0"/>
      <protection locked="1"/>
    </ndxf>
  </rcc>
  <rcc rId="71280" sId="1">
    <nc r="G791">
      <v>23</v>
    </nc>
  </rcc>
  <rcc rId="71281" sId="1" odxf="1" dxf="1">
    <nc r="D792" t="inlineStr">
      <is>
        <t>K2_P2_T2</t>
      </is>
    </nc>
    <odxf>
      <protection locked="0"/>
    </odxf>
    <ndxf>
      <protection locked="1"/>
    </ndxf>
  </rcc>
  <rcc rId="71282" sId="1" odxf="1" dxf="1">
    <nc r="E792" t="inlineStr">
      <is>
        <t>Išmaniųjų marškinėlių su raminamuoju poveikiu žmogaus poilsio metu prototipo tyrimai (miego kokybės, atminties ir dėmesio, kūno temperatūros ir subjektyvių pojūčių vertinimas).</t>
      </is>
    </nc>
    <odxf>
      <protection locked="0"/>
    </odxf>
    <ndxf>
      <protection locked="1"/>
    </ndxf>
  </rcc>
  <rcc rId="71283" sId="1" odxf="1" dxf="1">
    <nc r="F792" t="inlineStr">
      <is>
        <t>Prof. dr. Sigitas Kamandulis,
Sporto mokslo ir inovacijų institutas, 
El. paštas: 
sigitas.kamandulis@lsu.lt,
Tel. +370 600 73021; 
(8 37) 302 652</t>
      </is>
    </nc>
    <odxf>
      <alignment wrapText="0" readingOrder="0"/>
      <protection locked="0"/>
    </odxf>
    <ndxf>
      <alignment wrapText="1" readingOrder="0"/>
      <protection locked="1"/>
    </ndxf>
  </rcc>
  <rcc rId="71284" sId="1">
    <nc r="G792">
      <v>26</v>
    </nc>
  </rcc>
  <rcc rId="71285" sId="1" odxf="1" dxf="1">
    <nc r="D793" t="inlineStr">
      <is>
        <t>K2_P2_T2</t>
      </is>
    </nc>
    <odxf>
      <protection locked="0"/>
    </odxf>
    <ndxf>
      <protection locked="1"/>
    </ndxf>
  </rcc>
  <rcc rId="71286" sId="1" odxf="1" dxf="1">
    <nc r="E793" t="inlineStr">
      <is>
        <t>Judėjimo pagalbinių ir kompensacinių priemonių kūrimas ir tobulinimas remiantis žmogaus kūno biomechanikos tyrimais (sąnarių kinematikos ir dinamikos, raumenų elektrinio aktyvumo, pėdos spaudimo; pusiausvyros stabilumo tyrimai).</t>
      </is>
    </nc>
    <odxf>
      <protection locked="0"/>
    </odxf>
    <ndxf>
      <protection locked="1"/>
    </ndxf>
  </rcc>
  <rcc rId="71287" sId="1" odxf="1" dxf="1">
    <nc r="F793" t="inlineStr">
      <is>
        <t>Doc. dr. Danguolė Satkunskienė,
Sporto mokslo ir inovacijų institutas, 
El. paštas:
danguole.satkunskiene@lsu.lt,
Tel. +370 686 17424</t>
      </is>
    </nc>
    <odxf>
      <alignment wrapText="0" readingOrder="0"/>
      <protection locked="0"/>
    </odxf>
    <ndxf>
      <alignment wrapText="1" readingOrder="0"/>
      <protection locked="1"/>
    </ndxf>
  </rcc>
  <rcc rId="71288" sId="1">
    <nc r="G793">
      <v>26</v>
    </nc>
  </rcc>
  <rcc rId="71289" sId="1" odxf="1" dxf="1">
    <nc r="D794" t="inlineStr">
      <is>
        <t>K2_P2_T2</t>
      </is>
    </nc>
    <odxf>
      <protection locked="0"/>
    </odxf>
    <ndxf>
      <protection locked="1"/>
    </ndxf>
  </rcc>
  <rcc rId="71290" sId="1" odxf="1" dxf="1">
    <nc r="E794" t="inlineStr">
      <is>
        <t>Kelio įtvaro su namuose tinkama taikyti lazerio technologija reabilitacijos tikslais prototipo tyrimai realioje veikimo aplinkoje (vizualinė, vestibulinė ir propriocepcinė informacija, maksimali jėga, jėgos variabilumas, agonistų/antagonistų raumenų disbalansas).</t>
      </is>
    </nc>
    <odxf>
      <protection locked="0"/>
    </odxf>
    <ndxf>
      <protection locked="1"/>
    </ndxf>
  </rcc>
  <rcc rId="71291" sId="1" odxf="1" dxf="1">
    <nc r="F794" t="inlineStr">
      <is>
        <t>Prof. dr. Sigitas Kamandulis,
Sporto mokslo ir inovacijų institutas, 
El. paštas: 
sigitas.kamandulis@lsu.lt,
Tel. +370 600 73021; 
(8 37) 302 652</t>
      </is>
    </nc>
    <odxf>
      <alignment wrapText="0" readingOrder="0"/>
      <protection locked="0"/>
    </odxf>
    <ndxf>
      <alignment wrapText="1" readingOrder="0"/>
      <protection locked="1"/>
    </ndxf>
  </rcc>
  <rcc rId="71292" sId="1">
    <nc r="G794">
      <v>26</v>
    </nc>
  </rcc>
  <rcc rId="71293" sId="1" odxf="1" dxf="1">
    <nc r="D795" t="inlineStr">
      <is>
        <t>K2_P2_T2</t>
      </is>
    </nc>
    <odxf>
      <font>
        <sz val="11"/>
        <color theme="1"/>
        <name val="Calibri"/>
        <scheme val="minor"/>
      </font>
      <protection locked="0"/>
    </odxf>
    <ndxf>
      <font>
        <sz val="11"/>
        <color rgb="FF000000"/>
        <name val="Calibri"/>
        <scheme val="minor"/>
      </font>
      <protection locked="1"/>
    </ndxf>
  </rcc>
  <rcc rId="71294" sId="1" odxf="1" dxf="1">
    <nc r="E795" t="inlineStr">
      <is>
        <t>Biofarmacinės ir diagnostinės paskirties antikūnų kūrimas, jų savybių tyrimai</t>
      </is>
    </nc>
    <odxf>
      <protection locked="0"/>
    </odxf>
    <ndxf>
      <protection locked="1"/>
    </ndxf>
  </rcc>
  <rcc rId="71295" sId="1" odxf="1" dxf="1">
    <nc r="F795" t="inlineStr">
      <is>
        <t>Aurelija Žvirblienė
El. paštas: azvirb@ibt.lt
Biotechnologijos institutas</t>
      </is>
    </nc>
    <odxf>
      <alignment wrapText="0" readingOrder="0"/>
      <protection locked="0"/>
    </odxf>
    <ndxf>
      <alignment wrapText="1" readingOrder="0"/>
      <protection locked="1"/>
    </ndxf>
  </rcc>
  <rcc rId="71296" sId="1">
    <nc r="G795">
      <v>32</v>
    </nc>
  </rcc>
  <rcc rId="71297" sId="1" odxf="1" dxf="1">
    <nc r="D796" t="inlineStr">
      <is>
        <t>K2_P2_T2</t>
      </is>
    </nc>
    <odxf>
      <font>
        <sz val="11"/>
        <color theme="1"/>
        <name val="Calibri"/>
        <scheme val="minor"/>
      </font>
      <protection locked="0"/>
    </odxf>
    <ndxf>
      <font>
        <sz val="11"/>
        <color rgb="FF000000"/>
        <name val="Calibri"/>
        <scheme val="minor"/>
      </font>
      <protection locked="1"/>
    </ndxf>
  </rcc>
  <rcc rId="71298" sId="1" odxf="1" dxf="1">
    <nc r="E796" t="inlineStr">
      <is>
        <t>Imunodiagnostinių metodų kūrimas</t>
      </is>
    </nc>
    <odxf>
      <protection locked="0"/>
    </odxf>
    <ndxf>
      <protection locked="1"/>
    </ndxf>
  </rcc>
  <rcc rId="71299" sId="1" odxf="1" dxf="1">
    <nc r="F796" t="inlineStr">
      <is>
        <t>Aurelija Žvirblienė
El. paštas: azvirb@ibt.lt
Biotechnologijos institutas</t>
      </is>
    </nc>
    <odxf>
      <alignment wrapText="0" readingOrder="0"/>
      <protection locked="0"/>
    </odxf>
    <ndxf>
      <alignment wrapText="1" readingOrder="0"/>
      <protection locked="1"/>
    </ndxf>
  </rcc>
  <rcc rId="71300" sId="1">
    <nc r="G796">
      <v>32</v>
    </nc>
  </rcc>
  <rcc rId="71301" sId="1" odxf="1" dxf="1">
    <nc r="D797" t="inlineStr">
      <is>
        <t>K2_P2_T2</t>
      </is>
    </nc>
    <odxf>
      <font>
        <sz val="11"/>
        <color theme="1"/>
        <name val="Calibri"/>
        <scheme val="minor"/>
      </font>
      <protection locked="0"/>
    </odxf>
    <ndxf>
      <font>
        <sz val="11"/>
        <color rgb="FF000000"/>
        <name val="Calibri"/>
        <scheme val="minor"/>
      </font>
      <protection locked="1"/>
    </ndxf>
  </rcc>
  <rcc rId="71302" sId="1" odxf="1" dxf="1">
    <nc r="E797" t="inlineStr">
      <is>
        <t>Žmogaus audinių pažaidų in vivo diagnostikos sistemos paremtos virpesinės spektrometrijos metodais bei šviesolaidinių zondų technologija prototipo sukūrimas</t>
      </is>
    </nc>
    <odxf>
      <protection locked="0"/>
    </odxf>
    <ndxf>
      <protection locked="1"/>
    </ndxf>
  </rcc>
  <rcc rId="71303" sId="1" odxf="1" dxf="1">
    <nc r="F797" t="inlineStr">
      <is>
        <t>Valdas Šablinskas
El. paštas: valdas.sablinskas@ff.vu.lt
Fizikos fakultetas</t>
      </is>
    </nc>
    <odxf>
      <alignment wrapText="0" readingOrder="0"/>
      <protection locked="0"/>
    </odxf>
    <ndxf>
      <alignment wrapText="1" readingOrder="0"/>
      <protection locked="1"/>
    </ndxf>
  </rcc>
  <rcc rId="71304" sId="1">
    <nc r="G797">
      <v>32</v>
    </nc>
  </rcc>
  <rcc rId="71305" sId="1" odxf="1" dxf="1">
    <nc r="D798" t="inlineStr">
      <is>
        <t>K2_P2_T2</t>
      </is>
    </nc>
    <odxf>
      <font>
        <sz val="11"/>
        <color theme="1"/>
        <name val="Calibri"/>
        <scheme val="minor"/>
      </font>
      <protection locked="0"/>
    </odxf>
    <ndxf>
      <font>
        <sz val="11"/>
        <color rgb="FF000000"/>
        <name val="Calibri"/>
        <scheme val="minor"/>
      </font>
      <protection locked="1"/>
    </ndxf>
  </rcc>
  <rcc rId="71306" sId="1" odxf="1" dxf="1">
    <nc r="E798" t="inlineStr">
      <is>
        <t>Sprendimų paremtų duomenų tyrybos modeliais ir skaitmeninių vaizdų apdorojimu prototipų kūrimas</t>
      </is>
    </nc>
    <odxf>
      <protection locked="0"/>
    </odxf>
    <ndxf>
      <protection locked="1"/>
    </ndxf>
  </rcc>
  <rcc rId="71307" sId="1" odxf="1" dxf="1">
    <nc r="F798" t="inlineStr">
      <is>
        <t>Virginijus Marcinkevičius
Tel. (8 5) 21 09 311
El. paštas: virginijus.marcinkevicius@mii.vu.lt
Matematikos ir informatikos institutas</t>
      </is>
    </nc>
    <odxf>
      <alignment wrapText="0" readingOrder="0"/>
      <protection locked="0"/>
    </odxf>
    <ndxf>
      <alignment wrapText="1" readingOrder="0"/>
      <protection locked="1"/>
    </ndxf>
  </rcc>
  <rcc rId="71308" sId="1">
    <nc r="G798">
      <v>32</v>
    </nc>
  </rcc>
  <rcc rId="71309" sId="1" odxf="1" dxf="1">
    <nc r="D799" t="inlineStr">
      <is>
        <t>K2_P2_T2</t>
      </is>
    </nc>
    <odxf>
      <font>
        <sz val="11"/>
        <color theme="1"/>
        <name val="Calibri"/>
        <scheme val="minor"/>
      </font>
      <protection locked="0"/>
    </odxf>
    <ndxf>
      <font>
        <sz val="11"/>
        <color rgb="FF000000"/>
        <name val="Calibri"/>
        <scheme val="minor"/>
      </font>
      <protection locked="1"/>
    </ndxf>
  </rcc>
  <rcc rId="71310" sId="1" odxf="1" dxf="1">
    <nc r="E799" t="inlineStr">
      <is>
        <t>Antikūnų ir imunodiagnostinių metodų išbandymas su klinikiniais mėginiais, patikimumo įvertinimas</t>
      </is>
    </nc>
    <odxf>
      <protection locked="0"/>
    </odxf>
    <ndxf>
      <protection locked="1"/>
    </ndxf>
  </rcc>
  <rcc rId="71311" sId="1" odxf="1" dxf="1">
    <nc r="F799" t="inlineStr">
      <is>
        <t>Aurelija Žvirblienė
El. paštas: azvirb@ibt.lt
Biotechnologijos institutas</t>
      </is>
    </nc>
    <odxf>
      <alignment wrapText="0" readingOrder="0"/>
      <protection locked="0"/>
    </odxf>
    <ndxf>
      <alignment wrapText="1" readingOrder="0"/>
      <protection locked="1"/>
    </ndxf>
  </rcc>
  <rcc rId="71312" sId="1">
    <nc r="G799">
      <v>32</v>
    </nc>
  </rcc>
  <rcc rId="71313" sId="1" odxf="1" dxf="1">
    <nc r="D800" t="inlineStr">
      <is>
        <t>K2_P2_T2</t>
      </is>
    </nc>
    <odxf>
      <font>
        <sz val="11"/>
        <color theme="1"/>
        <name val="Calibri"/>
        <scheme val="minor"/>
      </font>
      <protection locked="0"/>
    </odxf>
    <ndxf>
      <font>
        <sz val="11"/>
        <color rgb="FF000000"/>
        <name val="Calibri"/>
        <scheme val="minor"/>
      </font>
      <protection locked="1"/>
    </ndxf>
  </rcc>
  <rcc rId="71314" sId="1" odxf="1" dxf="1">
    <nc r="E800" t="inlineStr">
      <is>
        <t>Imunodiagnostinių rinkinių bandomosios partijos kūrimas</t>
      </is>
    </nc>
    <odxf>
      <protection locked="0"/>
    </odxf>
    <ndxf>
      <protection locked="1"/>
    </ndxf>
  </rcc>
  <rcc rId="71315" sId="1" odxf="1" dxf="1">
    <nc r="F800" t="inlineStr">
      <is>
        <t>Aurelija Žvirblienė
El. paštas: azvirb@ibt.lt
Biotechnologijos institutas</t>
      </is>
    </nc>
    <odxf>
      <alignment wrapText="0" readingOrder="0"/>
      <protection locked="0"/>
    </odxf>
    <ndxf>
      <alignment wrapText="1" readingOrder="0"/>
      <protection locked="1"/>
    </ndxf>
  </rcc>
  <rcc rId="71316" sId="1">
    <nc r="G800">
      <v>32</v>
    </nc>
  </rcc>
  <rcc rId="71317" sId="1" odxf="1" dxf="1">
    <nc r="D801" t="inlineStr">
      <is>
        <t>K2_P2_T2</t>
      </is>
    </nc>
    <odxf>
      <font>
        <sz val="11"/>
        <color theme="1"/>
        <name val="Calibri"/>
        <scheme val="minor"/>
      </font>
      <protection locked="0"/>
    </odxf>
    <ndxf>
      <font>
        <sz val="11"/>
        <color rgb="FF000000"/>
        <name val="Calibri"/>
        <scheme val="minor"/>
      </font>
      <protection locked="1"/>
    </ndxf>
  </rcc>
  <rcc rId="71318" sId="1" odxf="1" dxf="1">
    <nc r="E801" t="inlineStr">
      <is>
        <t>Individualizuotų ortopedinių implantų projektavimas ir 3D gamyba, žmogaus 3D modelio sudarymas naudojant rekonstrukciją iš CT vaizdų, biomechaninio modelio sudarymas, dinaminių ir statinių apkrovų simuliavimas, įtempių ir deformacijų skaičiavimas, implanto konstrukcijos optimizavimas</t>
      </is>
    </nc>
    <odxf>
      <protection locked="0"/>
    </odxf>
    <ndxf>
      <protection locked="1"/>
    </ndxf>
  </rcc>
  <rcc rId="71319" sId="1" odxf="1" dxf="1">
    <nc r="F801" t="inlineStr">
      <is>
        <t>VGTU, Biomechanikos katedra 
Julius Griškevičius
Tel. (8 5) 274 4750
julius.griskevicius@vgtu.lt
Andžela Šešok
Tel. (8 5) 274 4748
andzela.sesok@vgtu.lt</t>
      </is>
    </nc>
    <odxf>
      <alignment wrapText="0" readingOrder="0"/>
      <protection locked="0"/>
    </odxf>
    <ndxf>
      <alignment wrapText="1" readingOrder="0"/>
      <protection locked="1"/>
    </ndxf>
  </rcc>
  <rcc rId="71320" sId="1">
    <nc r="G801">
      <v>33</v>
    </nc>
  </rcc>
  <rcc rId="71321" sId="1" odxf="1" dxf="1">
    <nc r="D802" t="inlineStr">
      <is>
        <t>K2_P2_T2</t>
      </is>
    </nc>
    <odxf>
      <font>
        <sz val="11"/>
        <color theme="1"/>
        <name val="Calibri"/>
        <scheme val="minor"/>
      </font>
      <protection locked="0"/>
    </odxf>
    <ndxf>
      <font>
        <sz val="11"/>
        <color rgb="FF000000"/>
        <name val="Calibri"/>
        <scheme val="minor"/>
      </font>
      <protection locked="1"/>
    </ndxf>
  </rcc>
  <rcc rId="71322" sId="1" odxf="1" dxf="1">
    <nc r="E802" t="inlineStr">
      <is>
        <t>Pažangių technologijų (3D ir kt.) kūrimas biosuderinamų implantų gamybai</t>
      </is>
    </nc>
    <odxf>
      <protection locked="0"/>
    </odxf>
    <ndxf>
      <protection locked="1"/>
    </ndxf>
  </rcc>
  <rcc rId="71323" sId="1" odxf="1" dxf="1">
    <nc r="F802" t="inlineStr">
      <is>
        <t>VGTU, Medžiagotyros ir suvirinimo katedra
Olegas Černašėjus
Tel. (8 5) 274 4744
Mob. tel. 8 685 78612
El. p. olegas.cernasejus@vgtu.lt</t>
      </is>
    </nc>
    <odxf>
      <alignment wrapText="0" readingOrder="0"/>
      <protection locked="0"/>
    </odxf>
    <ndxf>
      <alignment wrapText="1" readingOrder="0"/>
      <protection locked="1"/>
    </ndxf>
  </rcc>
  <rcc rId="71324" sId="1">
    <nc r="G802">
      <v>33</v>
    </nc>
  </rcc>
  <rcc rId="71325" sId="1" odxf="1" dxf="1">
    <nc r="D803" t="inlineStr">
      <is>
        <t>K2_P3_T2</t>
      </is>
    </nc>
    <odxf>
      <font>
        <sz val="11"/>
        <color theme="1"/>
        <name val="Calibri"/>
        <scheme val="minor"/>
      </font>
      <protection locked="0"/>
    </odxf>
    <ndxf>
      <font>
        <sz val="11"/>
        <color rgb="FF000000"/>
        <name val="Calibri"/>
        <scheme val="minor"/>
      </font>
      <protection locked="1"/>
    </ndxf>
  </rcc>
  <rcc rId="71326" sId="1" odxf="1" dxf="1">
    <nc r="E803" t="inlineStr">
      <is>
        <t>Žmogaus biomechaninių judesių tyrimai taikant įvairias realaus laiko vaizdo surinkimo technikas, biosignalų apdorojimo metodikas. Žmogaus judesių amplitudės didinimo metodikų kūrimas. Žmogaus raumenyno stiprinimo metodikų kūrimas.</t>
      </is>
    </nc>
    <odxf>
      <protection locked="0"/>
    </odxf>
    <ndxf>
      <protection locked="1"/>
    </ndxf>
  </rcc>
  <rcc rId="71327" sId="1" odxf="1" dxf="1">
    <nc r="F803" t="inlineStr">
      <is>
        <t>VGTU, Kūrybiškumo ir inovacijų centras „Linkmenų fabrikas“
Mykolas Bistrickas
El. p. mykolas.bistrickas@vgtu.lt</t>
      </is>
    </nc>
    <odxf>
      <alignment wrapText="0" readingOrder="0"/>
      <protection locked="0"/>
    </odxf>
    <ndxf>
      <alignment wrapText="1" readingOrder="0"/>
      <protection locked="1"/>
    </ndxf>
  </rcc>
  <rcc rId="71328" sId="1">
    <nc r="G803">
      <v>33</v>
    </nc>
  </rcc>
  <rcc rId="71329" sId="1" odxf="1" dxf="1">
    <nc r="D804" t="inlineStr">
      <is>
        <t>K2_P2_T3</t>
      </is>
    </nc>
    <odxf>
      <protection locked="0"/>
    </odxf>
    <ndxf>
      <protection locked="1"/>
    </ndxf>
  </rcc>
  <rcc rId="71330" sId="1" odxf="1" dxf="1">
    <nc r="E804" t="inlineStr">
      <is>
        <t>Fluorescuojančių baltymų, nanodalelių, fluoroforų lokalizacijos ir sąveikos gyvose ląstėlese nustatymas konfokalinės mikroskopijos sistemos su laikine skyra</t>
      </is>
    </nc>
    <odxf>
      <protection locked="0"/>
    </odxf>
    <ndxf>
      <protection locked="1"/>
    </ndxf>
  </rcc>
  <rcc rId="71331" sId="1" odxf="1" dxf="1">
    <nc r="F804" t="inlineStr">
      <is>
        <t>Ričardas Rotomskis
laboratorijos vedėjas
ricardas.rotomskis@nvi.lt
tel. (8 5) 2190 908</t>
      </is>
    </nc>
    <odxf>
      <alignment wrapText="0" readingOrder="0"/>
      <protection locked="0"/>
    </odxf>
    <ndxf>
      <alignment wrapText="1" readingOrder="0"/>
      <protection locked="1"/>
    </ndxf>
  </rcc>
  <rcc rId="71332" sId="1">
    <nc r="G804">
      <v>7</v>
    </nc>
  </rcc>
  <rcc rId="71333" sId="1" odxf="1" dxf="1">
    <nc r="D805" t="inlineStr">
      <is>
        <t>K2_P2_T3</t>
      </is>
    </nc>
    <odxf>
      <protection locked="0"/>
    </odxf>
    <ndxf>
      <protection locked="1"/>
    </ndxf>
  </rcc>
  <rcc rId="71334" sId="1" odxf="1" dxf="1">
    <nc r="E805" t="inlineStr">
      <is>
        <t>Fotosensibilizatorių, nanodalelių, fluorescuojančių vaistinių preparatų pasiskirstymo, farmakokinetikos eksperimentiniuose gyvūnuose monitoringas.</t>
      </is>
    </nc>
    <odxf>
      <protection locked="0"/>
    </odxf>
    <ndxf>
      <protection locked="1"/>
    </ndxf>
  </rcc>
  <rcc rId="71335" sId="1" odxf="1" dxf="1">
    <nc r="F805" t="inlineStr">
      <is>
        <t>Ričardas Rotomskis
laboratorijos vedėjas
ricardas.rotomskis@nvi.lt
tel. (8 5) 2190 908</t>
      </is>
    </nc>
    <odxf>
      <alignment wrapText="0" readingOrder="0"/>
      <protection locked="0"/>
    </odxf>
    <ndxf>
      <alignment wrapText="1" readingOrder="0"/>
      <protection locked="1"/>
    </ndxf>
  </rcc>
  <rcc rId="71336" sId="1">
    <nc r="G805">
      <v>7</v>
    </nc>
  </rcc>
  <rcc rId="71337" sId="1" odxf="1" dxf="1">
    <nc r="D806" t="inlineStr">
      <is>
        <t>K2_P2_T3</t>
      </is>
    </nc>
    <odxf>
      <protection locked="0"/>
    </odxf>
    <ndxf>
      <protection locked="1"/>
    </ndxf>
  </rcc>
  <rcc rId="71338" sId="1" odxf="1" dxf="1">
    <nc r="E806" t="inlineStr">
      <is>
        <t>Navikų skiepijimas eksperimentiniams gyvūnams, jų laikymas, priežiūra ir  eksperimentiniai tyrimai</t>
      </is>
    </nc>
    <odxf>
      <protection locked="0"/>
    </odxf>
    <ndxf>
      <protection locked="1"/>
    </ndxf>
  </rcc>
  <rcc rId="71339" sId="1" odxf="1" dxf="1">
    <nc r="F806" t="inlineStr">
      <is>
        <t>Ričardas Rotomskis
laboratorijos vedėjas
ricardas.rotomskis@nvi.lt, tel. (8 5) 2190 908</t>
      </is>
    </nc>
    <odxf>
      <alignment wrapText="0" readingOrder="0"/>
      <protection locked="0"/>
    </odxf>
    <ndxf>
      <alignment wrapText="1" readingOrder="0"/>
      <protection locked="1"/>
    </ndxf>
  </rcc>
  <rcc rId="71340" sId="1">
    <nc r="G806">
      <v>7</v>
    </nc>
  </rcc>
  <rcc rId="71341" sId="1" odxf="1" dxf="1">
    <nc r="D807" t="inlineStr">
      <is>
        <t>K2_P2_T3</t>
      </is>
    </nc>
    <odxf>
      <protection locked="0"/>
    </odxf>
    <ndxf>
      <protection locked="1"/>
    </ndxf>
  </rcc>
  <rcc rId="71342" sId="1" odxf="1" dxf="1">
    <nc r="E807" t="inlineStr">
      <is>
        <t>Fluorescuojančių baltymų, nanodalelių, fluoroforų susikaupimo ir lokalizacijos 3D ląstelių kultūrose nustatymas konfokalinės mikroskopijos sistema</t>
      </is>
    </nc>
    <odxf>
      <protection locked="0"/>
    </odxf>
    <ndxf>
      <protection locked="1"/>
    </ndxf>
  </rcc>
  <rcc rId="71343" sId="1" odxf="1" dxf="1">
    <nc r="F807" t="inlineStr">
      <is>
        <t>Ričardas Rotomskis
laboratorijos vedėjas
ricardas.rotomskis@nvi.lt, tel. (8 5) 2190 908</t>
      </is>
    </nc>
    <odxf>
      <alignment wrapText="0" readingOrder="0"/>
      <protection locked="0"/>
    </odxf>
    <ndxf>
      <alignment wrapText="1" readingOrder="0"/>
      <protection locked="1"/>
    </ndxf>
  </rcc>
  <rcc rId="71344" sId="1">
    <nc r="G807">
      <v>7</v>
    </nc>
  </rcc>
  <rcc rId="71345" sId="1" odxf="1" dxf="1">
    <nc r="D808" t="inlineStr">
      <is>
        <t>K2_P2_T3</t>
      </is>
    </nc>
    <odxf>
      <protection locked="0"/>
    </odxf>
    <ndxf>
      <protection locked="1"/>
    </ndxf>
  </rcc>
  <rcc rId="71346" sId="1" odxf="1" dxf="1">
    <nc r="E808" t="inlineStr">
      <is>
        <t>Neinvazinis odos pažeidimų (in vivo) ir audinių (ex vivo) vaizdinimas panaudojant konfokalią atspindžio mikroskopiją.</t>
      </is>
    </nc>
    <odxf>
      <protection locked="0"/>
    </odxf>
    <ndxf>
      <protection locked="1"/>
    </ndxf>
  </rcc>
  <rcc rId="71347" sId="1" odxf="1" dxf="1">
    <nc r="F808" t="inlineStr">
      <is>
        <t>Ričardas Rotomskis
laboratorijos vedėjas
ricardas.rotomskis@nvi.lt, tel. (8 5) 2190 908</t>
      </is>
    </nc>
    <odxf>
      <alignment wrapText="0" readingOrder="0"/>
      <protection locked="0"/>
    </odxf>
    <ndxf>
      <alignment wrapText="1" readingOrder="0"/>
      <protection locked="1"/>
    </ndxf>
  </rcc>
  <rcc rId="71348" sId="1">
    <nc r="G808">
      <v>7</v>
    </nc>
  </rcc>
  <rcc rId="71349" sId="1" odxf="1" dxf="1">
    <nc r="D809" t="inlineStr">
      <is>
        <t>K2_P2_T3</t>
      </is>
    </nc>
    <odxf>
      <protection locked="0"/>
    </odxf>
    <ndxf>
      <protection locked="1"/>
    </ndxf>
  </rcc>
  <rcc rId="71350" sId="1" odxf="1" dxf="1">
    <nc r="E809" t="inlineStr">
      <is>
        <t xml:space="preserve">Galimos pažangios sveikatos technologijos/produkto koncepcijos suformulavimas ir/ar pradiniai tyrimai koncepcijos įgyvendinamumo pradiniam įvertinimui:
- sveikatos priežiūros koncepcijos suformulavimas ir/ar pradinis įvertinimas;
- inovatyvios medicinos technologijos koncepcijos suformulavimas ir/ar pradinis įvertinimas;
- naujo diagnostikos, prevencijos, gydymo ir reabilitacijos metodo suformulavimas ir/ar pradinis įvertinimas.
</t>
      </is>
    </nc>
    <odxf>
      <protection locked="0"/>
    </odxf>
    <ndxf>
      <protection locked="1"/>
    </ndxf>
  </rcc>
  <rcc rId="71351" sId="1" odxf="1" dxf="1">
    <nc r="F809"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1352" sId="1">
    <nc r="G809">
      <v>8</v>
    </nc>
  </rcc>
  <rcc rId="71353" sId="1" odxf="1" dxf="1">
    <nc r="D810" t="inlineStr">
      <is>
        <t>K2_P2_T3</t>
      </is>
    </nc>
    <odxf>
      <protection locked="0"/>
    </odxf>
    <ndxf>
      <protection locked="1"/>
    </ndxf>
  </rcc>
  <rcc rId="71354" sId="1" odxf="1" dxf="1">
    <nc r="E810" t="inlineStr">
      <is>
        <t xml:space="preserve">Galimos technologijos ar produkto pradiniai tyrimai:                    - imuninių mechanizmų tyrimai;
- kamieninių ląstelių pradiniai tiksliniai tyrimai pagal tikslinius audinius-taikinius;
- audinių regeneracijos mechanizmų modeliavimas ir tyrimai;
- intervencinių metodų modeliai;
- ligų biomodelių kūrimas ir tyrimas ląstelių kultūrose;
- ligų biomodelių kūrimas ir tyrimas laboratoriniuose gyvūnuose;
- pradiniai identifikuojantys kamieninių ląstelių tyrimai ląstelių terapijos kryptyse. </t>
      </is>
    </nc>
    <odxf>
      <protection locked="0"/>
    </odxf>
    <ndxf>
      <protection locked="1"/>
    </ndxf>
  </rcc>
  <rcc rId="71355" sId="1" odxf="1" dxf="1">
    <nc r="F810"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1356" sId="1">
    <nc r="G810">
      <v>8</v>
    </nc>
  </rcc>
  <rcc rId="71357" sId="1" odxf="1" dxf="1">
    <nc r="D811" t="inlineStr">
      <is>
        <t>K2_P2_T3</t>
      </is>
    </nc>
    <odxf>
      <protection locked="0"/>
    </odxf>
    <ndxf>
      <protection locked="1"/>
    </ndxf>
  </rcc>
  <rcc rId="71358" sId="1" odxf="1" dxf="1">
    <nc r="E811" t="inlineStr">
      <is>
        <t>Biologiškai aktyvių junginių, vaistinių augalinių žaliavų, ruošinių ir preparatų tyrimai ESC metodu  taikant klasikinę ir ultraefektyviąją skysčių chromatografiją su spektrofotometrine diodų matricos, fluorimetrine, refraktometrine, ELSD ar pokolonėlinės reakcijos detekcija (biologinių ir farmacinių tiriamųjų objektų tyrimai: analitinių žymenų mokslinė atraka ir identifikavimas, kiekio rodiklių įvairavimo ir įtakojančių veiksnių tyrimai, lydinčiųjų junginių analitinis charakterizavimas, antioksidantų skirstymas pokolonėliniu metodu).</t>
      </is>
    </nc>
    <odxf>
      <protection locked="0"/>
    </odxf>
    <ndxf>
      <protection locked="1"/>
    </ndxf>
  </rcc>
  <rcc rId="71359" sId="1" odxf="1" dxf="1">
    <nc r="F811" t="inlineStr">
      <is>
        <t>Valdas Jakštas
profesorius
tel.: 8-37 327249
el.paštas.: farmakog@lsmuni.lt</t>
      </is>
    </nc>
    <odxf>
      <alignment wrapText="0" readingOrder="0"/>
      <protection locked="0"/>
    </odxf>
    <ndxf>
      <alignment wrapText="1" readingOrder="0"/>
      <protection locked="1"/>
    </ndxf>
  </rcc>
  <rcc rId="71360" sId="1">
    <nc r="G811">
      <v>17</v>
    </nc>
  </rcc>
  <rcc rId="71361" sId="1" odxf="1" dxf="1">
    <nc r="D812" t="inlineStr">
      <is>
        <t>K2_P2_T3</t>
      </is>
    </nc>
    <odxf>
      <font>
        <sz val="11"/>
        <color theme="1"/>
        <name val="Calibri"/>
        <scheme val="minor"/>
      </font>
      <protection locked="0"/>
    </odxf>
    <ndxf>
      <font>
        <sz val="11"/>
        <color rgb="FF000000"/>
        <name val="Calibri"/>
        <scheme val="minor"/>
      </font>
      <protection locked="1"/>
    </ndxf>
  </rcc>
  <rcc rId="71362" sId="1" odxf="1" dxf="1">
    <nc r="E812" t="inlineStr">
      <is>
        <t>Biologiškai aktyvių junginių, vaistinių augalinių žaliavų, ruošinių ir preparatų tyrimai taikant ultraefektyviąją skysčių chromatografiją ir trigubio kvadrupolio masių spektrometrinį detektorių (biologinių tiriamųjų objektų tyrimai:  ikiklinikiniai ir moksliniai biologinių žymenų tyrimai, žymenų mokslinė atraka ir identifikavimas, kiekio rodiklių įvairavimo ir įtakojančių veiksnių tyrimai; farmacinių tiriamųjų objektų tyrimai).</t>
      </is>
    </nc>
    <odxf>
      <protection locked="0"/>
    </odxf>
    <ndxf>
      <protection locked="1"/>
    </ndxf>
  </rcc>
  <rcc rId="71363" sId="1" odxf="1" dxf="1">
    <nc r="F812" t="inlineStr">
      <is>
        <t>Valdas Jakštas
profesorius
tel.: 8-37 327249
el.paštas.: farmakog@lsmuni.lt</t>
      </is>
    </nc>
    <odxf>
      <alignment wrapText="0" readingOrder="0"/>
      <protection locked="0"/>
    </odxf>
    <ndxf>
      <alignment wrapText="1" readingOrder="0"/>
      <protection locked="1"/>
    </ndxf>
  </rcc>
  <rcc rId="71364" sId="1">
    <nc r="G812">
      <v>17</v>
    </nc>
  </rcc>
  <rcc rId="71365" sId="1" odxf="1" dxf="1">
    <nc r="D813" t="inlineStr">
      <is>
        <t>K2_P3_T3</t>
      </is>
    </nc>
    <odxf>
      <protection locked="0"/>
    </odxf>
    <ndxf>
      <protection locked="1"/>
    </ndxf>
  </rcc>
  <rcc rId="71366" sId="1" odxf="1" dxf="1">
    <nc r="E813" t="inlineStr">
      <is>
        <t>Optinių technologijų reikšmė ir taikymas ankstyvai odos vėžio diagnostikai</t>
      </is>
    </nc>
    <odxf>
      <protection locked="0"/>
    </odxf>
    <ndxf>
      <protection locked="1"/>
    </ndxf>
  </rcc>
  <rcc rId="71367" sId="1" odxf="1" dxf="1">
    <nc r="F813" t="inlineStr">
      <is>
        <t>Skaidra Valiukevičienė
LSMU Odos ir venerinių ligų klinikos vadovė, profesorė
tel.: 8-37 326246
el.paštas: skaidra.valiukeviciene@kaunoklinikos.lt</t>
      </is>
    </nc>
    <odxf>
      <alignment wrapText="0" readingOrder="0"/>
      <protection locked="0"/>
    </odxf>
    <ndxf>
      <alignment wrapText="1" readingOrder="0"/>
      <protection locked="1"/>
    </ndxf>
  </rcc>
  <rcc rId="71368" sId="1">
    <nc r="G813">
      <v>17</v>
    </nc>
  </rcc>
  <rcc rId="71369" sId="1" odxf="1" dxf="1">
    <nc r="D814" t="inlineStr">
      <is>
        <t>K2_P2_T3</t>
      </is>
    </nc>
    <odxf>
      <font>
        <sz val="11"/>
        <color theme="1"/>
        <name val="Calibri"/>
        <scheme val="minor"/>
      </font>
      <protection locked="0"/>
    </odxf>
    <ndxf>
      <font>
        <sz val="11"/>
        <color rgb="FF000000"/>
        <name val="Calibri"/>
        <scheme val="minor"/>
      </font>
      <protection locked="1"/>
    </ndxf>
  </rcc>
  <rcc rId="71370" sId="1" odxf="1" dxf="1">
    <nc r="E814" t="inlineStr">
      <is>
        <t>Mikrocirkuliacijos ikiklinikiniai ar klinikiniai tyrimai. Paslaugos rezultatas - produkto poveikio mikrocirkuliacijai įvertinimas</t>
      </is>
    </nc>
    <odxf>
      <protection locked="0"/>
    </odxf>
    <ndxf>
      <protection locked="1"/>
    </ndxf>
  </rcc>
  <rcc rId="71371" sId="1" odxf="1" dxf="1">
    <nc r="F814" t="inlineStr">
      <is>
        <t>Andrius Pranskūnas
docentas
tel.8-614 77654
el.paštas: a.pranskunas@gmail.com</t>
      </is>
    </nc>
    <odxf>
      <alignment wrapText="0" readingOrder="0"/>
      <protection locked="0"/>
    </odxf>
    <ndxf>
      <alignment wrapText="1" readingOrder="0"/>
      <protection locked="1"/>
    </ndxf>
  </rcc>
  <rcc rId="71372" sId="1">
    <nc r="G814">
      <v>17</v>
    </nc>
  </rcc>
  <rcc rId="71373" sId="1" odxf="1" dxf="1">
    <nc r="D815" t="inlineStr">
      <is>
        <t>K2_P2_T3</t>
      </is>
    </nc>
    <odxf>
      <font>
        <sz val="11"/>
        <color theme="1"/>
        <name val="Calibri"/>
        <scheme val="minor"/>
      </font>
      <protection locked="0"/>
    </odxf>
    <ndxf>
      <font>
        <sz val="11"/>
        <color rgb="FF000000"/>
        <name val="Calibri"/>
        <scheme val="minor"/>
      </font>
      <protection locked="1"/>
    </ndxf>
  </rcc>
  <rcc rId="71374" sId="1" odxf="1" dxf="1">
    <nc r="E815" t="inlineStr">
      <is>
        <t>Sisteminės kraujotakos tyrimai. Naudojami invaziniai ar neinvaziniai metodai. Vertinamas sisteminės kraujotakos atsakas skiriant tiriamą produktą. Paslaugos rezultatas - produkto poveikio sisteminei kraujotakai įvertinimas</t>
      </is>
    </nc>
    <odxf>
      <protection locked="0"/>
    </odxf>
    <ndxf>
      <protection locked="1"/>
    </ndxf>
  </rcc>
  <rcc rId="71375" sId="1" odxf="1" dxf="1">
    <nc r="F815" t="inlineStr">
      <is>
        <t>Andrius Pranskūnas
docentas
tel.8-614 77654
el.paštas: a.pranskunas@gmail.com</t>
      </is>
    </nc>
    <odxf>
      <alignment wrapText="0" readingOrder="0"/>
      <protection locked="0"/>
    </odxf>
    <ndxf>
      <alignment wrapText="1" readingOrder="0"/>
      <protection locked="1"/>
    </ndxf>
  </rcc>
  <rcc rId="71376" sId="1">
    <nc r="G815">
      <v>17</v>
    </nc>
  </rcc>
  <rcc rId="71377" sId="1" odxf="1" dxf="1">
    <nc r="D816" t="inlineStr">
      <is>
        <t>K2_P2_T3</t>
      </is>
    </nc>
    <odxf>
      <protection locked="0"/>
    </odxf>
    <ndxf>
      <protection locked="1"/>
    </ndxf>
  </rcc>
  <rcc rId="71378" sId="1" odxf="1" dxf="1">
    <nc r="E816" t="inlineStr">
      <is>
        <t>Psichologinių veiksnių, susijusių su asmens fizinės ir psichikos sveikatos rodikliais, sveikimu ir gydymo išeitimis, tyrimai: tyrimo metodologijos sudarymas, duomenų rinkimas ir analizė</t>
      </is>
    </nc>
    <odxf>
      <protection locked="0"/>
    </odxf>
    <ndxf>
      <protection locked="1"/>
    </ndxf>
  </rcc>
  <rcc rId="71379" sId="1" odxf="1" dxf="1">
    <nc r="F816" t="inlineStr">
      <is>
        <t>dr. Aistė Pranckevičienė
mokslo darbuotoja
tel.: 8-616 98968
el.paštas: aiste.pranckeviciene@lsmuni.lt</t>
      </is>
    </nc>
    <odxf>
      <alignment wrapText="0" readingOrder="0"/>
      <protection locked="0"/>
    </odxf>
    <ndxf>
      <alignment wrapText="1" readingOrder="0"/>
      <protection locked="1"/>
    </ndxf>
  </rcc>
  <rcc rId="71380" sId="1">
    <nc r="G816">
      <v>17</v>
    </nc>
  </rcc>
  <rcc rId="71381" sId="1" odxf="1" dxf="1">
    <nc r="D817" t="inlineStr">
      <is>
        <t>K2_P2_T3</t>
      </is>
    </nc>
    <odxf>
      <protection locked="0"/>
    </odxf>
    <ndxf>
      <protection locked="1"/>
    </ndxf>
  </rcc>
  <rcc rId="71382" sId="1" odxf="1" dxf="1">
    <nc r="E817" t="inlineStr">
      <is>
        <t>Genetiniai tyrimai (genotipavimas, kiekybinis genų raiškos nustatymo tyrimas, bioinformatika)</t>
      </is>
    </nc>
    <odxf>
      <protection locked="0"/>
    </odxf>
    <ndxf>
      <protection locked="1"/>
    </ndxf>
  </rcc>
  <rcc rId="71383" sId="1" odxf="1" dxf="1">
    <nc r="F817" t="inlineStr">
      <is>
        <t>Ramūnas Jokubka
mokslo darbuotojas
tel. 8-37 302956
e.paštas: ramunas.jokubka@lsmuni.lt</t>
      </is>
    </nc>
    <odxf>
      <alignment wrapText="0" readingOrder="0"/>
      <protection locked="0"/>
    </odxf>
    <ndxf>
      <alignment wrapText="1" readingOrder="0"/>
      <protection locked="1"/>
    </ndxf>
  </rcc>
  <rcc rId="71384" sId="1">
    <nc r="G817">
      <v>17</v>
    </nc>
  </rcc>
  <rcc rId="71385" sId="1" odxf="1" dxf="1">
    <nc r="D818" t="inlineStr">
      <is>
        <t>K2_P2_T3</t>
      </is>
    </nc>
    <odxf>
      <protection locked="0"/>
    </odxf>
    <ndxf>
      <protection locked="1"/>
    </ndxf>
  </rcc>
  <rcc rId="71386" sId="1" odxf="1" dxf="1">
    <nc r="E818" t="inlineStr">
      <is>
        <t xml:space="preserve">Farmakogenetiniai tyrimai (vaistų parinkimas pagal paciento genetinį profilį)
</t>
      </is>
    </nc>
    <odxf>
      <protection locked="0"/>
    </odxf>
    <ndxf>
      <protection locked="1"/>
    </ndxf>
  </rcc>
  <rcc rId="71387" sId="1" odxf="1" dxf="1">
    <nc r="F818" t="inlineStr">
      <is>
        <t>Ramūnas Jokubka
mokslo darbuotojas
tel. 8-37 302956
e.paštas: ramunas.jokubka@lsmuni.lt</t>
      </is>
    </nc>
    <odxf>
      <alignment wrapText="0" readingOrder="0"/>
      <protection locked="0"/>
    </odxf>
    <ndxf>
      <alignment wrapText="1" readingOrder="0"/>
      <protection locked="1"/>
    </ndxf>
  </rcc>
  <rcc rId="71388" sId="1">
    <nc r="G818">
      <v>17</v>
    </nc>
  </rcc>
  <rcc rId="71389" sId="1" odxf="1" dxf="1">
    <nc r="D819" t="inlineStr">
      <is>
        <t>K2_P2_T3</t>
      </is>
    </nc>
    <odxf>
      <protection locked="0"/>
    </odxf>
    <ndxf>
      <protection locked="1"/>
    </ndxf>
  </rcc>
  <rcc rId="71390" sId="1" odxf="1" dxf="1">
    <nc r="E819" t="inlineStr">
      <is>
        <t>Baltymų tyrimai iš biologinių skysčių (baltymų raiškos tyrimai biologiniuose pavyzdžiuose)</t>
      </is>
    </nc>
    <odxf>
      <protection locked="0"/>
    </odxf>
    <ndxf>
      <protection locked="1"/>
    </ndxf>
  </rcc>
  <rcc rId="71391" sId="1" odxf="1" dxf="1">
    <nc r="F819" t="inlineStr">
      <is>
        <t>Ramūnas Jokubka
mokslo darbuotojas
tel. 8-37 302956
e.paštas: ramunas.jokubka@lsmuni.lt</t>
      </is>
    </nc>
    <odxf>
      <alignment wrapText="0" readingOrder="0"/>
      <protection locked="0"/>
    </odxf>
    <ndxf>
      <alignment wrapText="1" readingOrder="0"/>
      <protection locked="1"/>
    </ndxf>
  </rcc>
  <rcc rId="71392" sId="1">
    <nc r="G819">
      <v>17</v>
    </nc>
  </rcc>
  <rcc rId="71393" sId="1" odxf="1" dxf="1">
    <nc r="D820" t="inlineStr">
      <is>
        <t>K2_P2_T3</t>
      </is>
    </nc>
    <odxf>
      <protection locked="0"/>
    </odxf>
    <ndxf>
      <protection locked="1"/>
    </ndxf>
  </rcc>
  <rcc rId="71394" sId="1" odxf="1" dxf="1">
    <nc r="E820" t="inlineStr">
      <is>
        <t>Operacijos ir kitos manipuliacijos su laboratoriniais gyvūnais</t>
      </is>
    </nc>
    <odxf>
      <protection locked="0"/>
    </odxf>
    <ndxf>
      <protection locked="1"/>
    </ndxf>
  </rcc>
  <rcc rId="71395" sId="1" odxf="1" dxf="1">
    <nc r="F820" t="inlineStr">
      <is>
        <t>Ramūnas Jokubka
mokslo darbuotojas
tel. 8-37 302956
e.paštas: ramunas.jokubka@lsmuni.lt</t>
      </is>
    </nc>
    <odxf>
      <alignment wrapText="0" readingOrder="0"/>
      <protection locked="0"/>
    </odxf>
    <ndxf>
      <alignment wrapText="1" readingOrder="0"/>
      <protection locked="1"/>
    </ndxf>
  </rcc>
  <rcc rId="71396" sId="1">
    <nc r="G820">
      <v>17</v>
    </nc>
  </rcc>
  <rcc rId="71397" sId="1" odxf="1" dxf="1">
    <nc r="D821" t="inlineStr">
      <is>
        <t>K2_P2_T3</t>
      </is>
    </nc>
    <odxf>
      <protection locked="0"/>
    </odxf>
    <ndxf>
      <protection locked="1"/>
    </ndxf>
  </rcc>
  <rcc rId="71398" sId="1" odxf="1" dxf="1">
    <nc r="E821" t="inlineStr">
      <is>
        <t>Sukurtas programos prototipas Saulės žybsnių sukeltų geomagnetinių audrų prognozavimui ir galimo poveikio visuomenės sveikatai konkrečioje vietovėje įvertinimui</t>
      </is>
    </nc>
    <odxf>
      <protection locked="0"/>
    </odxf>
    <ndxf>
      <protection locked="1"/>
    </ndxf>
  </rcc>
  <rcc rId="71399" sId="1" odxf="1" dxf="1">
    <nc r="F821" t="inlineStr">
      <is>
        <t>Prof. dr. Vladas Vansevičius
FTMC Fundamentinių tyrimų skyrius
Tel. 8 608 71571
El. p.: vladas.vansevicius@ftmc.lt</t>
      </is>
    </nc>
    <odxf>
      <alignment wrapText="0" readingOrder="0"/>
      <protection locked="0"/>
    </odxf>
    <ndxf>
      <alignment wrapText="1" readingOrder="0"/>
      <protection locked="1"/>
    </ndxf>
  </rcc>
  <rcc rId="71400" sId="1">
    <nc r="G821">
      <v>18</v>
    </nc>
  </rcc>
  <rcc rId="71401" sId="1" odxf="1" dxf="1">
    <nc r="D822" t="inlineStr">
      <is>
        <t>K2_P3_T3</t>
      </is>
    </nc>
    <odxf>
      <font>
        <sz val="11"/>
        <color theme="1"/>
        <name val="Calibri"/>
        <scheme val="minor"/>
      </font>
      <protection locked="0"/>
    </odxf>
    <ndxf>
      <font>
        <sz val="11"/>
        <color rgb="FF000000"/>
        <name val="Calibri"/>
        <scheme val="minor"/>
      </font>
      <protection locked="1"/>
    </ndxf>
  </rcc>
  <rcc rId="71402" sId="1" odxf="1" dxf="1">
    <nc r="E822" t="inlineStr">
      <is>
        <t>Biomedicininių paviršių atsparumo trinčiai ir dilimui gerinimas naudojant taikomąsias tribologines technologijas. Rezultatas: mokslinių tyrimų ataskaita.</t>
      </is>
    </nc>
    <odxf>
      <protection locked="0"/>
    </odxf>
    <ndxf>
      <protection locked="1"/>
    </ndxf>
  </rcc>
  <rcc rId="71403" sId="1" odxf="1" dxf="1">
    <nc r="F822" t="inlineStr">
      <is>
        <t>Dr. Svajus Asadauskas
FTMC Elektrocheminės medžiagotyros skyrius
Tel. +370-682-56893
El. p.: asadauskas@chi.lt</t>
      </is>
    </nc>
    <odxf>
      <alignment wrapText="0" readingOrder="0"/>
      <protection locked="0"/>
    </odxf>
    <ndxf>
      <alignment wrapText="1" readingOrder="0"/>
      <protection locked="1"/>
    </ndxf>
  </rcc>
  <rcc rId="71404" sId="1">
    <nc r="G822">
      <v>18</v>
    </nc>
  </rcc>
  <rcc rId="71405" sId="1" odxf="1" dxf="1">
    <nc r="D823" t="inlineStr">
      <is>
        <t>K2_P2_T3</t>
      </is>
    </nc>
    <odxf>
      <protection locked="0"/>
    </odxf>
    <ndxf>
      <protection locked="1"/>
    </ndxf>
  </rcc>
  <rcc rId="71406" sId="1" odxf="1" dxf="1">
    <nc r="E823" t="inlineStr">
      <is>
        <t>Įvairių bioterpių elementinės bei izotopinės sudėties tyrimai,  tyrimų duomenų pritaikymas sveikatos sutrikimų diagnostikai</t>
      </is>
    </nc>
    <odxf>
      <protection locked="0"/>
    </odxf>
    <ndxf>
      <protection locked="1"/>
    </ndxf>
  </rcc>
  <rcc rId="71407" sId="1" odxf="1" dxf="1">
    <nc r="F823" t="inlineStr">
      <is>
        <t>Dr. Darius Valiulis
FTMC Aplinkotyros skyrius
Tel. 8 612 93023
El.p.:  DariusESL@gmail.com</t>
      </is>
    </nc>
    <odxf>
      <alignment wrapText="0" readingOrder="0"/>
      <protection locked="0"/>
    </odxf>
    <ndxf>
      <alignment wrapText="1" readingOrder="0"/>
      <protection locked="1"/>
    </ndxf>
  </rcc>
  <rcc rId="71408" sId="1">
    <nc r="G823">
      <v>18</v>
    </nc>
  </rcc>
  <rcc rId="71409" sId="1" odxf="1" dxf="1">
    <nc r="D824" t="inlineStr">
      <is>
        <t>K2_P2_T3</t>
      </is>
    </nc>
    <odxf>
      <protection locked="0"/>
    </odxf>
    <ndxf>
      <protection locked="1"/>
    </ndxf>
  </rcc>
  <rcc rId="71410" sId="1" odxf="1" dxf="1">
    <nc r="E824" t="inlineStr">
      <is>
        <t>Aerozolio dalelių dydžio pasiskirstymo matavimai ir nusėdimo plaučiuose įvertinimas</t>
      </is>
    </nc>
    <odxf>
      <protection locked="0"/>
    </odxf>
    <ndxf>
      <protection locked="1"/>
    </ndxf>
  </rcc>
  <rcc rId="71411" sId="1" odxf="1" dxf="1">
    <nc r="F824" t="inlineStr">
      <is>
        <t>Dr. Vidmantas Ulevičius
FTMC Aplinkotyros skyrius
Tel. (8 5) 2661644
El.p. ulevicv@ktl.mii.lt</t>
      </is>
    </nc>
    <odxf>
      <alignment wrapText="0" readingOrder="0"/>
      <protection locked="0"/>
    </odxf>
    <ndxf>
      <alignment wrapText="1" readingOrder="0"/>
      <protection locked="1"/>
    </ndxf>
  </rcc>
  <rcc rId="71412" sId="1">
    <nc r="G824">
      <v>18</v>
    </nc>
  </rcc>
  <rcc rId="71413" sId="1" odxf="1" dxf="1">
    <nc r="D825" t="inlineStr">
      <is>
        <t>K2_P2_T3</t>
      </is>
    </nc>
    <odxf>
      <protection locked="0"/>
    </odxf>
    <ndxf>
      <protection locked="1"/>
    </ndxf>
  </rcc>
  <rcc rId="71414" sId="1" odxf="1" dxf="1">
    <nc r="E825" t="inlineStr">
      <is>
        <t xml:space="preserve">Naujų žmogaus judėjimą atstatančių arba kompensuojančių priemonių koncepcijos formulavimas, koncepcijos įrodymas, modelio testavimas. Rezultate bus atliktas teorinis, eksperimentinis tyrimas leidžiantis suformuluoti kuriamų priemonių koncepciją, nustatantis pagrindinius biomechaninius rodiklius, patvirtinantis sukurto modelio veikimą. </t>
      </is>
    </nc>
    <odxf>
      <protection locked="0"/>
    </odxf>
    <ndxf>
      <protection locked="1"/>
    </ndxf>
  </rcc>
  <rcc rId="71415" sId="1" odxf="1" dxf="1">
    <nc r="F825" t="inlineStr">
      <is>
        <t>Martynas Veršinskas 
Biomechanikas-tyrėjas
martynas.versinskas@bpti.lt
+37068387737</t>
      </is>
    </nc>
    <odxf>
      <alignment wrapText="0" readingOrder="0"/>
      <protection locked="0"/>
    </odxf>
    <ndxf>
      <alignment wrapText="1" readingOrder="0"/>
      <protection locked="1"/>
    </ndxf>
  </rcc>
  <rcc rId="71416" sId="1">
    <nc r="G825">
      <v>20</v>
    </nc>
  </rcc>
  <rcc rId="71417" sId="1" odxf="1" dxf="1">
    <nc r="D826" t="inlineStr">
      <is>
        <t>K2_P3_T3</t>
      </is>
    </nc>
    <odxf>
      <protection locked="0"/>
    </odxf>
    <ndxf>
      <protection locked="1"/>
    </ndxf>
  </rcc>
  <rcc rId="71418" sId="1" odxf="1" dxf="1">
    <nc r="E826" t="inlineStr">
      <is>
        <t>Maketų asmens bei sveikatos apsaugai sukūrimas
naudojant mobiliąsias bei dėvimųjų įrenginių (wearables) technologijas.</t>
      </is>
    </nc>
    <odxf>
      <protection locked="0"/>
    </odxf>
    <ndxf>
      <protection locked="1"/>
    </ndxf>
  </rcc>
  <rcc rId="71419" sId="1" odxf="1" dxf="1">
    <nc r="F826" t="inlineStr">
      <is>
        <t>dr. Paulius Serafinavičius
Vyresnusis mokslo darbuotojas
 paulius.serafinavicius@bpti.lt
+37068387737</t>
      </is>
    </nc>
    <odxf>
      <alignment wrapText="0" readingOrder="0"/>
      <protection locked="0"/>
    </odxf>
    <ndxf>
      <alignment wrapText="1" readingOrder="0"/>
      <protection locked="1"/>
    </ndxf>
  </rcc>
  <rcc rId="71420" sId="1">
    <nc r="G826">
      <v>20</v>
    </nc>
  </rcc>
  <rcc rId="71421" sId="1" odxf="1" dxf="1">
    <nc r="D827" t="inlineStr">
      <is>
        <t>K2_P2_T3</t>
      </is>
    </nc>
    <odxf>
      <protection locked="0"/>
    </odxf>
    <ndxf>
      <protection locked="1"/>
    </ndxf>
  </rcc>
  <rcc rId="71422" sId="1" odxf="1" dxf="1">
    <nc r="E827" t="inlineStr">
      <is>
        <t>Duomenų gamybos, dirbtinio intelekto ir statistinės analizės taikymų asmens bei visuomenės sveikatos stebėsenai ir užtikrinimui moksliniai tyrimai</t>
      </is>
    </nc>
    <odxf>
      <protection locked="0"/>
    </odxf>
    <ndxf>
      <protection locked="1"/>
    </ndxf>
  </rcc>
  <rcc rId="71423" sId="1" odxf="1" dxf="1">
    <nc r="F827" t="inlineStr">
      <is>
        <t>Prof. Tomas Krilavičius
IT skyriaus vadovas 
 t.krilavicius@bpti.lt
 +37061804223</t>
      </is>
    </nc>
    <odxf>
      <alignment wrapText="0" readingOrder="0"/>
      <protection locked="0"/>
    </odxf>
    <ndxf>
      <alignment wrapText="1" readingOrder="0"/>
      <protection locked="1"/>
    </ndxf>
  </rcc>
  <rcc rId="71424" sId="1">
    <nc r="G827">
      <v>20</v>
    </nc>
  </rcc>
  <rcc rId="71425" sId="1" odxf="1" dxf="1">
    <nc r="D828" t="inlineStr">
      <is>
        <t>K2_P2_T3</t>
      </is>
    </nc>
    <odxf>
      <protection locked="0"/>
    </odxf>
    <ndxf>
      <protection locked="1"/>
    </ndxf>
  </rcc>
  <rcc rId="71426" sId="1" odxf="1" dxf="1">
    <nc r="E828" t="inlineStr">
      <is>
        <t>Kalbos technologijų taikymų asmens bei visuomenės sveikatos stebėsenai ir užtikrinimui moksliniai tyrimai</t>
      </is>
    </nc>
    <odxf>
      <protection locked="0"/>
    </odxf>
    <ndxf>
      <protection locked="1"/>
    </ndxf>
  </rcc>
  <rcc rId="71427" sId="1" odxf="1" dxf="1">
    <nc r="F828" t="inlineStr">
      <is>
        <t>Prof. Tomas Krilavičius
IT skyriaus vadovas 
 t.krilavicius@bpti.lt
 +37061804223</t>
      </is>
    </nc>
    <odxf>
      <alignment wrapText="0" readingOrder="0"/>
      <protection locked="0"/>
    </odxf>
    <ndxf>
      <alignment wrapText="1" readingOrder="0"/>
      <protection locked="1"/>
    </ndxf>
  </rcc>
  <rcc rId="71428" sId="1">
    <nc r="G828">
      <v>20</v>
    </nc>
  </rcc>
  <rcc rId="71429" sId="1" odxf="1" dxf="1">
    <nc r="D829" t="inlineStr">
      <is>
        <t>K2_P3_T3</t>
      </is>
    </nc>
    <odxf>
      <protection locked="0"/>
    </odxf>
    <ndxf>
      <protection locked="1"/>
    </ndxf>
  </rcc>
  <rcc rId="71430" sId="1" odxf="1" dxf="1">
    <nc r="E829" t="inlineStr">
      <is>
        <t>Medicininio įtvaro su mechatronine sistema prototipo sukūrimas ir įvertinimas.</t>
      </is>
    </nc>
    <odxf>
      <protection locked="0"/>
    </odxf>
    <ndxf>
      <protection locked="1"/>
    </ndxf>
  </rcc>
  <rcc rId="71431" sId="1" odxf="1" dxf="1">
    <nc r="F829" t="inlineStr">
      <is>
        <t>Vladas Taluntis 
Inžinierius-tyrėjas 
vladas.taluntis@bpti.lt
+37061632530</t>
      </is>
    </nc>
    <odxf>
      <alignment wrapText="0" readingOrder="0"/>
      <protection locked="0"/>
    </odxf>
    <ndxf>
      <alignment wrapText="1" readingOrder="0"/>
      <protection locked="1"/>
    </ndxf>
  </rcc>
  <rcc rId="71432" sId="1">
    <nc r="G829">
      <v>20</v>
    </nc>
  </rcc>
  <rcc rId="71433" sId="1" odxf="1" dxf="1">
    <nc r="D830" t="inlineStr">
      <is>
        <t>K2_P3_T3</t>
      </is>
    </nc>
    <odxf>
      <font>
        <sz val="11"/>
        <color theme="1"/>
        <name val="Calibri"/>
        <scheme val="minor"/>
      </font>
      <protection locked="0"/>
    </odxf>
    <ndxf>
      <font>
        <sz val="11"/>
        <color auto="1"/>
        <name val="Calibri"/>
        <scheme val="minor"/>
      </font>
      <protection locked="1"/>
    </ndxf>
  </rcc>
  <rcc rId="71434" sId="1" odxf="1" dxf="1">
    <nc r="E830" t="inlineStr">
      <is>
        <t>Portabilios, belaidės, dėvimos fiziologinės stebėsenos elektroninės įrangos ir sistemų moksliniai tyrimai. Rezultate bus atlikti įrangos/sistemų moksliniai tyrimai.</t>
      </is>
    </nc>
    <odxf>
      <font>
        <sz val="11"/>
        <color theme="1"/>
        <name val="Calibri"/>
        <scheme val="minor"/>
      </font>
      <protection locked="0"/>
    </odxf>
    <ndxf>
      <font>
        <sz val="11"/>
        <color auto="1"/>
        <name val="Calibri"/>
        <scheme val="minor"/>
      </font>
      <protection locked="1"/>
    </ndxf>
  </rcc>
  <rcc rId="71435" sId="1" odxf="1" dxf="1">
    <nc r="F83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436" sId="1">
    <nc r="G830">
      <v>22</v>
    </nc>
  </rcc>
  <rcc rId="71437" sId="1" odxf="1" dxf="1">
    <nc r="D831" t="inlineStr">
      <is>
        <t>K2_P2_T3</t>
      </is>
    </nc>
    <odxf>
      <font>
        <sz val="11"/>
        <color theme="1"/>
        <name val="Calibri"/>
        <scheme val="minor"/>
      </font>
      <protection locked="0"/>
    </odxf>
    <ndxf>
      <font>
        <sz val="11"/>
        <color auto="1"/>
        <name val="Calibri"/>
        <scheme val="minor"/>
      </font>
      <protection locked="1"/>
    </ndxf>
  </rcc>
  <rcc rId="71438" sId="1" odxf="1" dxf="1">
    <nc r="E831" t="inlineStr">
      <is>
        <t>Įvairiarūšių biomedicininių signalų apdorojimo ir analizės algoritmų tyrimai. Rezultate bus atlikti algoritmų moksliniai tyrimai.</t>
      </is>
    </nc>
    <odxf>
      <font>
        <sz val="11"/>
        <color theme="1"/>
        <name val="Calibri"/>
        <scheme val="minor"/>
      </font>
      <protection locked="0"/>
    </odxf>
    <ndxf>
      <font>
        <sz val="11"/>
        <color auto="1"/>
        <name val="Calibri"/>
        <scheme val="minor"/>
      </font>
      <protection locked="1"/>
    </ndxf>
  </rcc>
  <rcc rId="71439" sId="1" odxf="1" dxf="1">
    <nc r="F83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440" sId="1">
    <nc r="G831">
      <v>22</v>
    </nc>
  </rcc>
  <rcc rId="71441" sId="1" odxf="1" dxf="1">
    <nc r="D832" t="inlineStr">
      <is>
        <t>K3_P1_T3</t>
      </is>
    </nc>
    <odxf>
      <font>
        <sz val="11"/>
        <color theme="1"/>
        <name val="Calibri"/>
        <scheme val="minor"/>
      </font>
      <border outline="0">
        <top style="thin">
          <color auto="1"/>
        </top>
      </border>
      <protection locked="0"/>
    </odxf>
    <ndxf>
      <font>
        <sz val="11"/>
        <color rgb="FF000000"/>
        <name val="Calibri"/>
        <scheme val="minor"/>
      </font>
      <border outline="0">
        <top/>
      </border>
      <protection locked="1"/>
    </ndxf>
  </rcc>
  <rcc rId="71442" sId="1" odxf="1" dxf="1">
    <nc r="E832" t="inlineStr">
      <is>
        <t>Mikrobiologinio preparato gamybos ir jo panaudojimo natūraliam (ekologiniam) dirvožemio derlingumui didinti vystymas</t>
      </is>
    </nc>
    <odxf>
      <font>
        <sz val="11"/>
        <color theme="1"/>
        <name val="Calibri"/>
        <scheme val="minor"/>
      </font>
      <protection locked="0"/>
    </odxf>
    <ndxf>
      <font>
        <sz val="11"/>
        <color auto="1"/>
        <name val="Calibri"/>
        <scheme val="minor"/>
      </font>
      <protection locked="1"/>
    </ndxf>
  </rcc>
  <rcc rId="71443" sId="1" odxf="1" dxf="1">
    <nc r="F83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444" sId="1">
    <nc r="G832">
      <v>22</v>
    </nc>
  </rcc>
  <rcc rId="71445" sId="1" odxf="1" dxf="1">
    <nc r="D833" t="inlineStr">
      <is>
        <t>K3_P2_T3</t>
      </is>
    </nc>
    <odxf>
      <protection locked="0"/>
    </odxf>
    <ndxf>
      <protection locked="1"/>
    </ndxf>
  </rcc>
  <rcc rId="71446" sId="1" odxf="1" dxf="1">
    <nc r="E833" t="inlineStr">
      <is>
        <t xml:space="preserve">Maisto papildų sportui ir sveikatos stiprinimui tyrimai. Veiklos rezultatas-žinios, sudarančios prielaidas naujų maisto papildų receptūrų sukūrimui. </t>
      </is>
    </nc>
    <odxf>
      <protection locked="0"/>
    </odxf>
    <ndxf>
      <protection locked="1"/>
    </ndxf>
  </rcc>
  <rcc rId="71447" sId="1" odxf="1" dxf="1">
    <nc r="F833" t="inlineStr">
      <is>
        <t xml:space="preserve">Doc. dr. Ramutis Kairaitis
Treniravimo mokslo katedra
El. paštas: ramutis.kairaitis@lsu.lt
Tel. (8 699) 32 433
</t>
      </is>
    </nc>
    <odxf>
      <alignment wrapText="0" readingOrder="0"/>
      <protection locked="0"/>
    </odxf>
    <ndxf>
      <alignment wrapText="1" readingOrder="0"/>
      <protection locked="1"/>
    </ndxf>
  </rcc>
  <rcc rId="71448" sId="1">
    <nc r="G833">
      <v>26</v>
    </nc>
  </rcc>
  <rcc rId="71449" sId="1" odxf="1" dxf="1">
    <nc r="D834" t="inlineStr">
      <is>
        <t>K2_P2_T3</t>
      </is>
    </nc>
    <odxf>
      <protection locked="0"/>
    </odxf>
    <ndxf>
      <protection locked="1"/>
    </ndxf>
  </rcc>
  <rcc rId="71450" sId="1" odxf="1" dxf="1">
    <nc r="E834" t="inlineStr">
      <is>
        <t xml:space="preserve">Kompleksinių programų (fizinis aktyvumas, mityba, maisto papildai) vyresnio amžiaus žmonių raumenų atrofijos (sarkopenijos) profilaktikai ir gydymui sukūrimas. </t>
      </is>
    </nc>
    <odxf>
      <protection locked="0"/>
    </odxf>
    <ndxf>
      <protection locked="1"/>
    </ndxf>
  </rcc>
  <rcc rId="71451" sId="1" odxf="1" dxf="1">
    <nc r="F834" t="inlineStr">
      <is>
        <t>Doc. dr. Ramutis Kairaitis
Treniravimo mokslo katedra
El. paštas: ramutis.kairaitis@lsu.lt
Tel. (8 699) 32 433</t>
      </is>
    </nc>
    <odxf>
      <alignment wrapText="0" readingOrder="0"/>
      <protection locked="0"/>
    </odxf>
    <ndxf>
      <alignment wrapText="1" readingOrder="0"/>
      <protection locked="1"/>
    </ndxf>
  </rcc>
  <rcc rId="71452" sId="1">
    <nc r="G834">
      <v>26</v>
    </nc>
  </rcc>
  <rcc rId="71453" sId="1" odxf="1" dxf="1">
    <nc r="D835" t="inlineStr">
      <is>
        <t>K2_P2_T3</t>
      </is>
    </nc>
    <odxf>
      <protection locked="0"/>
    </odxf>
    <ndxf>
      <protection locked="1"/>
    </ndxf>
  </rcc>
  <rcc rId="71454" sId="1" odxf="1" dxf="1">
    <nc r="E835" t="inlineStr">
      <is>
        <t>Duomenų gamybos, dirbtinio intelekto ir statistinės analizės taikymų asmens bei visuomenės sveikatos stebėsenai ir užtikrinimui moksliniai tyrimai</t>
      </is>
    </nc>
    <odxf>
      <protection locked="0"/>
    </odxf>
    <ndxf>
      <protection locked="1"/>
    </ndxf>
  </rcc>
  <rcc rId="71455" sId="1" odxf="1" dxf="1">
    <nc r="F835" t="inlineStr">
      <is>
        <t>VDU Informatikos fakultetas
Prof. Tomas Krilavičius, 
El. p. t.krilavicius@if.vdu.lt
Tel.: +37061804223</t>
      </is>
    </nc>
    <odxf>
      <alignment wrapText="0" readingOrder="0"/>
      <protection locked="0"/>
    </odxf>
    <ndxf>
      <alignment wrapText="1" readingOrder="0"/>
      <protection locked="1"/>
    </ndxf>
  </rcc>
  <rcc rId="71456" sId="1">
    <nc r="G835">
      <v>31</v>
    </nc>
  </rcc>
  <rcc rId="71457" sId="1" odxf="1" dxf="1">
    <nc r="D836" t="inlineStr">
      <is>
        <t>K2_P2_T3</t>
      </is>
    </nc>
    <odxf>
      <protection locked="0"/>
    </odxf>
    <ndxf>
      <protection locked="1"/>
    </ndxf>
  </rcc>
  <rcc rId="71458" sId="1" odxf="1" dxf="1">
    <nc r="E836" t="inlineStr">
      <is>
        <t>Kalbos technologijų taikymų asmens bei visuomenės sveikatos stebėsenai ir užtikrinimui moksliniai tyrimai</t>
      </is>
    </nc>
    <odxf>
      <protection locked="0"/>
    </odxf>
    <ndxf>
      <protection locked="1"/>
    </ndxf>
  </rcc>
  <rcc rId="71459" sId="1" odxf="1" dxf="1">
    <nc r="F836" t="inlineStr">
      <is>
        <t>VDU Informatikos fakultetas
Prof. Tomas Krilavičius, 
El. p. t.krilavicius@if.vdu.lt
Tel.: +37061804223</t>
      </is>
    </nc>
    <odxf>
      <alignment wrapText="0" readingOrder="0"/>
      <protection locked="0"/>
    </odxf>
    <ndxf>
      <alignment wrapText="1" readingOrder="0"/>
      <protection locked="1"/>
    </ndxf>
  </rcc>
  <rcc rId="71460" sId="1">
    <nc r="G836">
      <v>31</v>
    </nc>
  </rcc>
  <rcc rId="71461" sId="1" odxf="1" dxf="1">
    <nc r="D837" t="inlineStr">
      <is>
        <t>K2_P2_T3</t>
      </is>
    </nc>
    <odxf>
      <font>
        <sz val="11"/>
        <color theme="1"/>
        <name val="Calibri"/>
        <scheme val="minor"/>
      </font>
      <protection locked="0"/>
    </odxf>
    <ndxf>
      <font>
        <sz val="11"/>
        <color rgb="FF000000"/>
        <name val="Calibri"/>
        <scheme val="minor"/>
      </font>
      <protection locked="1"/>
    </ndxf>
  </rcc>
  <rcc rId="71462" sId="1" odxf="1" dxf="1">
    <nc r="E837" t="inlineStr">
      <is>
        <t>Genų pernašos į ląsteles in vitro ir in vivo tyrimai, taikant elektroporaciją ir sonoporaciją. Sunkiai transfekuojamų ląstelių transfekcija in vitro. 
-Lokali, kryptinga gentinės medžiagos (plazmidžių, siRNR) pernaša į specifinius audinius.</t>
      </is>
    </nc>
    <odxf>
      <protection locked="0"/>
    </odxf>
    <ndxf>
      <protection locked="1"/>
    </ndxf>
  </rcc>
  <rcc rId="71463" sId="1" odxf="1" dxf="1">
    <nc r="F837" t="inlineStr">
      <is>
        <t>VDU Gamtos mokslų fakultetas
Biologijos katedra 
Doc. dr. Saulius Šatkauskas
El. p. s.satkauskas@gmf.vdu.lt
Tel. Nr. 8-610-01637</t>
      </is>
    </nc>
    <odxf>
      <alignment wrapText="0" readingOrder="0"/>
      <protection locked="0"/>
    </odxf>
    <ndxf>
      <alignment wrapText="1" readingOrder="0"/>
      <protection locked="1"/>
    </ndxf>
  </rcc>
  <rcc rId="71464" sId="1">
    <nc r="G837">
      <v>31</v>
    </nc>
  </rcc>
  <rcc rId="71465" sId="1" odxf="1" dxf="1">
    <nc r="D838" t="inlineStr">
      <is>
        <t>K2_P2_T3</t>
      </is>
    </nc>
    <odxf>
      <font>
        <sz val="11"/>
        <color theme="1"/>
        <name val="Calibri"/>
        <scheme val="minor"/>
      </font>
      <protection locked="0"/>
    </odxf>
    <ndxf>
      <font>
        <sz val="11"/>
        <color rgb="FF000000"/>
        <name val="Calibri"/>
        <scheme val="minor"/>
      </font>
      <protection locked="1"/>
    </ndxf>
  </rcc>
  <rcc rId="71466" sId="1" odxf="1" dxf="1">
    <nc r="E838" t="inlineStr">
      <is>
        <t>Greitas ląstelių skaičiaus ir gyvybingumo įvertinimas įvairiuose biologiniuose skysčiuose.
Tyrimų vykdymas ir optimizavimas, konsultacijų ir rekomendacijų teikimas.</t>
      </is>
    </nc>
    <odxf>
      <protection locked="0"/>
    </odxf>
    <ndxf>
      <protection locked="1"/>
    </ndxf>
  </rcc>
  <rcc rId="71467" sId="1" odxf="1" dxf="1">
    <nc r="F838" t="inlineStr">
      <is>
        <t>VDU Gamtos mokslų fakultetas
Biologijos katedra 
Doc. dr. Saulius Šatkauskas
El. p. s.satkauskas@gmf.vdu.lt
Tel. Nr. 8-610-01637</t>
      </is>
    </nc>
    <odxf>
      <alignment wrapText="0" readingOrder="0"/>
      <protection locked="0"/>
    </odxf>
    <ndxf>
      <alignment wrapText="1" readingOrder="0"/>
      <protection locked="1"/>
    </ndxf>
  </rcc>
  <rcc rId="71468" sId="1">
    <nc r="G838">
      <v>31</v>
    </nc>
  </rcc>
  <rcc rId="71469" sId="1" odxf="1" dxf="1">
    <nc r="D839" t="inlineStr">
      <is>
        <t>K2_P2_T3</t>
      </is>
    </nc>
    <odxf>
      <font>
        <sz val="11"/>
        <color theme="1"/>
        <name val="Calibri"/>
        <scheme val="minor"/>
      </font>
      <protection locked="0"/>
    </odxf>
    <ndxf>
      <font>
        <sz val="11"/>
        <color rgb="FF000000"/>
        <name val="Calibri"/>
        <scheme val="minor"/>
      </font>
      <protection locked="1"/>
    </ndxf>
  </rcc>
  <rcc rId="71470" sId="1" odxf="1" dxf="1">
    <nc r="E839" t="inlineStr">
      <is>
        <t>Biologinių audinių fluorescencinė spektroskopija ir vaizdinimas. Fluorescuojančių žymenų, DNR ir antinavikinių vaistų  pernašos efektyvumo vertinimas po elektroporacijos ir sonoporacijos. Navikinių audinių fluorescencijos tyrimai. 
Tyrimų vykdymas ir optimizavimas, konsultacijų  ir rekomendacijų teikimas.</t>
      </is>
    </nc>
    <odxf>
      <protection locked="0"/>
    </odxf>
    <ndxf>
      <protection locked="1"/>
    </ndxf>
  </rcc>
  <rcc rId="71471" sId="1" odxf="1" dxf="1">
    <nc r="F839" t="inlineStr">
      <is>
        <t>VDU Gamtos mokslų fakultetas
Biochemijos katedra 
Dr. Mindaugas Tamošiūnas
El. p. m.tamosiunas@gmf.vdu.lt
Tel. Nr. 8-600-16989</t>
      </is>
    </nc>
    <odxf>
      <alignment wrapText="0" readingOrder="0"/>
      <protection locked="0"/>
    </odxf>
    <ndxf>
      <alignment wrapText="1" readingOrder="0"/>
      <protection locked="1"/>
    </ndxf>
  </rcc>
  <rcc rId="71472" sId="1">
    <nc r="G839">
      <v>31</v>
    </nc>
  </rcc>
  <rcc rId="71473" sId="1" odxf="1" dxf="1">
    <nc r="D840" t="inlineStr">
      <is>
        <t>K2_P2_T3</t>
      </is>
    </nc>
    <odxf>
      <font>
        <sz val="11"/>
        <color theme="1"/>
        <name val="Calibri"/>
        <scheme val="minor"/>
      </font>
      <protection locked="0"/>
    </odxf>
    <ndxf>
      <font>
        <sz val="11"/>
        <color rgb="FF000000"/>
        <name val="Calibri"/>
        <scheme val="minor"/>
      </font>
      <protection locked="1"/>
    </ndxf>
  </rcc>
  <rcc rId="71474" sId="1" odxf="1" dxf="1">
    <nc r="E840" t="inlineStr">
      <is>
        <t>Vaistinių preparatų ar kitų cheminių medžiagų citotoksiškumo navikinėms ir nenavikinėms ląstelėms tyrimai in vitro, taip pat ir hipoksijos sąlygomis</t>
      </is>
    </nc>
    <odxf>
      <protection locked="0"/>
    </odxf>
    <ndxf>
      <protection locked="1"/>
    </ndxf>
  </rcc>
  <rcc rId="71475" sId="1" odxf="1" dxf="1">
    <nc r="F840" t="inlineStr">
      <is>
        <t>VDU Gamtos mokslų fakultetas
Biologijos katedra 
Dr. R. Saulė
El. p.  r.saule@gmf.vdu.lt  
Tel. Nr. (8-698) 41403</t>
      </is>
    </nc>
    <odxf>
      <alignment wrapText="0" readingOrder="0"/>
      <protection locked="0"/>
    </odxf>
    <ndxf>
      <alignment wrapText="1" readingOrder="0"/>
      <protection locked="1"/>
    </ndxf>
  </rcc>
  <rcc rId="71476" sId="1">
    <nc r="G840">
      <v>31</v>
    </nc>
  </rcc>
  <rcc rId="71477" sId="1" odxf="1" dxf="1">
    <nc r="D841" t="inlineStr">
      <is>
        <t>K2_P2_T3</t>
      </is>
    </nc>
    <odxf>
      <font>
        <sz val="11"/>
        <color theme="1"/>
        <name val="Calibri"/>
        <scheme val="minor"/>
      </font>
      <protection locked="0"/>
    </odxf>
    <ndxf>
      <font>
        <sz val="11"/>
        <color rgb="FF000000"/>
        <name val="Calibri"/>
        <scheme val="minor"/>
      </font>
      <protection locked="1"/>
    </ndxf>
  </rcc>
  <rcc rId="71478" sId="1" odxf="1" dxf="1">
    <nc r="E841" t="inlineStr">
      <is>
        <t>Baltymų polimorfinių sistemų tyrimai</t>
      </is>
    </nc>
    <odxf>
      <protection locked="0"/>
    </odxf>
    <ndxf>
      <protection locked="1"/>
    </ndxf>
  </rcc>
  <rcc rId="71479" sId="1" odxf="1" dxf="1">
    <nc r="F841" t="inlineStr">
      <is>
        <t>VDU Gamtos mokslų fakultetas
Biologijos katedra 
Dr. Vaida Tubelytė
El. p. v.tubelyte@gmf.vdu.lt
Tel.: 861637737</t>
      </is>
    </nc>
    <odxf>
      <alignment wrapText="0" readingOrder="0"/>
      <protection locked="0"/>
    </odxf>
    <ndxf>
      <alignment wrapText="1" readingOrder="0"/>
      <protection locked="1"/>
    </ndxf>
  </rcc>
  <rcc rId="71480" sId="1">
    <nc r="G841">
      <v>31</v>
    </nc>
  </rcc>
  <rcc rId="71481" sId="1" odxf="1" dxf="1">
    <nc r="D842" t="inlineStr">
      <is>
        <t>K3_P2_T3</t>
      </is>
    </nc>
    <odxf>
      <font>
        <sz val="11"/>
        <color theme="1"/>
        <name val="Calibri"/>
        <scheme val="minor"/>
      </font>
      <protection locked="0"/>
    </odxf>
    <ndxf>
      <font>
        <sz val="11"/>
        <color rgb="FF000000"/>
        <name val="Calibri"/>
        <scheme val="minor"/>
      </font>
      <protection locked="1"/>
    </ndxf>
  </rcc>
  <rcc rId="71482" sId="1" odxf="1" dxf="1">
    <nc r="E842" t="inlineStr">
      <is>
        <t>Bifidobakterijų mikrokapsuliavimas ir liofilizavimas</t>
      </is>
    </nc>
    <odxf>
      <protection locked="0"/>
    </odxf>
    <ndxf>
      <protection locked="1"/>
    </ndxf>
  </rcc>
  <rcc rId="71483" sId="1" odxf="1" dxf="1">
    <nc r="F842" t="inlineStr">
      <is>
        <t>VDU Gamtos mokslų fakultetas
Aplinkotyros katedra 
Dr. Judita Žukauskienė
El. p. j.zukauskiene@gmf.vdu.lt
Tel.: 868661332</t>
      </is>
    </nc>
    <odxf>
      <alignment wrapText="0" readingOrder="0"/>
      <protection locked="0"/>
    </odxf>
    <ndxf>
      <alignment wrapText="1" readingOrder="0"/>
      <protection locked="1"/>
    </ndxf>
  </rcc>
  <rcc rId="71484" sId="1">
    <nc r="G842">
      <v>31</v>
    </nc>
  </rcc>
  <rcc rId="71485" sId="1" odxf="1" dxf="1">
    <nc r="D843" t="inlineStr">
      <is>
        <t>K2_P3_T3</t>
      </is>
    </nc>
    <odxf>
      <protection locked="0"/>
    </odxf>
    <ndxf>
      <protection locked="1"/>
    </ndxf>
  </rcc>
  <rcc rId="71486" sId="1" odxf="1" dxf="1">
    <nc r="E843" t="inlineStr">
      <is>
        <t>Miego sutrikimų diagnostikos moksliniai tyrimai.</t>
      </is>
    </nc>
    <odxf>
      <protection locked="0"/>
    </odxf>
    <ndxf>
      <protection locked="1"/>
    </ndxf>
  </rcc>
  <rcc rId="71487" sId="1" odxf="1" dxf="1">
    <nc r="F843" t="inlineStr">
      <is>
        <t>VDU Informatikos fakultetas 
dr. Audrius Varoneckas, 
El. P. a.varoneckas@if.vdu.lt
Tel. +37069871805</t>
      </is>
    </nc>
    <odxf>
      <alignment wrapText="0" readingOrder="0"/>
      <protection locked="0"/>
    </odxf>
    <ndxf>
      <alignment wrapText="1" readingOrder="0"/>
      <protection locked="1"/>
    </ndxf>
  </rcc>
  <rcc rId="71488" sId="1">
    <nc r="G843">
      <v>31</v>
    </nc>
  </rcc>
  <rcc rId="71489" sId="1" odxf="1" dxf="1">
    <nc r="D844" t="inlineStr">
      <is>
        <t>K2_P2_T3</t>
      </is>
    </nc>
    <odxf>
      <protection locked="0"/>
    </odxf>
    <ndxf>
      <protection locked="1"/>
    </ndxf>
  </rcc>
  <rcc rId="71490" sId="1" odxf="1" dxf="1">
    <nc r="E844" t="inlineStr">
      <is>
        <t>Medžiagų biologinio aktyvumo įvertinimas, panaudojant ląstelių kultūras ir laboratorinius gyvūnus</t>
      </is>
    </nc>
    <odxf>
      <protection locked="0"/>
    </odxf>
    <ndxf>
      <protection locked="1"/>
    </ndxf>
  </rcc>
  <rcc rId="71491" sId="1" odxf="1" dxf="1">
    <nc r="F844" t="inlineStr">
      <is>
        <t>Daiva Baltriukienė
El. paštas: daiva.baltriukiene@bchi.vu.lt
Biochemijos institutas</t>
      </is>
    </nc>
    <odxf>
      <alignment wrapText="0" readingOrder="0"/>
      <protection locked="0"/>
    </odxf>
    <ndxf>
      <alignment wrapText="1" readingOrder="0"/>
      <protection locked="1"/>
    </ndxf>
  </rcc>
  <rcc rId="71492" sId="1">
    <nc r="G844">
      <v>32</v>
    </nc>
  </rcc>
  <rcc rId="71493" sId="1" odxf="1" dxf="1">
    <nc r="D845" t="inlineStr">
      <is>
        <t>K2_P3_T1</t>
      </is>
    </nc>
    <odxf>
      <protection locked="0"/>
    </odxf>
    <ndxf>
      <protection locked="1"/>
    </ndxf>
  </rcc>
  <rcc rId="71494" sId="1" odxf="1" dxf="1">
    <nc r="E845" t="inlineStr">
      <is>
        <t>Integruotų žinių inžinerijos, biomedicinos ir medicininės informatikos sprendinių ankstyvai ligų diagnostikai ir gydymui tyrimai ir naujų produktų kūrimo technologinė, ekonominė ir komercinė analizė (atlikta techninė galimybių studija)</t>
      </is>
    </nc>
    <odxf>
      <protection locked="0"/>
    </odxf>
    <ndxf>
      <protection locked="1"/>
    </ndxf>
  </rcc>
  <rcc rId="71495" sId="1" odxf="1" dxf="1">
    <nc r="F845" t="inlineStr">
      <is>
        <t>Programavimo ir multimedijos studijų programos vadovė
Dalia Linkuvienė
Tel. Nr. 8 52 504 850
El. paštas
dalia.linkuviene@smk.lt</t>
      </is>
    </nc>
    <odxf>
      <alignment wrapText="0" readingOrder="0"/>
      <protection locked="0"/>
    </odxf>
    <ndxf>
      <alignment wrapText="1" readingOrder="0"/>
      <protection locked="1"/>
    </ndxf>
  </rcc>
  <rcc rId="71496" sId="1">
    <nc r="G845">
      <v>1</v>
    </nc>
  </rcc>
  <rcc rId="71497" sId="1" odxf="1" dxf="1">
    <nc r="D846" t="inlineStr">
      <is>
        <t>K2_P1_T1</t>
      </is>
    </nc>
    <odxf>
      <protection locked="0"/>
    </odxf>
    <ndxf>
      <protection locked="1"/>
    </ndxf>
  </rcc>
  <rcc rId="71498" sId="1" odxf="1" dxf="1">
    <nc r="E846" t="inlineStr">
      <is>
        <t>Priešvėžinės terapijos priemonių kūrimo technologinio gyvybingumo galimybių studija, naudojant modernias ląstelių kultūrų technologijas</t>
      </is>
    </nc>
    <odxf>
      <protection locked="0"/>
    </odxf>
    <ndxf>
      <protection locked="1"/>
    </ndxf>
  </rcc>
  <rcc rId="71499" sId="1" odxf="1" dxf="1">
    <nc r="F846" t="inlineStr">
      <is>
        <t xml:space="preserve">Kęstutis Sužiedėlis
laboratorijos vedėjas
kestutis.suziedelis@nvi.lt
tel. (8 5) 2190 904
</t>
      </is>
    </nc>
    <odxf>
      <alignment wrapText="0" readingOrder="0"/>
      <protection locked="0"/>
    </odxf>
    <ndxf>
      <alignment wrapText="1" readingOrder="0"/>
      <protection locked="1"/>
    </ndxf>
  </rcc>
  <rcc rId="71500" sId="1">
    <nc r="G846">
      <v>7</v>
    </nc>
  </rcc>
  <rcc rId="71501" sId="1" odxf="1" dxf="1">
    <nc r="D847" t="inlineStr">
      <is>
        <t>K2_P3_T1</t>
      </is>
    </nc>
    <odxf>
      <protection locked="0"/>
    </odxf>
    <ndxf>
      <protection locked="1"/>
    </ndxf>
  </rcc>
  <rcc rId="71502" sId="1" odxf="1" dxf="1">
    <nc r="E847" t="inlineStr">
      <is>
        <t>Medicinos prietaisų (angl. medical devices), bioinformatikos technologijos, medicinai skirtų inžinerinių sprendimų  sukūrimo techninė galimybių studija.
Galimos sritys/temos:
- medicinos  prietaisų (I-IV klasės) sukūrimas;
- medicinos vaizdinimo ir vaizdų analizės technologijų sukūrimas;
- regeneracinės medicinos technologijų sukūrimas;
- individualizuotos terapijos technologijų sukūrimas;
- visuomenės sveikatos technologijų sukūrimas.
Galimybių studija įvertintų technologijos sukūrimo galimybes ir prielaidas, įvertintų jų mokslinę, technologinę ir ekonominę vertę, įvertintų galimas rinkas, nustatytų komercializavimo galimybes ir būdus.</t>
      </is>
    </nc>
    <odxf>
      <protection locked="0"/>
    </odxf>
    <ndxf>
      <protection locked="1"/>
    </ndxf>
  </rcc>
  <rcc rId="71503" sId="1" odxf="1" dxf="1">
    <nc r="F847"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1504" sId="1">
    <nc r="G847">
      <v>8</v>
    </nc>
  </rcc>
  <rcc rId="71505" sId="1" odxf="1" dxf="1">
    <nc r="D848" t="inlineStr">
      <is>
        <t>K2_P3_T1</t>
      </is>
    </nc>
    <odxf>
      <font>
        <sz val="11"/>
        <color theme="1"/>
        <name val="Calibri"/>
        <scheme val="minor"/>
      </font>
      <protection locked="0"/>
    </odxf>
    <ndxf>
      <font>
        <sz val="11"/>
        <color rgb="FF000000"/>
        <name val="Calibri"/>
        <scheme val="minor"/>
      </font>
      <protection locked="1"/>
    </ndxf>
  </rcc>
  <rcc rId="71506" sId="1" odxf="1" dxf="1">
    <nc r="E848" t="inlineStr">
      <is>
        <t>Biomedicininių vaizdų ir signalų analize grįsti ankstyvos ligų diagnostikos metodai. Medicininės problemos (ligos (pvz. opinis kolitas, amžinė geltonosios dėmės degeneracija, alzheimeris ir kitų), sindromo (pvz. elektrokardiogramos T bangos kaitos ir kitų )) diagnozavimo galimybių tyrimas: galimybių registruoti informatyvius signalus bei vaizdus tyrimas; Vaizdų bei signalų informatyvumo tyrimai.</t>
      </is>
    </nc>
    <odxf>
      <protection locked="0"/>
    </odxf>
    <ndxf>
      <protection locked="1"/>
    </ndxf>
  </rcc>
  <rcc rId="71507" sId="1" odxf="1" dxf="1">
    <nc r="F848" t="inlineStr">
      <is>
        <t>Robertas Petrolis 
jaunesnysis mokslo darbuotojas
tel.: 8-37 302966
el.paštas: robertas.petrolis@lsmuni.lt 
Algimantas Kriščiukaitis
vyriausiasis mokslo darbuotojas
tel.: 8-37 302966
el. paštas: algimantas.krisciukaitis@lsmuni.lt</t>
      </is>
    </nc>
    <odxf>
      <alignment wrapText="0" readingOrder="0"/>
      <protection locked="0"/>
    </odxf>
    <ndxf>
      <alignment wrapText="1" readingOrder="0"/>
      <protection locked="1"/>
    </ndxf>
  </rcc>
  <rcc rId="71508" sId="1">
    <nc r="G848">
      <v>17</v>
    </nc>
  </rcc>
  <rcc rId="71509" sId="1" odxf="1" dxf="1">
    <nc r="D849" t="inlineStr">
      <is>
        <t>K2_P3_T3</t>
      </is>
    </nc>
    <odxf>
      <font>
        <sz val="11"/>
        <color theme="1"/>
        <name val="Calibri"/>
        <scheme val="minor"/>
      </font>
      <protection locked="0"/>
    </odxf>
    <ndxf>
      <font>
        <sz val="11"/>
        <color rgb="FF000000"/>
        <name val="Calibri"/>
        <scheme val="minor"/>
      </font>
      <protection locked="1"/>
    </ndxf>
  </rcc>
  <rcc rId="71510" sId="1" odxf="1" dxf="1">
    <nc r="E849" t="inlineStr">
      <is>
        <t>Funkcinės sistemos, adaptacija, organizmo reakcijos nustatymas. Organizmų sistemų galimybių tyrimai esant įvairiom sąlygom. Sukuriamos dirbtinės sąlygos, aplinka, kuriose įvertinamas prietaisas, preparatas, medžiaga, biomarkeris. Įvertinami funkciniai parametrai.</t>
      </is>
    </nc>
    <odxf>
      <protection locked="0"/>
    </odxf>
    <ndxf>
      <protection locked="1"/>
    </ndxf>
  </rcc>
  <rcc rId="71511" sId="1" odxf="1" dxf="1">
    <nc r="F849" t="inlineStr">
      <is>
        <t>Edgaras Stankevičius 
profesorius
tel.: 8-37 327257
el.paštas: edgaras.stankevicius@lsmuni.lt</t>
      </is>
    </nc>
    <odxf>
      <alignment wrapText="0" readingOrder="0"/>
      <protection locked="0"/>
    </odxf>
    <ndxf>
      <alignment wrapText="1" readingOrder="0"/>
      <protection locked="1"/>
    </ndxf>
  </rcc>
  <rcc rId="71512" sId="1">
    <nc r="G849">
      <v>17</v>
    </nc>
  </rcc>
  <rcc rId="71513" sId="1" odxf="1" dxf="1">
    <nc r="D850" t="inlineStr">
      <is>
        <t>K2_P3_T3</t>
      </is>
    </nc>
    <odxf>
      <font>
        <sz val="11"/>
        <color theme="1"/>
        <name val="Calibri"/>
        <scheme val="minor"/>
      </font>
      <protection locked="0"/>
    </odxf>
    <ndxf>
      <font>
        <sz val="11"/>
        <color rgb="FF000000"/>
        <name val="Calibri"/>
        <scheme val="minor"/>
      </font>
      <protection locked="1"/>
    </ndxf>
  </rcc>
  <rcc rId="71514" sId="1" odxf="1" dxf="1">
    <nc r="E850" t="inlineStr">
      <is>
        <t>Atliekami biomedicininiai tyrimai su ląstelėmis siekiant įvetinti prietaiso, preparato, medžiagos, biomarkerio savybes specifinei ląstelių kultūrai bei galimybes įtakoti asmens sveikatą.</t>
      </is>
    </nc>
    <odxf>
      <protection locked="0"/>
    </odxf>
    <ndxf>
      <protection locked="1"/>
    </ndxf>
  </rcc>
  <rcc rId="71515" sId="1" odxf="1" dxf="1">
    <nc r="F850" t="inlineStr">
      <is>
        <t>Edgaras Stankevičius 
profesorius
tel.: 8-37 327257
el.paštas: edgaras.stankevicius@lsmuni.lt</t>
      </is>
    </nc>
    <odxf>
      <alignment wrapText="0" readingOrder="0"/>
      <protection locked="0"/>
    </odxf>
    <ndxf>
      <alignment wrapText="1" readingOrder="0"/>
      <protection locked="1"/>
    </ndxf>
  </rcc>
  <rcc rId="71516" sId="1">
    <nc r="G850">
      <v>17</v>
    </nc>
  </rcc>
  <rcc rId="71517" sId="1" odxf="1" dxf="1">
    <nc r="D851" t="inlineStr">
      <is>
        <t>K2_P3_T3</t>
      </is>
    </nc>
    <odxf>
      <font>
        <sz val="11"/>
        <color theme="1"/>
        <name val="Calibri"/>
        <scheme val="minor"/>
      </font>
      <protection locked="0"/>
    </odxf>
    <ndxf>
      <font>
        <sz val="11"/>
        <color rgb="FF000000"/>
        <name val="Calibri"/>
        <scheme val="minor"/>
      </font>
      <protection locked="1"/>
    </ndxf>
  </rcc>
  <rcc rId="71518" sId="1" odxf="1" dxf="1">
    <nc r="E851" t="inlineStr">
      <is>
        <t>Ląstelių ir gyvųjų audinių funkciniai tyrimai.
Sukuriami analitiniai metodai bandymams atlikti su ląstelėmis, gyvaisiais audiniais ar gyvūnais naujiems diagnostiniams ar gydymo metodams išbandyti.</t>
      </is>
    </nc>
    <odxf>
      <protection locked="0"/>
    </odxf>
    <ndxf>
      <protection locked="1"/>
    </ndxf>
  </rcc>
  <rcc rId="71519" sId="1" odxf="1" dxf="1">
    <nc r="F851" t="inlineStr">
      <is>
        <t>Edgaras Stankevičius 
profesorius
tel.: 8-37 327257
el.paštas: edgaras.stankevicius@lsmuni.lt</t>
      </is>
    </nc>
    <odxf>
      <alignment wrapText="0" readingOrder="0"/>
      <protection locked="0"/>
    </odxf>
    <ndxf>
      <alignment wrapText="1" readingOrder="0"/>
      <protection locked="1"/>
    </ndxf>
  </rcc>
  <rcc rId="71520" sId="1">
    <nc r="G851">
      <v>17</v>
    </nc>
  </rcc>
  <rcc rId="71521" sId="1" odxf="1" dxf="1">
    <nc r="D852" t="inlineStr">
      <is>
        <t>K2_P3_T1</t>
      </is>
    </nc>
    <odxf>
      <font>
        <sz val="11"/>
        <color theme="1"/>
        <name val="Calibri"/>
        <scheme val="minor"/>
      </font>
      <protection locked="0"/>
    </odxf>
    <ndxf>
      <font>
        <sz val="11"/>
        <color rgb="FF000000"/>
        <name val="Calibri"/>
        <scheme val="minor"/>
      </font>
      <protection locked="1"/>
    </ndxf>
  </rcc>
  <rcc rId="71522" sId="1" odxf="1" dxf="1">
    <nc r="E852" t="inlineStr">
      <is>
        <t>Naujo vaisto, vaistinės medžiagos, medicinos prietaiso skirto ankstyvai diagnostikai ar gydymui studijos įvertinimas, apžvalga, galimybių rinkoje įvertinimas bei mokslinio patarimo davimas, kuris suteiktų galimybę patekti į rinką.</t>
      </is>
    </nc>
    <odxf>
      <protection locked="0"/>
    </odxf>
    <ndxf>
      <protection locked="1"/>
    </ndxf>
  </rcc>
  <rcc rId="71523" sId="1" odxf="1" dxf="1">
    <nc r="F852" t="inlineStr">
      <is>
        <t>Edgaras Stankevičius 
profesorius
tel.: 8-37 327257
el.paštas: edgaras.stankevicius@lsmuni.lt</t>
      </is>
    </nc>
    <odxf>
      <alignment wrapText="0" readingOrder="0"/>
      <protection locked="0"/>
    </odxf>
    <ndxf>
      <alignment wrapText="1" readingOrder="0"/>
      <protection locked="1"/>
    </ndxf>
  </rcc>
  <rcc rId="71524" sId="1">
    <nc r="G852">
      <v>17</v>
    </nc>
  </rcc>
  <rcc rId="71525" sId="1" odxf="1" dxf="1">
    <nc r="D853" t="inlineStr">
      <is>
        <t>K2_P3_T2</t>
      </is>
    </nc>
    <odxf>
      <font>
        <sz val="11"/>
        <color theme="1"/>
        <name val="Calibri"/>
        <scheme val="minor"/>
      </font>
      <protection locked="0"/>
    </odxf>
    <ndxf>
      <font>
        <sz val="11"/>
        <color rgb="FF000000"/>
        <name val="Calibri"/>
        <scheme val="minor"/>
      </font>
      <protection locked="1"/>
    </ndxf>
  </rcc>
  <rcc rId="71526" sId="1" odxf="1" dxf="1">
    <nc r="E853" t="inlineStr">
      <is>
        <t>Farmakokinetinio modelio prototipas, jam suteikta reikiama konfigūracija, turinys, išvaizda ar kitos savybės; jo veikimą patvirtina laboratorinės arba kitos bandymo sąlygos (tam tikroje socialinėje aplinkoje).</t>
      </is>
    </nc>
    <odxf>
      <protection locked="0"/>
    </odxf>
    <ndxf>
      <protection locked="1"/>
    </ndxf>
  </rcc>
  <rcc rId="71527" sId="1" odxf="1" dxf="1">
    <nc r="F853" t="inlineStr">
      <is>
        <t>Edgaras Stankevičius 
profesorius
tel.: 8-37 327257
el.paštas: edgaras.stankevicius@lsmuni.lt</t>
      </is>
    </nc>
    <odxf>
      <alignment wrapText="0" readingOrder="0"/>
      <protection locked="0"/>
    </odxf>
    <ndxf>
      <alignment wrapText="1" readingOrder="0"/>
      <protection locked="1"/>
    </ndxf>
  </rcc>
  <rcc rId="71528" sId="1">
    <nc r="G853">
      <v>17</v>
    </nc>
  </rcc>
  <rcc rId="71529" sId="1" odxf="1" dxf="1">
    <nc r="D854" t="inlineStr">
      <is>
        <t>K2_P3_T1</t>
      </is>
    </nc>
    <odxf>
      <font>
        <sz val="11"/>
        <color theme="1"/>
        <name val="Calibri"/>
        <scheme val="minor"/>
      </font>
      <protection locked="0"/>
    </odxf>
    <ndxf>
      <font>
        <sz val="11"/>
        <color rgb="FF000000"/>
        <name val="Calibri"/>
        <scheme val="minor"/>
      </font>
      <protection locked="1"/>
    </ndxf>
  </rcc>
  <rcc rId="71530" sId="1" odxf="1" dxf="1">
    <nc r="E854" t="inlineStr">
      <is>
        <t>Lazerinės diagnostikos ir gydymo galimybių ir kieto kūno lazerio išvadinių parametrų pasiekiamumo studijos</t>
      </is>
    </nc>
    <odxf>
      <protection locked="0"/>
    </odxf>
    <ndxf>
      <protection locked="1"/>
    </ndxf>
  </rcc>
  <rcc rId="71531" sId="1" odxf="1" dxf="1">
    <nc r="F854" t="inlineStr">
      <is>
        <t>Dr. Aleksėj Rodin
FTMC Lazerinių technologijų skyrius
Tel. 8 60140057
El. p.: aleksej.rodin@ftmc.lt</t>
      </is>
    </nc>
    <odxf>
      <alignment wrapText="0" readingOrder="0"/>
      <protection locked="0"/>
    </odxf>
    <ndxf>
      <alignment wrapText="1" readingOrder="0"/>
      <protection locked="1"/>
    </ndxf>
  </rcc>
  <rcc rId="71532" sId="1">
    <nc r="G854">
      <v>18</v>
    </nc>
  </rcc>
  <rcc rId="71533" sId="1" odxf="1" dxf="1">
    <nc r="D855" t="inlineStr">
      <is>
        <t>K2_P3_T1</t>
      </is>
    </nc>
    <odxf>
      <font>
        <sz val="11"/>
        <color theme="1"/>
        <name val="Calibri"/>
        <scheme val="minor"/>
      </font>
      <protection locked="0"/>
    </odxf>
    <ndxf>
      <font>
        <sz val="11"/>
        <color rgb="FF000000"/>
        <name val="Calibri"/>
        <scheme val="minor"/>
      </font>
      <protection locked="1"/>
    </ndxf>
  </rcc>
  <rcc rId="71534" sId="1" odxf="1" dxf="1">
    <nc r="E855" t="inlineStr">
      <is>
        <t>Biožymenų detekcija panaudojant biolustų ir biojutiklių technologijas</t>
      </is>
    </nc>
    <odxf>
      <protection locked="0"/>
    </odxf>
    <ndxf>
      <protection locked="1"/>
    </ndxf>
  </rcc>
  <rcc rId="71535" sId="1" odxf="1" dxf="1">
    <nc r="F855" t="inlineStr">
      <is>
        <t>Dr. Ramūnas Valiokas 
FTMC Nanoinžinerijos skyrius
Tel. (8 5) 2641818
El. p.: ramunas.valiokas@ftmc.lt</t>
      </is>
    </nc>
    <odxf>
      <alignment wrapText="0" readingOrder="0"/>
      <protection locked="0"/>
    </odxf>
    <ndxf>
      <alignment wrapText="1" readingOrder="0"/>
      <protection locked="1"/>
    </ndxf>
  </rcc>
  <rcc rId="71536" sId="1">
    <nc r="G855">
      <v>18</v>
    </nc>
  </rcc>
  <rcc rId="71537" sId="1" odxf="1" dxf="1">
    <nc r="D856" t="inlineStr">
      <is>
        <t>K2_P3_T1</t>
      </is>
    </nc>
    <odxf>
      <protection locked="0"/>
    </odxf>
    <ndxf>
      <protection locked="1"/>
    </ndxf>
  </rcc>
  <rcc rId="71538" sId="1" odxf="1" dxf="1">
    <nc r="E856" t="inlineStr">
      <is>
        <t>Aktyviųjų medžiagų metabolizmo tyrimo pagal 14C pernašą cheminiuose junginiuose galimybių studija</t>
      </is>
    </nc>
    <odxf>
      <protection locked="0"/>
    </odxf>
    <ndxf>
      <protection locked="1"/>
    </ndxf>
  </rcc>
  <rcc rId="71539" sId="1" odxf="1" dxf="1">
    <nc r="F856" t="inlineStr">
      <is>
        <t>Dr. Artūras Plukis
FTMC branduolinių tyrimų skyrius
Tel. (+3705)2661654
Mob. +37068754728
El. p.: arturas.plukis@ftmc.lt</t>
      </is>
    </nc>
    <odxf>
      <alignment wrapText="0" readingOrder="0"/>
      <protection locked="0"/>
    </odxf>
    <ndxf>
      <alignment wrapText="1" readingOrder="0"/>
      <protection locked="1"/>
    </ndxf>
  </rcc>
  <rcc rId="71540" sId="1">
    <nc r="G856">
      <v>18</v>
    </nc>
  </rcc>
  <rcc rId="71541" sId="1" odxf="1" dxf="1">
    <nc r="D857" t="inlineStr">
      <is>
        <t>K2_P3_T1</t>
      </is>
    </nc>
    <odxf>
      <protection locked="0"/>
    </odxf>
    <ndxf>
      <protection locked="1"/>
    </ndxf>
  </rcc>
  <rcc rId="71542" sId="1" odxf="1" dxf="1">
    <nc r="E857" t="inlineStr">
      <is>
        <t>Mechatroninių sistemų panaudojimo diagnostikai ir gydymui techninės galimybių studijos.Techninės galimybių studijos apimtis nuo 10 iki 50 psl.</t>
      </is>
    </nc>
    <odxf>
      <protection locked="0"/>
    </odxf>
    <ndxf>
      <protection locked="1"/>
    </ndxf>
  </rcc>
  <rcc rId="71543" sId="1" odxf="1" dxf="1">
    <nc r="F857" t="inlineStr">
      <is>
        <t>dr. Piotras Cimmperman 
vyresnysis mokslo darbuotojas
piotras.cimmperman@bpti.lt
+37061413070</t>
      </is>
    </nc>
    <odxf>
      <alignment wrapText="0" readingOrder="0"/>
      <protection locked="0"/>
    </odxf>
    <ndxf>
      <alignment wrapText="1" readingOrder="0"/>
      <protection locked="1"/>
    </ndxf>
  </rcc>
  <rcc rId="71544" sId="1">
    <nc r="G857">
      <v>20</v>
    </nc>
  </rcc>
  <rcc rId="71545" sId="1" odxf="1" dxf="1">
    <nc r="D858" t="inlineStr">
      <is>
        <t>K2_P3_T3</t>
      </is>
    </nc>
    <odxf>
      <protection locked="0"/>
    </odxf>
    <ndxf>
      <protection locked="1"/>
    </ndxf>
  </rcc>
  <rcc rId="71546" sId="1" odxf="1" dxf="1">
    <nc r="E858" t="inlineStr">
      <is>
        <t>Metodų socialinių tinklų taikymui ankstyvai psichologinių ir kitų panašių problemų diagnostikai sukūrimas.</t>
      </is>
    </nc>
    <odxf>
      <protection locked="0"/>
    </odxf>
    <ndxf>
      <protection locked="1"/>
    </ndxf>
  </rcc>
  <rcc rId="71547" sId="1" odxf="1" dxf="1">
    <nc r="F858" t="inlineStr">
      <is>
        <t>Justina Mandravickaitė
Jaunesnioji mokslo darbuotoja 
justina@bpti.lt
+37062115944</t>
      </is>
    </nc>
    <odxf>
      <alignment wrapText="0" readingOrder="0"/>
      <protection locked="0"/>
    </odxf>
    <ndxf>
      <alignment wrapText="1" readingOrder="0"/>
      <protection locked="1"/>
    </ndxf>
  </rcc>
  <rcc rId="71548" sId="1">
    <nc r="G858">
      <v>20</v>
    </nc>
  </rcc>
  <rcc rId="71549" sId="1" odxf="1" dxf="1">
    <nc r="D859" t="inlineStr">
      <is>
        <t>K2_P3_T3</t>
      </is>
    </nc>
    <odxf>
      <protection locked="0"/>
    </odxf>
    <ndxf>
      <protection locked="1"/>
    </ndxf>
  </rcc>
  <rcc rId="71550" sId="1" odxf="1" dxf="1">
    <nc r="E859" t="inlineStr">
      <is>
        <t>Metodų diagnostikai ir gydymui taikant duomenų gavybos ir dirbtinio intelekto metodus sukūrimas ir įvertinimas.</t>
      </is>
    </nc>
    <odxf>
      <protection locked="0"/>
    </odxf>
    <ndxf>
      <protection locked="1"/>
    </ndxf>
  </rcc>
  <rcc rId="71551" sId="1" odxf="1" dxf="1">
    <nc r="F859" t="inlineStr">
      <is>
        <t>Prof. Tomas Krilavičius
IT skyriaus vadovas 
 t.krilavicius@bpti.lt
 +37061804223</t>
      </is>
    </nc>
    <odxf>
      <alignment wrapText="0" readingOrder="0"/>
      <protection locked="0"/>
    </odxf>
    <ndxf>
      <alignment wrapText="1" readingOrder="0"/>
      <protection locked="1"/>
    </ndxf>
  </rcc>
  <rcc rId="71552" sId="1">
    <nc r="G859">
      <v>20</v>
    </nc>
  </rcc>
  <rcc rId="71553" sId="1" odxf="1" dxf="1">
    <nc r="D860" t="inlineStr">
      <is>
        <t>K2_P3_T3</t>
      </is>
    </nc>
    <odxf>
      <protection locked="0"/>
    </odxf>
    <ndxf>
      <protection locked="1"/>
    </ndxf>
  </rcc>
  <rcc rId="71554" sId="1" odxf="1" dxf="1">
    <nc r="E860" t="inlineStr">
      <is>
        <t>Metodų kalbos technologijų taikymui medicinoje sukūrimas ir įvertinimas.</t>
      </is>
    </nc>
    <odxf>
      <protection locked="0"/>
    </odxf>
    <ndxf>
      <protection locked="1"/>
    </ndxf>
  </rcc>
  <rcc rId="71555" sId="1" odxf="1" dxf="1">
    <nc r="F860" t="inlineStr">
      <is>
        <t>Prof. Tomas Krilavičius
IT skyriaus vadovas 
 t.krilavicius@bpti.lt
 +37061804223</t>
      </is>
    </nc>
    <odxf>
      <alignment wrapText="0" readingOrder="0"/>
      <protection locked="0"/>
    </odxf>
    <ndxf>
      <alignment wrapText="1" readingOrder="0"/>
      <protection locked="1"/>
    </ndxf>
  </rcc>
  <rcc rId="71556" sId="1">
    <nc r="G860">
      <v>20</v>
    </nc>
  </rcc>
  <rcc rId="71557" sId="1" odxf="1" dxf="1">
    <nc r="D861" t="inlineStr">
      <is>
        <t>K2_P3_T1</t>
      </is>
    </nc>
    <odxf>
      <protection locked="0"/>
    </odxf>
    <ndxf>
      <protection locked="1"/>
    </ndxf>
  </rcc>
  <rcc rId="71558" sId="1" odxf="1" dxf="1">
    <nc r="E861" t="inlineStr">
      <is>
        <t>Medicininio įtvaro modernizavimo galimybės įdiegiant mechatroninę sistemą, žmogaus gydimui bei stebėjimui.</t>
      </is>
    </nc>
    <odxf>
      <protection locked="0"/>
    </odxf>
    <ndxf>
      <protection locked="1"/>
    </ndxf>
  </rcc>
  <rcc rId="71559" sId="1" odxf="1" dxf="1">
    <nc r="F861" t="inlineStr">
      <is>
        <t>Vladas Taluntis 
Inžinierius-tyrėjas 
vladas.taluntis@bpti.lt
+37061632530</t>
      </is>
    </nc>
    <odxf>
      <alignment wrapText="0" readingOrder="0"/>
      <protection locked="0"/>
    </odxf>
    <ndxf>
      <alignment wrapText="1" readingOrder="0"/>
      <protection locked="1"/>
    </ndxf>
  </rcc>
  <rcc rId="71560" sId="1">
    <nc r="G861">
      <v>20</v>
    </nc>
  </rcc>
  <rcc rId="71561" sId="1" odxf="1" dxf="1">
    <nc r="D862" t="inlineStr">
      <is>
        <t>K2_P3_T1</t>
      </is>
    </nc>
    <odxf>
      <font>
        <sz val="11"/>
        <color theme="1"/>
        <name val="Calibri"/>
        <scheme val="minor"/>
      </font>
      <protection locked="0"/>
    </odxf>
    <ndxf>
      <font>
        <sz val="11"/>
        <color auto="1"/>
        <name val="Calibri"/>
        <scheme val="minor"/>
      </font>
      <protection locked="1"/>
    </ndxf>
  </rcc>
  <rcc rId="71562" sId="1" odxf="1" dxf="1">
    <nc r="E862" t="inlineStr">
      <is>
        <t>Medicininių įtaisų monitoringo ir valdymo elektroninių sistemų taikymo galimybių studijos.
Šiuolaikinės medicinos praktikoje naudojamas didelis kiekis elektroninės aparatūros pagamintos skirtingų gamintojų, skirtingu laiku, todė iškyla aparatūros integravimo ir monitoringo problemos. Atliekami įvairios elektroninės aparatūros sujungimo į bendrą sistemą galimybių tyrimai.  
Suteiktos paslaugos rezultatas - tiriamasis analitinis darbas, kuriame įvertintos uždavinio realizavimo techninės galimybės, rekomendacijos siektiniems parametrams.</t>
      </is>
    </nc>
    <odxf>
      <font>
        <sz val="11"/>
        <color theme="1"/>
        <name val="Calibri"/>
        <scheme val="minor"/>
      </font>
      <protection locked="0"/>
    </odxf>
    <ndxf>
      <font>
        <sz val="11"/>
        <color auto="1"/>
        <name val="Calibri"/>
        <scheme val="minor"/>
      </font>
      <protection locked="1"/>
    </ndxf>
  </rcc>
  <rcc rId="71563" sId="1" odxf="1" dxf="1">
    <nc r="F86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564" sId="1">
    <nc r="G862">
      <v>22</v>
    </nc>
  </rcc>
  <rcc rId="71565" sId="1" odxf="1" dxf="1">
    <nc r="D863" t="inlineStr">
      <is>
        <t>K2_P3_T2</t>
      </is>
    </nc>
    <odxf>
      <font>
        <sz val="11"/>
        <color theme="1"/>
        <name val="Calibri"/>
        <scheme val="minor"/>
      </font>
      <protection locked="0"/>
    </odxf>
    <ndxf>
      <font>
        <sz val="11"/>
        <color auto="1"/>
        <name val="Calibri"/>
        <scheme val="minor"/>
      </font>
      <protection locked="1"/>
    </ndxf>
  </rcc>
  <rcc rId="71566" sId="1" odxf="1" dxf="1">
    <nc r="E863" t="inlineStr">
      <is>
        <t>Žmogaus sveikatinimo ir aktyvumo vertinimo įrangos kūrimas.</t>
      </is>
    </nc>
    <odxf>
      <font>
        <sz val="11"/>
        <color theme="1"/>
        <name val="Calibri"/>
        <scheme val="minor"/>
      </font>
      <protection locked="0"/>
    </odxf>
    <ndxf>
      <font>
        <sz val="11"/>
        <color auto="1"/>
        <name val="Calibri"/>
        <scheme val="minor"/>
      </font>
      <protection locked="1"/>
    </ndxf>
  </rcc>
  <rcc rId="71567" sId="1" odxf="1" dxf="1">
    <nc r="F86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568" sId="1">
    <nc r="G863">
      <v>22</v>
    </nc>
  </rcc>
  <rcc rId="71569" sId="1" odxf="1" dxf="1">
    <nc r="D864" t="inlineStr">
      <is>
        <t>K2_P3_T3</t>
      </is>
    </nc>
    <odxf>
      <font>
        <sz val="11"/>
        <color theme="1"/>
        <name val="Calibri"/>
        <scheme val="minor"/>
      </font>
      <protection locked="0"/>
    </odxf>
    <ndxf>
      <font>
        <sz val="11"/>
        <color auto="1"/>
        <name val="Calibri"/>
        <scheme val="minor"/>
      </font>
      <protection locked="1"/>
    </ndxf>
  </rcc>
  <rcc rId="71570" sId="1" odxf="1" dxf="1">
    <nc r="E864" t="inlineStr">
      <is>
        <t xml:space="preserve">Bioinžinerinių medžiagų tempimo gniuždymo tyrimai ir analizė </t>
      </is>
    </nc>
    <odxf>
      <font>
        <sz val="11"/>
        <color theme="1"/>
        <name val="Calibri"/>
        <scheme val="minor"/>
      </font>
      <protection locked="0"/>
    </odxf>
    <ndxf>
      <font>
        <sz val="11"/>
        <color auto="1"/>
        <name val="Calibri"/>
        <scheme val="minor"/>
      </font>
      <protection locked="1"/>
    </ndxf>
  </rcc>
  <rcc rId="71571" sId="1" odxf="1" dxf="1">
    <nc r="F86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572" sId="1">
    <nc r="G864">
      <v>22</v>
    </nc>
  </rcc>
  <rcc rId="71573" sId="1" odxf="1" dxf="1">
    <nc r="D865" t="inlineStr">
      <is>
        <t>K2_P3_T1</t>
      </is>
    </nc>
    <odxf>
      <font>
        <sz val="11"/>
        <color theme="1"/>
        <name val="Calibri"/>
        <scheme val="minor"/>
      </font>
      <protection locked="0"/>
    </odxf>
    <ndxf>
      <font>
        <sz val="11"/>
        <color auto="1"/>
        <name val="Calibri"/>
        <scheme val="minor"/>
      </font>
      <protection locked="1"/>
    </ndxf>
  </rcc>
  <rcc rId="71574" sId="1" odxf="1" dxf="1">
    <nc r="E865" t="inlineStr">
      <is>
        <t>Biomedicininės stebėsenos jutiklių techninių galimybių studijos. Rezultate bus atlikta 40 lapų apimties techninė galimybių studija - tiriamasis analitinis darbas, kuriuo siekiama įvertinti planuojamo įgyvendinti MTEP projekto technologinį, ekonominį ir komercinį gyvybingumą.B2343</t>
      </is>
    </nc>
    <odxf>
      <font>
        <sz val="11"/>
        <color theme="1"/>
        <name val="Calibri"/>
        <scheme val="minor"/>
      </font>
      <protection locked="0"/>
    </odxf>
    <ndxf>
      <font>
        <sz val="11"/>
        <color auto="1"/>
        <name val="Calibri"/>
        <scheme val="minor"/>
      </font>
      <protection locked="1"/>
    </ndxf>
  </rcc>
  <rcc rId="71575" sId="1" odxf="1" dxf="1">
    <nc r="F86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576" sId="1">
    <nc r="G865">
      <v>22</v>
    </nc>
  </rcc>
  <rcc rId="71577" sId="1" odxf="1" dxf="1">
    <nc r="D866" t="inlineStr">
      <is>
        <t>K2_P3_T1</t>
      </is>
    </nc>
    <odxf>
      <font>
        <sz val="11"/>
        <color theme="1"/>
        <name val="Calibri"/>
        <scheme val="minor"/>
      </font>
      <protection locked="0"/>
    </odxf>
    <ndxf>
      <font>
        <sz val="11"/>
        <color auto="1"/>
        <name val="Calibri"/>
        <scheme val="minor"/>
      </font>
      <protection locked="1"/>
    </ndxf>
  </rcc>
  <rcc rId="71578" sId="1" odxf="1" dxf="1">
    <nc r="E866" t="inlineStr">
      <is>
        <t>Biomedicininės įrangos techninio audito, naujų diagnostikos ir terapijos metodų ir aparatūros kūrimo techninių galimybių studijos. Rezultate bus atlikta 40 lapų apimties techninė galimybių studija - tiriamasis analitinis darbas, kuriuo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1579" sId="1" odxf="1" dxf="1">
    <nc r="F86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580" sId="1">
    <nc r="G866">
      <v>22</v>
    </nc>
  </rcc>
  <rcc rId="71581" sId="1" odxf="1" dxf="1">
    <nc r="D867" t="inlineStr">
      <is>
        <t>K2_P3_T1</t>
      </is>
    </nc>
    <odxf>
      <font>
        <sz val="11"/>
        <color theme="1"/>
        <name val="Calibri"/>
        <scheme val="minor"/>
      </font>
      <protection locked="0"/>
    </odxf>
    <ndxf>
      <font>
        <sz val="11"/>
        <color auto="1"/>
        <name val="Calibri"/>
        <scheme val="minor"/>
      </font>
      <protection locked="1"/>
    </ndxf>
  </rcc>
  <rcc rId="71582" sId="1" odxf="1" dxf="1">
    <nc r="E867" t="inlineStr">
      <is>
        <t>Biomedicininių vaizdų apdorojimo ir analizės metodų ir algoritmų techninių galimybių studijos. Rezultate bus atlikta 40 lapų apimties techninė galimybių studija - tiriamasis analitinis darbas, kuriuo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1583" sId="1" odxf="1" dxf="1">
    <nc r="F86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584" sId="1">
    <nc r="G867">
      <v>22</v>
    </nc>
  </rcc>
  <rcc rId="71585" sId="1" odxf="1" dxf="1">
    <nc r="D868" t="inlineStr">
      <is>
        <t>K2_P3_T1</t>
      </is>
    </nc>
    <odxf>
      <font>
        <sz val="11"/>
        <color theme="1"/>
        <name val="Calibri"/>
        <scheme val="minor"/>
      </font>
      <protection locked="0"/>
    </odxf>
    <ndxf>
      <font>
        <sz val="11"/>
        <color auto="1"/>
        <name val="Calibri"/>
        <scheme val="minor"/>
      </font>
      <protection locked="1"/>
    </ndxf>
  </rcc>
  <rcc rId="71586" sId="1" odxf="1" dxf="1">
    <nc r="E868" t="inlineStr">
      <is>
        <t>Ultragarsinės medicininės diagnostikos ir terapijos metodų ir aparatūros techninių galimybių studijos. Rezultate bus atlikta 40 lapų apimties techninė galimybių studija - tiriamasis analitinis darbas, kuriuo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1587" sId="1" odxf="1" dxf="1">
    <nc r="F86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588" sId="1">
    <nc r="G868">
      <v>22</v>
    </nc>
  </rcc>
  <rcc rId="71589" sId="1" odxf="1" dxf="1">
    <nc r="D869" t="inlineStr">
      <is>
        <t>K2_P3_T2</t>
      </is>
    </nc>
    <odxf>
      <font>
        <sz val="11"/>
        <color theme="1"/>
        <name val="Calibri"/>
        <scheme val="minor"/>
      </font>
      <protection locked="0"/>
    </odxf>
    <ndxf>
      <font>
        <sz val="11"/>
        <color auto="1"/>
        <name val="Calibri"/>
        <scheme val="minor"/>
      </font>
      <protection locked="1"/>
    </ndxf>
  </rcc>
  <rcc rId="71590" sId="1" odxf="1" dxf="1">
    <nc r="E869" t="inlineStr">
      <is>
        <t>Biomedicininių pritaisų ir diagnostinių priemonių kūrimas ir tyrimas.</t>
      </is>
    </nc>
    <odxf>
      <font>
        <sz val="11"/>
        <color theme="1"/>
        <name val="Calibri"/>
        <scheme val="minor"/>
      </font>
      <protection locked="0"/>
    </odxf>
    <ndxf>
      <font>
        <sz val="11"/>
        <color auto="1"/>
        <name val="Calibri"/>
        <scheme val="minor"/>
      </font>
      <protection locked="1"/>
    </ndxf>
  </rcc>
  <rcc rId="71591" sId="1" odxf="1" dxf="1">
    <nc r="F86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592" sId="1">
    <nc r="G869">
      <v>22</v>
    </nc>
  </rcc>
  <rcc rId="71593" sId="1" odxf="1" dxf="1">
    <nc r="D870" t="inlineStr">
      <is>
        <t>K2_P3_T3</t>
      </is>
    </nc>
    <odxf>
      <font>
        <sz val="11"/>
        <color theme="1"/>
        <name val="Calibri"/>
        <scheme val="minor"/>
      </font>
      <protection locked="0"/>
    </odxf>
    <ndxf>
      <font>
        <sz val="11"/>
        <color auto="1"/>
        <name val="Calibri"/>
        <scheme val="minor"/>
      </font>
      <protection locked="1"/>
    </ndxf>
  </rcc>
  <rcc rId="71594" sId="1" odxf="1" dxf="1">
    <nc r="E870" t="inlineStr">
      <is>
        <t>Raumenų elektrinio aktyvumo tyrimai ir analizė</t>
      </is>
    </nc>
    <odxf>
      <font>
        <sz val="11"/>
        <color theme="1"/>
        <name val="Calibri"/>
        <scheme val="minor"/>
      </font>
      <protection locked="0"/>
    </odxf>
    <ndxf>
      <font>
        <sz val="11"/>
        <color auto="1"/>
        <name val="Calibri"/>
        <scheme val="minor"/>
      </font>
      <protection locked="1"/>
    </ndxf>
  </rcc>
  <rcc rId="71595" sId="1" odxf="1" dxf="1">
    <nc r="F87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596" sId="1">
    <nc r="G870">
      <v>22</v>
    </nc>
  </rcc>
  <rcc rId="71597" sId="1" odxf="1" s="1" dxf="1">
    <nc r="D871" t="inlineStr">
      <is>
        <t>K2_P3_T1</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protection locked="1"/>
    </ndxf>
  </rcc>
  <rcc rId="71598" sId="1" odxf="1" s="1" dxf="1">
    <nc r="E871" t="inlineStr">
      <is>
        <t xml:space="preserve">Naujų ultragarsinės diagnostikos metodų pritaikymo medicinoje, siekiant padidinti ankstyvosios diagnostikos informatyvumą, techninės galimybių studijos. Suteiktos paslaugos rezultatas -  
Atliktos naujų ultragarsinės diagnostikos metodų pritaikymo medicinoje, siekiant padidinti ankstyvosios diagnostikos informatyvumą, techninės galimybių studijos. Pavyzdžiui, ankstyvosios diagnostikos proceso kokybės pagerinimas apjungiant kelis neinvazinius diagnostinius metodus.    
</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protection locked="1"/>
    </ndxf>
  </rcc>
  <rcc rId="71599" sId="1" odxf="1" dxf="1">
    <nc r="F87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600" sId="1">
    <nc r="G871">
      <v>22</v>
    </nc>
  </rcc>
  <rcc rId="71601" sId="1" odxf="1" dxf="1">
    <nc r="D872" t="inlineStr">
      <is>
        <t>K2_P3_T1</t>
      </is>
    </nc>
    <odxf>
      <font>
        <sz val="11"/>
        <color theme="1"/>
        <name val="Calibri"/>
        <scheme val="minor"/>
      </font>
      <protection locked="0"/>
    </odxf>
    <ndxf>
      <font>
        <sz val="11"/>
        <color auto="1"/>
        <name val="Calibri"/>
        <scheme val="minor"/>
      </font>
      <protection locked="1"/>
    </ndxf>
  </rcc>
  <rcc rId="71602" sId="1" odxf="1" dxf="1">
    <nc r="E872" t="inlineStr">
      <is>
        <t>Medicininių įtaisų monitoringo ir valdymo elektroninių sistemų projektavimas ir taikymas.
Šiuolaikinės medicinos praktikoje naudojamas didelis kiekis elektroninės aparatūros pagamintos skirtingų gamintojų, skirtingu laiku, todė iškyla aparatūros integravimo ir monitoringo problemos. Kuriamos "draugiškos" vartotojui aplinkos ir sąsajos, palengvinančios gydytojų darbą, užtikrinamas paciento saugumas. 
Suteiktos paslaugos rezultatas -  20-150 puslapių apimties techninė galimybių studija priklausomai nuo darbo objekto ir darbų apimties.</t>
      </is>
    </nc>
    <odxf>
      <font>
        <sz val="11"/>
        <color theme="1"/>
        <name val="Calibri"/>
        <scheme val="minor"/>
      </font>
      <protection locked="0"/>
    </odxf>
    <ndxf>
      <font>
        <sz val="11"/>
        <color auto="1"/>
        <name val="Calibri"/>
        <scheme val="minor"/>
      </font>
      <protection locked="1"/>
    </ndxf>
  </rcc>
  <rcc rId="71603" sId="1" odxf="1" dxf="1">
    <nc r="F87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604" sId="1">
    <nc r="G872">
      <v>22</v>
    </nc>
  </rcc>
  <rcc rId="71605" sId="1" odxf="1" dxf="1">
    <nc r="D873" t="inlineStr">
      <is>
        <t>K2_P3_T1</t>
      </is>
    </nc>
    <odxf>
      <font>
        <sz val="11"/>
        <color theme="1"/>
        <name val="Calibri"/>
        <scheme val="minor"/>
      </font>
      <protection locked="0"/>
    </odxf>
    <ndxf>
      <font>
        <sz val="11"/>
        <color auto="1"/>
        <name val="Calibri"/>
        <scheme val="minor"/>
      </font>
      <protection locked="1"/>
    </ndxf>
  </rcc>
  <rcc rId="71606" sId="1" odxf="1" dxf="1">
    <nc r="E873" t="inlineStr">
      <is>
        <t>Medicininių įtaisų monitoringo ir valdymo elektroninių sistemų taikymo galimybių studijos.
Šiuolaikinės medicinos praktikoje naudojamas didelis kiekis elektroninės aparatūros pagamintos skirtingų gamintojų, skirtingu laiku, todė iškyla aparatūros integravimo ir monitoringo problemos. Atliekami įvairios elektroninės aparatūros sujungimo į bendrą sistemą galimybių tyrimai.  
Suteiktos paslaugos rezultatas -  20-150 puslapių apimties techninė galimybių studija priklausomai nuo darbo objekto ir darbų apimties.</t>
      </is>
    </nc>
    <odxf>
      <font>
        <sz val="11"/>
        <color theme="1"/>
        <name val="Calibri"/>
        <scheme val="minor"/>
      </font>
      <protection locked="0"/>
    </odxf>
    <ndxf>
      <font>
        <sz val="11"/>
        <color auto="1"/>
        <name val="Calibri"/>
        <scheme val="minor"/>
      </font>
      <protection locked="1"/>
    </ndxf>
  </rcc>
  <rcc rId="71607" sId="1" odxf="1" dxf="1">
    <nc r="F87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608" sId="1">
    <nc r="G873">
      <v>22</v>
    </nc>
  </rcc>
  <rcc rId="71609" sId="1" odxf="1" dxf="1">
    <nc r="D874" t="inlineStr">
      <is>
        <t>K2_P3_T1</t>
      </is>
    </nc>
    <odxf>
      <font>
        <sz val="11"/>
        <color theme="1"/>
        <name val="Calibri"/>
        <scheme val="minor"/>
      </font>
      <protection locked="0"/>
    </odxf>
    <ndxf>
      <font>
        <sz val="11"/>
        <color auto="1"/>
        <name val="Calibri"/>
        <scheme val="none"/>
      </font>
      <protection locked="1"/>
    </ndxf>
  </rcc>
  <rcc rId="71610" sId="1" odxf="1" dxf="1">
    <nc r="E874" t="inlineStr">
      <is>
        <r>
          <t>Ultragarsinių keitiklių / gardelių kokybės patikros, naudojant elektrinius ir/ar akustinius parametrus galimybių studija. Rezultate bus pateikta techninė galimybių studija - tiriamasis analitinis darbas, kuriame įvertintos tokios sistemos realizavimo technol</t>
        </r>
        <r>
          <rPr>
            <sz val="11"/>
            <rFont val="Calibri"/>
            <family val="2"/>
          </rPr>
          <t>oginės galimybės.</t>
        </r>
      </is>
    </nc>
    <odxf>
      <font>
        <sz val="11"/>
        <color theme="1"/>
        <name val="Calibri"/>
        <scheme val="minor"/>
      </font>
      <numFmt numFmtId="0" formatCode="General"/>
      <alignment horizontal="general" vertical="top" readingOrder="0"/>
      <protection locked="0"/>
    </odxf>
    <ndxf>
      <font>
        <sz val="11"/>
        <color auto="1"/>
        <name val="Calibri"/>
        <scheme val="minor"/>
      </font>
      <numFmt numFmtId="2" formatCode="0.00"/>
      <alignment horizontal="left" vertical="center" readingOrder="0"/>
      <protection locked="1"/>
    </ndxf>
  </rcc>
  <rcc rId="71611" sId="1" odxf="1" dxf="1">
    <nc r="F87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612" sId="1">
    <nc r="G874">
      <v>22</v>
    </nc>
  </rcc>
  <rcc rId="71613" sId="1" odxf="1" dxf="1">
    <nc r="D875" t="inlineStr">
      <is>
        <t>K2_P3_T1</t>
      </is>
    </nc>
    <odxf>
      <font>
        <sz val="11"/>
        <color theme="1"/>
        <name val="Calibri"/>
        <scheme val="minor"/>
      </font>
      <protection locked="0"/>
    </odxf>
    <ndxf>
      <font>
        <sz val="11"/>
        <color auto="1"/>
        <name val="Calibri"/>
        <scheme val="none"/>
      </font>
      <protection locked="1"/>
    </ndxf>
  </rcc>
  <rcc rId="71614" sId="1" odxf="1" dxf="1">
    <nc r="E875" t="inlineStr">
      <is>
        <t>Ultragarsinės sonoporacijos sistemų realizavimo galimybių studija. Sonoporacijos pagalba ląstelių sienelių pralaidumas gali būti trumpam padidintas, tokiu būdu suteikiant galimybę į ląstelės vidų iterpti DNR ar chemines medžiagas. Rezultate bus pateikta techninė galimybių studija - tiriamasis analitinis darbas, kuriame įvertintos tokios sistemos / įrenginio realizavimo technologinės galimybės.</t>
      </is>
    </nc>
    <odxf>
      <font>
        <sz val="11"/>
        <color theme="1"/>
        <name val="Calibri"/>
        <scheme val="minor"/>
      </font>
      <numFmt numFmtId="0" formatCode="General"/>
      <alignment horizontal="general" vertical="top" readingOrder="0"/>
      <protection locked="0"/>
    </odxf>
    <ndxf>
      <font>
        <sz val="11"/>
        <color auto="1"/>
        <name val="Calibri"/>
        <scheme val="minor"/>
      </font>
      <numFmt numFmtId="2" formatCode="0.00"/>
      <alignment horizontal="left" vertical="center" readingOrder="0"/>
      <protection locked="1"/>
    </ndxf>
  </rcc>
  <rcc rId="71615" sId="1" odxf="1" dxf="1">
    <nc r="F87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616" sId="1">
    <nc r="G875">
      <v>22</v>
    </nc>
  </rcc>
  <rcc rId="71617" sId="1" odxf="1" dxf="1">
    <nc r="D876" t="inlineStr">
      <is>
        <t>K2_P3_T1</t>
      </is>
    </nc>
    <odxf>
      <font>
        <sz val="11"/>
        <color theme="1"/>
        <name val="Calibri"/>
        <scheme val="minor"/>
      </font>
      <protection locked="0"/>
    </odxf>
    <ndxf>
      <font>
        <sz val="11"/>
        <color auto="1"/>
        <name val="Calibri"/>
        <scheme val="none"/>
      </font>
      <protection locked="1"/>
    </ndxf>
  </rcc>
  <rcc rId="71618" sId="1" odxf="1" dxf="1">
    <nc r="E876" t="inlineStr">
      <is>
        <t>Ultragarso biomedicininių sistemų elektronikos realizavimo galimybių studija. Ultragarsas medicinoje gali būti taikomas terapiniais ar diagnostiniais tikslais. Galutiniam tokių sistemų efektyvumui, sertifikavimui svarbi elektronikos kokybė tiek efektyvumo, tiek saugos, tiek elektromagnetinio suderinamumo prasme. Rezultate bus pateikta techninė galimybių studija - tiriamasis analitinis darbas, kuriame įvertintos sistemos ar jos mazgo realizavimo technologinės galimybės.</t>
      </is>
    </nc>
    <odxf>
      <font>
        <sz val="11"/>
        <color theme="1"/>
        <name val="Calibri"/>
        <scheme val="minor"/>
      </font>
      <numFmt numFmtId="0" formatCode="General"/>
      <alignment horizontal="general" vertical="top" readingOrder="0"/>
      <protection locked="0"/>
    </odxf>
    <ndxf>
      <font>
        <sz val="11"/>
        <color auto="1"/>
        <name val="Calibri"/>
        <scheme val="minor"/>
      </font>
      <numFmt numFmtId="2" formatCode="0.00"/>
      <alignment horizontal="left" vertical="center" readingOrder="0"/>
      <protection locked="1"/>
    </ndxf>
  </rcc>
  <rcc rId="71619" sId="1" odxf="1" dxf="1">
    <nc r="F87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620" sId="1">
    <nc r="G876">
      <v>22</v>
    </nc>
  </rcc>
  <rcc rId="71621" sId="1" odxf="1" dxf="1">
    <nc r="D877" t="inlineStr">
      <is>
        <t>K2_P3_T1</t>
      </is>
    </nc>
    <odxf>
      <font>
        <sz val="11"/>
        <color theme="1"/>
        <name val="Calibri"/>
        <scheme val="minor"/>
      </font>
      <protection locked="0"/>
    </odxf>
    <ndxf>
      <font>
        <sz val="11"/>
        <color rgb="FF000000"/>
        <name val="Calibri"/>
        <scheme val="minor"/>
      </font>
      <protection locked="1"/>
    </ndxf>
  </rcc>
  <rcc rId="71622" sId="1" odxf="1" dxf="1">
    <nc r="E877" t="inlineStr">
      <is>
        <t>Inovatyvių vaizdų analizės metodų pritaikymo konkrečios ligos ankstyvai diagnostikai ir/ar gydymui galimybių studija</t>
      </is>
    </nc>
    <odxf>
      <protection locked="0"/>
    </odxf>
    <ndxf>
      <protection locked="1"/>
    </ndxf>
  </rcc>
  <rcc rId="71623" sId="1" odxf="1" dxf="1">
    <nc r="F877" t="inlineStr">
      <is>
        <t>Gintautas Dzemyda
Tel. (8 5) 21 09 300
El. paštas: gintautas.dzemyda@mii.vu.lt
Matematikos ir informatikos institutas</t>
      </is>
    </nc>
    <odxf>
      <alignment wrapText="0" readingOrder="0"/>
      <protection locked="0"/>
    </odxf>
    <ndxf>
      <alignment wrapText="1" readingOrder="0"/>
      <protection locked="1"/>
    </ndxf>
  </rcc>
  <rcc rId="71624" sId="1">
    <nc r="G877">
      <v>32</v>
    </nc>
  </rcc>
  <rcc rId="71625" sId="1" odxf="1" dxf="1">
    <nc r="D878" t="inlineStr">
      <is>
        <t>K2_P3_T1</t>
      </is>
    </nc>
    <odxf>
      <font>
        <sz val="11"/>
        <color theme="1"/>
        <name val="Calibri"/>
        <scheme val="minor"/>
      </font>
      <protection locked="0"/>
    </odxf>
    <ndxf>
      <font>
        <sz val="11"/>
        <color rgb="FF000000"/>
        <name val="Calibri"/>
        <scheme val="minor"/>
      </font>
      <protection locked="1"/>
    </ndxf>
  </rcc>
  <rcc rId="71626" sId="1" odxf="1" dxf="1">
    <nc r="E878" t="inlineStr">
      <is>
        <t>Didelių duomenų vaizdavimo inovatyvių būdų analizė</t>
      </is>
    </nc>
    <odxf>
      <protection locked="0"/>
    </odxf>
    <ndxf>
      <protection locked="1"/>
    </ndxf>
  </rcc>
  <rcc rId="71627" sId="1" odxf="1" dxf="1">
    <nc r="F878" t="inlineStr">
      <is>
        <t>Olga Kurasova
Tel. (8 5) 21 09 322
El. paštas:. olga.kurasova@mii.vu.lt
Matematikos ir informatikos institutas</t>
      </is>
    </nc>
    <odxf>
      <alignment wrapText="0" readingOrder="0"/>
      <protection locked="0"/>
    </odxf>
    <ndxf>
      <alignment wrapText="1" readingOrder="0"/>
      <protection locked="1"/>
    </ndxf>
  </rcc>
  <rcc rId="71628" sId="1">
    <nc r="G878">
      <v>32</v>
    </nc>
  </rcc>
  <rcc rId="71629" sId="1" odxf="1" dxf="1">
    <nc r="D879" t="inlineStr">
      <is>
        <t>K2_P3_T3</t>
      </is>
    </nc>
    <odxf>
      <font>
        <sz val="11"/>
        <color theme="1"/>
        <name val="Calibri"/>
        <scheme val="minor"/>
      </font>
      <protection locked="0"/>
    </odxf>
    <ndxf>
      <font>
        <sz val="11"/>
        <color rgb="FF000000"/>
        <name val="Calibri"/>
        <scheme val="minor"/>
      </font>
      <protection locked="1"/>
    </ndxf>
  </rcc>
  <rcc rId="71630" sId="1" odxf="1" dxf="1">
    <nc r="E879" t="inlineStr">
      <is>
        <t>Spektroskopinių žymenų, padedančių diagnozuoti medicininę būklę, identifikavimas ir išryškinimas. 
Eksperimentai su medicininiais mėginiais: spektroskopinių signalų registravimas, registravimo sąlygų optimizavimas (tarp jų ir tinkamiausių substratų su/be nanodariniais parinkimas), analizės metodų, skirtų tiriamam duomenų tipui parinkimas, parinkimas, chemometrinė ir statistinė spektroskopinių bei medicininių duomenų analizė.</t>
      </is>
    </nc>
    <odxf>
      <protection locked="0"/>
    </odxf>
    <ndxf>
      <protection locked="1"/>
    </ndxf>
  </rcc>
  <rcc rId="71631" sId="1" odxf="1" dxf="1">
    <nc r="F879" t="inlineStr">
      <is>
        <t>Juozas V. Vaitkus
El. paštas: juozas.vaitkus@ff.vu.lt
Taikomųjų mokslų institutas</t>
      </is>
    </nc>
    <odxf>
      <alignment wrapText="0" readingOrder="0"/>
      <protection locked="0"/>
    </odxf>
    <ndxf>
      <alignment wrapText="1" readingOrder="0"/>
      <protection locked="1"/>
    </ndxf>
  </rcc>
  <rcc rId="71632" sId="1">
    <nc r="G879">
      <v>32</v>
    </nc>
  </rcc>
  <rcc rId="71633" sId="1" odxf="1" dxf="1">
    <nc r="D880" t="inlineStr">
      <is>
        <t>K2_P3_T1</t>
      </is>
    </nc>
    <odxf>
      <font>
        <sz val="11"/>
        <color theme="1"/>
        <name val="Calibri"/>
        <scheme val="minor"/>
      </font>
      <protection locked="0"/>
    </odxf>
    <ndxf>
      <font>
        <sz val="11"/>
        <color rgb="FF000000"/>
        <name val="Calibri"/>
        <scheme val="minor"/>
      </font>
      <protection locked="1"/>
    </ndxf>
  </rcc>
  <rcc rId="71634" sId="1" odxf="1" dxf="1">
    <nc r="E880" t="inlineStr">
      <is>
        <t>Šviesos technologijų, kaip neinvazinių metodų, skirtų ligų prevencijai ir visuomenės sveikatai, taikymo medicininiams tikslams galimybių studija, apimanti neurobiologinius, psichologinius ir gerintologinius aspektus.</t>
      </is>
    </nc>
    <odxf>
      <protection locked="0"/>
    </odxf>
    <ndxf>
      <protection locked="1"/>
    </ndxf>
  </rcc>
  <rcc rId="71635" sId="1" odxf="1" dxf="1">
    <nc r="F880" t="inlineStr">
      <is>
        <t>Pranciškus Vitta
El. paštas: pranciskus.vitta@ff.vu.lt
Taikomųjų mokslų institutas</t>
      </is>
    </nc>
    <odxf>
      <alignment wrapText="0" readingOrder="0"/>
      <protection locked="0"/>
    </odxf>
    <ndxf>
      <alignment wrapText="1" readingOrder="0"/>
      <protection locked="1"/>
    </ndxf>
  </rcc>
  <rcc rId="71636" sId="1">
    <nc r="G880">
      <v>32</v>
    </nc>
  </rcc>
  <rcc rId="71637" sId="1" odxf="1" dxf="1">
    <nc r="D881" t="inlineStr">
      <is>
        <t>K2_P3_T3</t>
      </is>
    </nc>
    <odxf>
      <font>
        <sz val="11"/>
        <color theme="1"/>
        <name val="Calibri"/>
        <scheme val="minor"/>
      </font>
      <protection locked="0"/>
    </odxf>
    <ndxf>
      <font>
        <sz val="11"/>
        <color rgb="FF000000"/>
        <name val="Calibri"/>
        <scheme val="minor"/>
      </font>
      <protection locked="1"/>
    </ndxf>
  </rcc>
  <rcc rId="71638" sId="1" odxf="1" dxf="1">
    <nc r="E881" t="inlineStr">
      <is>
        <t>Mikrobanginių  technologijų, naudojamų organizmo vidaus struktūros vizualizacijai tyrimas ir tobulinimas. Rezultatų parengties lygis 1-2.</t>
      </is>
    </nc>
    <odxf>
      <protection locked="0"/>
    </odxf>
    <ndxf>
      <protection locked="1"/>
    </ndxf>
  </rcc>
  <rcc rId="71639" sId="1" odxf="1" dxf="1">
    <nc r="F881" t="inlineStr">
      <is>
        <t>Saulius Rudys
El. paštas: rudys@elmika.com
Tel. 8 687 02526 
Fizikos fakultetas</t>
      </is>
    </nc>
    <odxf>
      <alignment wrapText="0" readingOrder="0"/>
      <protection locked="0"/>
    </odxf>
    <ndxf>
      <alignment wrapText="1" readingOrder="0"/>
      <protection locked="1"/>
    </ndxf>
  </rcc>
  <rcc rId="71640" sId="1">
    <nc r="G881">
      <v>32</v>
    </nc>
  </rcc>
  <rcc rId="71641" sId="1" odxf="1" dxf="1">
    <nc r="D882" t="inlineStr">
      <is>
        <t>K2_P3_T3</t>
      </is>
    </nc>
    <odxf>
      <protection locked="0"/>
    </odxf>
    <ndxf>
      <protection locked="1"/>
    </ndxf>
  </rcc>
  <rcc rId="71642" sId="1" odxf="1" dxf="1">
    <nc r="E882" t="inlineStr">
      <is>
        <t>Tvarkių mikroporėtų karkasų biomediciniams taikymams formavimas iš hibridinių organinių-neorganinių polimerų netiesinės litografijos būdu</t>
      </is>
    </nc>
    <odxf>
      <protection locked="0"/>
    </odxf>
    <ndxf>
      <protection locked="1"/>
    </ndxf>
  </rcc>
  <rcc rId="71643" sId="1" odxf="1" dxf="1">
    <nc r="F882" t="inlineStr">
      <is>
        <t>Mangirdas Malinauskas
Tel. +370 600 028 43
El.paštas: mangirdas.malinauskas@ff.vu.lt
Fizikos fakultetas, Lazerinių tyrimų centras</t>
      </is>
    </nc>
    <odxf>
      <alignment wrapText="0" readingOrder="0"/>
      <protection locked="0"/>
    </odxf>
    <ndxf>
      <alignment wrapText="1" readingOrder="0"/>
      <protection locked="1"/>
    </ndxf>
  </rcc>
  <rcc rId="71644" sId="1">
    <nc r="G882">
      <v>32</v>
    </nc>
  </rcc>
  <rcc rId="71645" sId="1" odxf="1" dxf="1">
    <nc r="D883" t="inlineStr">
      <is>
        <t>K2_P3_T1</t>
      </is>
    </nc>
    <odxf>
      <font>
        <sz val="11"/>
        <color theme="1"/>
        <name val="Calibri"/>
        <scheme val="minor"/>
      </font>
      <protection locked="0"/>
    </odxf>
    <ndxf>
      <font>
        <sz val="11"/>
        <color rgb="FF000000"/>
        <name val="Calibri"/>
        <scheme val="minor"/>
      </font>
      <protection locked="1"/>
    </ndxf>
  </rcc>
  <rcc rId="71646" sId="1" odxf="1" dxf="1">
    <nc r="E883" t="inlineStr">
      <is>
        <t>Intelektualiųjų technologijų taikymo elektroninėse sistemose techninių galimybių vertinimas</t>
      </is>
    </nc>
    <odxf>
      <protection locked="0"/>
    </odxf>
    <ndxf>
      <protection locked="1"/>
    </ndxf>
  </rcc>
  <rcc rId="71647" sId="1" odxf="1" dxf="1">
    <nc r="F883" t="inlineStr">
      <is>
        <t>VGTU, Elektroninių sistemų katedra, 
Dalius Navakauskas
Tel. (8 5) 274 4756
El. p. dalius.navakauskas@vgtu.lt</t>
      </is>
    </nc>
    <odxf>
      <alignment wrapText="0" readingOrder="0"/>
      <protection locked="0"/>
    </odxf>
    <ndxf>
      <alignment wrapText="1" readingOrder="0"/>
      <protection locked="1"/>
    </ndxf>
  </rcc>
  <rcc rId="71648" sId="1">
    <nc r="G883">
      <v>33</v>
    </nc>
  </rcc>
  <rcc rId="71649" sId="1" odxf="1" dxf="1">
    <nc r="D884" t="inlineStr">
      <is>
        <t>K2_P1_T1</t>
      </is>
    </nc>
    <odxf>
      <font>
        <sz val="11"/>
        <color theme="1"/>
        <name val="Calibri"/>
        <scheme val="minor"/>
      </font>
      <protection locked="0"/>
    </odxf>
    <ndxf>
      <font>
        <sz val="11"/>
        <color rgb="FF000000"/>
        <name val="Calibri"/>
        <scheme val="minor"/>
      </font>
      <protection locked="1"/>
    </ndxf>
  </rcc>
  <rcc rId="71650" sId="1" odxf="1" dxf="1">
    <nc r="E884" t="inlineStr">
      <is>
        <t>Šiuolaikinių mikro- ir nano-sistemų, taikomų pažangioje medicinos inžinerijoje ankstyvai diagnostikai ir gydymui, efektyviausių inžinerinių sprendimų paieška, analizė ir pagrindimas</t>
      </is>
    </nc>
    <odxf>
      <protection locked="0"/>
    </odxf>
    <ndxf>
      <protection locked="1"/>
    </ndxf>
  </rcc>
  <rcc rId="71651" sId="1" odxf="1" dxf="1">
    <nc r="F884" t="inlineStr">
      <is>
        <t>VGTU, Kompiuterių inžinerijos katedra 
Vaidotas Barzdėnas
Tel. (8 5) 274 4769
El. p. vaidotas.barzdenas@vgtu.lt
Romualdas Navickas
Tel. (8 5) 237 0606
El. p. romualdas.navickas@vgtu.lt</t>
      </is>
    </nc>
    <odxf>
      <alignment wrapText="0" readingOrder="0"/>
      <protection locked="0"/>
    </odxf>
    <ndxf>
      <alignment wrapText="1" readingOrder="0"/>
      <protection locked="1"/>
    </ndxf>
  </rcc>
  <rcc rId="71652" sId="1">
    <nc r="G884">
      <v>33</v>
    </nc>
  </rcc>
  <rcc rId="71653" sId="1" odxf="1" dxf="1">
    <nc r="D885" t="inlineStr">
      <is>
        <t>K2_P1_T3</t>
      </is>
    </nc>
    <odxf>
      <font>
        <sz val="11"/>
        <color theme="1"/>
        <name val="Calibri"/>
        <scheme val="minor"/>
      </font>
      <protection locked="0"/>
    </odxf>
    <ndxf>
      <font>
        <sz val="11"/>
        <color rgb="FF000000"/>
        <name val="Calibri"/>
        <scheme val="minor"/>
      </font>
      <protection locked="1"/>
    </ndxf>
  </rcc>
  <rcc rId="71654" sId="1" odxf="1" dxf="1">
    <nc r="E885" t="inlineStr">
      <is>
        <t>Įvairių ląstelių (bakterijos, kraujo ląstelės ir t.t.) elgsenos ir mechaninių savybių skaitiniai tyrimai (sukibimo procesas, deformacijos). 
DNR mechaninių savybių skaitinis tyrimas.</t>
      </is>
    </nc>
    <odxf>
      <protection locked="0"/>
    </odxf>
    <ndxf>
      <protection locked="1"/>
    </ndxf>
  </rcc>
  <rcc rId="71655" sId="1" odxf="1" dxf="1">
    <nc r="F885" t="inlineStr">
      <is>
        <t xml:space="preserve">VGTU, Mechanikos mokslo institutas
Raimondas Jasevičius
Mob. 8 655 77819
El. p. raimondas.jasevicius@vgtu.lt </t>
      </is>
    </nc>
    <odxf>
      <alignment wrapText="0" readingOrder="0"/>
      <protection locked="0"/>
    </odxf>
    <ndxf>
      <alignment wrapText="1" readingOrder="0"/>
      <protection locked="1"/>
    </ndxf>
  </rcc>
  <rcc rId="71656" sId="1">
    <nc r="G885">
      <v>33</v>
    </nc>
  </rcc>
  <rcc rId="71657" sId="1" odxf="1" dxf="1">
    <nc r="D886" t="inlineStr">
      <is>
        <t>K2_P3_T1</t>
      </is>
    </nc>
    <odxf>
      <font>
        <sz val="11"/>
        <color theme="1"/>
        <name val="Calibri"/>
        <scheme val="minor"/>
      </font>
      <protection locked="0"/>
    </odxf>
    <ndxf>
      <font>
        <sz val="11"/>
        <color rgb="FF000000"/>
        <name val="Calibri"/>
        <scheme val="minor"/>
      </font>
      <protection locked="1"/>
    </ndxf>
  </rcc>
  <rcc rId="71658" sId="1" odxf="1" dxf="1">
    <nc r="E886" t="inlineStr">
      <is>
        <t>Planuojamų kurti produktų/ paslaugų technologinio, ekonominio ir komercinio gyvybingumo įvertinimas</t>
      </is>
    </nc>
    <odxf>
      <protection locked="0"/>
    </odxf>
    <ndxf>
      <protection locked="1"/>
    </ndxf>
  </rcc>
  <rcc rId="71659" sId="1" odxf="1" dxf="1">
    <nc r="F886" t="inlineStr">
      <is>
        <t>VGTU, Tarptautinės ekonomikos ir vadybos katedra
Borisas Melnikas
Tel. (8 5) 274 4878
El. p. borisas.melnikas@vgtu.lt</t>
      </is>
    </nc>
    <odxf>
      <alignment wrapText="0" readingOrder="0"/>
      <protection locked="0"/>
    </odxf>
    <ndxf>
      <alignment wrapText="1" readingOrder="0"/>
      <protection locked="1"/>
    </ndxf>
  </rcc>
  <rcc rId="71660" sId="1">
    <nc r="G886">
      <v>33</v>
    </nc>
  </rcc>
  <rcc rId="71661" sId="1" odxf="1" dxf="1">
    <nc r="D887" t="inlineStr">
      <is>
        <t>K2_P3_T1</t>
      </is>
    </nc>
    <odxf>
      <font>
        <sz val="11"/>
        <color theme="1"/>
        <name val="Calibri"/>
        <scheme val="minor"/>
      </font>
      <fill>
        <patternFill patternType="none">
          <bgColor indexed="65"/>
        </patternFill>
      </fill>
      <protection locked="0"/>
    </odxf>
    <ndxf>
      <font>
        <sz val="11"/>
        <color rgb="FF000000"/>
        <name val="Calibri"/>
        <scheme val="minor"/>
      </font>
      <fill>
        <patternFill patternType="solid">
          <bgColor theme="0"/>
        </patternFill>
      </fill>
      <protection locked="1"/>
    </ndxf>
  </rcc>
  <rcc rId="71662" sId="1" odxf="1" dxf="1">
    <nc r="E887" t="inlineStr">
      <is>
        <t>Žmogaus galūnių judesių atstatymo metodikos, kompensacinės technikos taikant biosignalų apdorojimo metodikas, 3D technologijas, vaizdo fiksavimo ir analizavimo metodikas</t>
      </is>
    </nc>
    <odxf>
      <fill>
        <patternFill patternType="none">
          <bgColor indexed="65"/>
        </patternFill>
      </fill>
      <protection locked="0"/>
    </odxf>
    <ndxf>
      <fill>
        <patternFill patternType="solid">
          <bgColor theme="0"/>
        </patternFill>
      </fill>
      <protection locked="1"/>
    </ndxf>
  </rcc>
  <rcc rId="71663" sId="1" odxf="1" dxf="1">
    <nc r="F887" t="inlineStr">
      <is>
        <t>VGTU, Kūrybiškumo ir inovacijų centras „Linkmenų fabrikas“
Mykolas Bistrickas 
El. p. mykolas.bistrickas@vgtu.lt</t>
      </is>
    </nc>
    <odxf>
      <alignment wrapText="0" readingOrder="0"/>
      <protection locked="0"/>
    </odxf>
    <ndxf>
      <alignment wrapText="1" readingOrder="0"/>
      <protection locked="1"/>
    </ndxf>
  </rcc>
  <rcc rId="71664" sId="1">
    <nc r="G887">
      <v>33</v>
    </nc>
  </rcc>
  <rcc rId="71665" sId="1" odxf="1" dxf="1">
    <nc r="D888" t="inlineStr">
      <is>
        <t>K2_P3_T1</t>
      </is>
    </nc>
    <odxf>
      <font>
        <sz val="11"/>
        <color theme="1"/>
        <name val="Calibri"/>
        <scheme val="minor"/>
      </font>
      <protection locked="0"/>
    </odxf>
    <ndxf>
      <font>
        <sz val="11"/>
        <color rgb="FF000000"/>
        <name val="Calibri"/>
        <scheme val="minor"/>
      </font>
      <protection locked="1"/>
    </ndxf>
  </rcc>
  <rcc rId="71666" sId="1" odxf="1" dxf="1">
    <nc r="E888" t="inlineStr">
      <is>
        <t>Medicininių signalų registravimo ir atvaizdavimo išmaniosiomis sistemomis galimybių studijos</t>
      </is>
    </nc>
    <odxf>
      <alignment horizontal="general" readingOrder="0"/>
      <protection locked="0"/>
    </odxf>
    <ndxf>
      <alignment horizontal="left" readingOrder="0"/>
      <protection locked="1"/>
    </ndxf>
  </rcc>
  <rcc rId="71667" sId="1" odxf="1" dxf="1">
    <nc r="F888" t="inlineStr">
      <is>
        <t>VGTU, Kompiuterių inžinerijos katedra Nerijus Paulauskas
Tel. (8 5) 237 0587
El. p. nerijus.paulauskas@vgtu.lt</t>
      </is>
    </nc>
    <odxf>
      <alignment horizontal="left" wrapText="0" readingOrder="0"/>
      <protection locked="0"/>
    </odxf>
    <ndxf>
      <alignment horizontal="general" wrapText="1" readingOrder="0"/>
      <protection locked="1"/>
    </ndxf>
  </rcc>
  <rcc rId="71668" sId="1">
    <nc r="G888">
      <v>33</v>
    </nc>
  </rcc>
  <rcc rId="71669" sId="1" odxf="1" dxf="1">
    <nc r="D889" t="inlineStr">
      <is>
        <t>K2_P3_T2</t>
      </is>
    </nc>
    <odxf>
      <protection locked="0"/>
    </odxf>
    <ndxf>
      <protection locked="1"/>
    </ndxf>
  </rcc>
  <rcc rId="71670" sId="1" odxf="1" dxf="1">
    <nc r="E889" t="inlineStr">
      <is>
        <t>Integruotų biomedicininės inžinerijos ir medicininės informatikos produktų ankstyvai ligų diagnostikai ir gydymui kūrimas ir prototipavimas (sukurtas prototipas)</t>
      </is>
    </nc>
    <odxf>
      <protection locked="0"/>
    </odxf>
    <ndxf>
      <protection locked="1"/>
    </ndxf>
  </rcc>
  <rcc rId="71671" sId="1" odxf="1" dxf="1">
    <nc r="F889" t="inlineStr">
      <is>
        <t>Programavimo ir multimedijos studijų programos vadovė
Dalia Linkuvienė
Tel. Nr. 8 52 504 850
El. paštas
dalia.linkuviene@smk.lt</t>
      </is>
    </nc>
    <odxf>
      <alignment wrapText="0" readingOrder="0"/>
      <protection locked="0"/>
    </odxf>
    <ndxf>
      <alignment wrapText="1" readingOrder="0"/>
      <protection locked="1"/>
    </ndxf>
  </rcc>
  <rcc rId="71672" sId="1">
    <nc r="G889">
      <v>1</v>
    </nc>
  </rcc>
  <rcc rId="71673" sId="1" odxf="1" dxf="1">
    <nc r="D890" t="inlineStr">
      <is>
        <t>K2_P3_T2</t>
      </is>
    </nc>
    <odxf>
      <protection locked="0"/>
    </odxf>
    <ndxf>
      <protection locked="1"/>
    </ndxf>
  </rcc>
  <rcc rId="71674" sId="1" odxf="1" dxf="1">
    <nc r="E890" t="inlineStr">
      <is>
        <t>Kompiuterinių žaidimų vaikams, turintiems kalbos, motorikos ir dėmesio sutrikimų, sukūrimas (sukurtas prototipas)</t>
      </is>
    </nc>
    <odxf>
      <protection locked="0"/>
    </odxf>
    <ndxf>
      <protection locked="1"/>
    </ndxf>
  </rcc>
  <rcc rId="71675" sId="1" odxf="1" dxf="1">
    <nc r="F890" t="inlineStr">
      <is>
        <t>Programavimo ir multimedijos studijų programos vadovė
Dalia Linkuvienė
Tel. Nr. 8 52 504 850
El. paštas  dalia.linkuviene@smk.lt</t>
      </is>
    </nc>
    <odxf>
      <alignment wrapText="0" readingOrder="0"/>
      <protection locked="0"/>
    </odxf>
    <ndxf>
      <alignment wrapText="1" readingOrder="0"/>
      <protection locked="1"/>
    </ndxf>
  </rcc>
  <rcc rId="71676" sId="1">
    <nc r="G890">
      <v>1</v>
    </nc>
  </rcc>
  <rcc rId="71677" sId="1" odxf="1" dxf="1">
    <nc r="D891" t="inlineStr">
      <is>
        <t>K2_P2_T2</t>
      </is>
    </nc>
    <odxf>
      <protection locked="0"/>
    </odxf>
    <ndxf>
      <protection locked="1"/>
    </ndxf>
  </rcc>
  <rcc rId="71678" sId="1" odxf="1" dxf="1">
    <nc r="E891" t="inlineStr">
      <is>
        <t>Priešvėžinės terapijos priemonės prototipo sukūrimas, naudojant modernias ląstelių kultūrų technologijas</t>
      </is>
    </nc>
    <odxf>
      <protection locked="0"/>
    </odxf>
    <ndxf>
      <protection locked="1"/>
    </ndxf>
  </rcc>
  <rcc rId="71679" sId="1" odxf="1" dxf="1">
    <nc r="F891" t="inlineStr">
      <is>
        <t>Kęstutis Sužiedėlis
laboratorijos vedėjas
kestutis.suziedelis@nvi.lt
tel. (8 5) 2190 904</t>
      </is>
    </nc>
    <odxf>
      <alignment wrapText="0" readingOrder="0"/>
      <protection locked="0"/>
    </odxf>
    <ndxf>
      <alignment wrapText="1" readingOrder="0"/>
      <protection locked="1"/>
    </ndxf>
  </rcc>
  <rcc rId="71680" sId="1">
    <nc r="G891">
      <v>7</v>
    </nc>
  </rcc>
  <rcc rId="71681" sId="1" odxf="1" dxf="1">
    <nc r="D892" t="inlineStr">
      <is>
        <t>K2_P2_T2</t>
      </is>
    </nc>
    <odxf>
      <protection locked="0"/>
    </odxf>
    <ndxf>
      <protection locked="1"/>
    </ndxf>
  </rcc>
  <rcc rId="71682" sId="1" odxf="1" dxf="1">
    <nc r="E892" t="inlineStr">
      <is>
        <t>Pažangios terapijos vaistinių preparatų onkologinių pacientų gydymui Geros gamybos sąlygas atitinkančioje laboratorijoje kūrimas ir tyrimai in vitro</t>
      </is>
    </nc>
    <odxf>
      <protection locked="0"/>
    </odxf>
    <ndxf>
      <protection locked="1"/>
    </ndxf>
  </rcc>
  <rcc rId="71683" sId="1" odxf="1" dxf="1">
    <nc r="F892" t="inlineStr">
      <is>
        <t>Dr. Vita Pašukonienė
laboratorijos vedėja
Tel. (8 5) 219 0931
El. p. vita.pasukoniene@nvi.lt</t>
      </is>
    </nc>
    <odxf>
      <alignment wrapText="0" readingOrder="0"/>
      <protection locked="0"/>
    </odxf>
    <ndxf>
      <alignment wrapText="1" readingOrder="0"/>
      <protection locked="1"/>
    </ndxf>
  </rcc>
  <rcc rId="71684" sId="1">
    <nc r="G892">
      <v>7</v>
    </nc>
  </rcc>
  <rcc rId="71685" sId="1" odxf="1" dxf="1">
    <nc r="D893" t="inlineStr">
      <is>
        <t>K2_P2_T2</t>
      </is>
    </nc>
    <odxf>
      <protection locked="0"/>
    </odxf>
    <ndxf>
      <protection locked="1"/>
    </ndxf>
  </rcc>
  <rcc rId="71686" sId="1" odxf="1" dxf="1">
    <nc r="E893" t="inlineStr">
      <is>
        <t>Priešvėžinės terapijos priemonės prototipo demonstravimas, naudojant modernias ląstelių kultūrų technologijas</t>
      </is>
    </nc>
    <odxf>
      <protection locked="0"/>
    </odxf>
    <ndxf>
      <protection locked="1"/>
    </ndxf>
  </rcc>
  <rcc rId="71687" sId="1" odxf="1" dxf="1">
    <nc r="F893" t="inlineStr">
      <is>
        <t>Kęstutis Sužiedėlis
laboratorijos vedėja
kestutis.suziedelis@nvi.lt
tel. (8 5) 2190 904</t>
      </is>
    </nc>
    <odxf>
      <alignment wrapText="0" readingOrder="0"/>
      <protection locked="0"/>
    </odxf>
    <ndxf>
      <alignment wrapText="1" readingOrder="0"/>
      <protection locked="1"/>
    </ndxf>
  </rcc>
  <rcc rId="71688" sId="1">
    <nc r="G893">
      <v>7</v>
    </nc>
  </rcc>
  <rcc rId="71689" sId="1" odxf="1" dxf="1">
    <nc r="D894" t="inlineStr">
      <is>
        <t>K2_P3_T2</t>
      </is>
    </nc>
    <odxf>
      <protection locked="0"/>
    </odxf>
    <ndxf>
      <protection locked="1"/>
    </ndxf>
  </rcc>
  <rcc rId="71690" sId="1" odxf="1" dxf="1">
    <nc r="E894" t="inlineStr">
      <is>
        <t>Medicinos prietaisų ir inžinerinių sprendinių prototipų kūrimas.
Galimos sritys:
- medicinos prietaisų kūrimas;
- medicininių metodikų kūrimas (operacijų, invazinių procedūrų);
- medicinos vaizdinimo technologijų ir vaizdų analizės technologijų kūrimas (kardiologija, angiologija, endoskopija, ultragarsas);
- bioprietaisų kūrimas (dirbtinių audinių ir organų modeliai, modeliavimas ląstelių kultūrose, gyvūnuose, ligų biomodeliai ląstelių kultūrose ir gyvūnuose).</t>
      </is>
    </nc>
    <odxf>
      <protection locked="0"/>
    </odxf>
    <ndxf>
      <protection locked="1"/>
    </ndxf>
  </rcc>
  <rcc rId="71691" sId="1" odxf="1" dxf="1">
    <nc r="F894"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1692" sId="1">
    <nc r="G894">
      <v>8</v>
    </nc>
  </rcc>
  <rcc rId="71693" sId="1" odxf="1" dxf="1">
    <nc r="D895" t="inlineStr">
      <is>
        <t>K2_P3_T2</t>
      </is>
    </nc>
    <odxf>
      <protection locked="0"/>
    </odxf>
    <ndxf>
      <protection locked="1"/>
    </ndxf>
  </rcc>
  <rcc rId="71694" sId="1" odxf="1" dxf="1">
    <nc r="E895" t="inlineStr">
      <is>
        <t>Medicinos prietaisų ir inžinerinių sprendinių testavimas.
Galimos sritys:
- ikiklinikiniai tyrimai ląstelių kultūrose;
- ikiklinikiniai tyrimai su gyvūnais;
 - klinikiniai tyrimai.</t>
      </is>
    </nc>
    <odxf>
      <protection locked="0"/>
    </odxf>
    <ndxf>
      <protection locked="1"/>
    </ndxf>
  </rcc>
  <rcc rId="71695" sId="1" odxf="1" dxf="1">
    <nc r="F895"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1696" sId="1">
    <nc r="G895">
      <v>8</v>
    </nc>
  </rcc>
  <rcc rId="71697" sId="1" odxf="1" dxf="1">
    <nc r="D896" t="inlineStr">
      <is>
        <t>K2_P3_T2</t>
      </is>
    </nc>
    <odxf>
      <protection locked="0"/>
    </odxf>
    <ndxf>
      <protection locked="1"/>
    </ndxf>
  </rcc>
  <rcc rId="71698" sId="1" odxf="1" dxf="1">
    <nc r="E896" t="inlineStr">
      <is>
        <t>Medicininių prietaisų, produktų, inžinerinių sprendinių bandomosios partijos gamyba.
Galimos sritys:
- kamieninių ląstelių kultūros gamyba;
- dirbtinių audinių gamyba;
- transgeninių gyvūnų linijų kūrimas;
- biomodelių kūrimas ir gamyba;
-laboratorinių gyvūnų linijos išvedimas ir pateikimas.</t>
      </is>
    </nc>
    <odxf>
      <protection locked="0"/>
    </odxf>
    <ndxf>
      <protection locked="1"/>
    </ndxf>
  </rcc>
  <rcc rId="71699" sId="1" odxf="1" dxf="1">
    <nc r="F896"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1700" sId="1">
    <nc r="G896">
      <v>8</v>
    </nc>
  </rcc>
  <rcc rId="71701" sId="1" odxf="1" dxf="1">
    <nc r="D897" t="inlineStr">
      <is>
        <t>K2_P3_T2</t>
      </is>
    </nc>
    <odxf>
      <font>
        <sz val="11"/>
        <color theme="1"/>
        <name val="Calibri"/>
        <scheme val="minor"/>
      </font>
      <protection locked="0"/>
    </odxf>
    <ndxf>
      <font>
        <sz val="11"/>
        <color rgb="FF000000"/>
        <name val="Calibri"/>
        <scheme val="minor"/>
      </font>
      <protection locked="1"/>
    </ndxf>
  </rcc>
  <rcc rId="71702" sId="1" odxf="1" dxf="1">
    <nc r="E897" t="inlineStr">
      <is>
        <t>Medicininės problemos (ligos (pvz. opinis kolitas, amžinė geltonosios dėmės degeneracija, alzheimeris ir kitų), sindromo (pvz. elektrokardiogramos T bangos kaitos ir kitų )) ankstyvai diagnostikai skirtų metodų diegimas panaudojant paskirstyto skaičiavimo bei debesų technologijas; metodų verifikavimas; jų ruošimas sertifikavimui.</t>
      </is>
    </nc>
    <odxf>
      <protection locked="0"/>
    </odxf>
    <ndxf>
      <protection locked="1"/>
    </ndxf>
  </rcc>
  <rcc rId="71703" sId="1" odxf="1" dxf="1">
    <nc r="F897" t="inlineStr">
      <is>
        <t>Robertas Petrolis 
jaunesnysis mokslo darbuotojas
tel.: 8-37 302966
el.paštas: robertas.petrolis@lsmuni.lt 
Algimantas Kriščiukaitis
vyriausiasis mokslo darbuotojas
tel.: 8-37 302966
el. paštas: algimantas.krisciukaitis@lsmuni.lt</t>
      </is>
    </nc>
    <odxf>
      <alignment wrapText="0" readingOrder="0"/>
      <protection locked="0"/>
    </odxf>
    <ndxf>
      <alignment wrapText="1" readingOrder="0"/>
      <protection locked="1"/>
    </ndxf>
  </rcc>
  <rcc rId="71704" sId="1">
    <nc r="G897">
      <v>17</v>
    </nc>
  </rcc>
  <rcc rId="71705" sId="1" odxf="1" dxf="1">
    <nc r="D898" t="inlineStr">
      <is>
        <t>K2_P3_T2</t>
      </is>
    </nc>
    <odxf>
      <font>
        <sz val="11"/>
        <color theme="1"/>
        <name val="Calibri"/>
        <scheme val="minor"/>
      </font>
      <protection locked="0"/>
    </odxf>
    <ndxf>
      <font>
        <sz val="11"/>
        <color rgb="FF000000"/>
        <name val="Calibri"/>
        <scheme val="minor"/>
      </font>
      <protection locked="1"/>
    </ndxf>
  </rcc>
  <rcc rId="71706" sId="1" odxf="1" dxf="1">
    <nc r="E898" t="inlineStr">
      <is>
        <t>Lazerinės diagnostikos ir gydimo optinių mazgų ir kieto kūno lazerio schemų sukūrimas ir tyrimai</t>
      </is>
    </nc>
    <odxf>
      <protection locked="0"/>
    </odxf>
    <ndxf>
      <protection locked="1"/>
    </ndxf>
  </rcc>
  <rcc rId="71707" sId="1" odxf="1" dxf="1">
    <nc r="F898" t="inlineStr">
      <is>
        <t>Dr. Aleksėj Rodin
FTMC Lazerinių technologijų skyrius
Tel. 8 60140057
El. p.: aleksej.rodin@ftmc.lt</t>
      </is>
    </nc>
    <odxf>
      <alignment wrapText="0" readingOrder="0"/>
      <protection locked="0"/>
    </odxf>
    <ndxf>
      <alignment wrapText="1" readingOrder="0"/>
      <protection locked="1"/>
    </ndxf>
  </rcc>
  <rcc rId="71708" sId="1">
    <nc r="G898">
      <v>18</v>
    </nc>
  </rcc>
  <rcc rId="71709" sId="1" odxf="1" dxf="1">
    <nc r="D899" t="inlineStr">
      <is>
        <t>K2_P1_T2</t>
      </is>
    </nc>
    <odxf>
      <font>
        <sz val="11"/>
        <color theme="1"/>
        <name val="Calibri"/>
        <scheme val="minor"/>
      </font>
      <protection locked="0"/>
    </odxf>
    <ndxf>
      <font>
        <sz val="11"/>
        <color rgb="FF000000"/>
        <name val="Calibri"/>
        <scheme val="minor"/>
      </font>
      <protection locked="1"/>
    </ndxf>
  </rcc>
  <rcc rId="71710" sId="1" odxf="1" dxf="1">
    <nc r="E899" t="inlineStr">
      <is>
        <t>Biožymenų detekcija panaudojant biolustų ir biojutiklių technologijas</t>
      </is>
    </nc>
    <odxf>
      <protection locked="0"/>
    </odxf>
    <ndxf>
      <protection locked="1"/>
    </ndxf>
  </rcc>
  <rcc rId="71711" sId="1" odxf="1" dxf="1">
    <nc r="F899" t="inlineStr">
      <is>
        <t>Dr. Ramūnas Valiokas 
FTMC Nanoinžinerijos skyrius
Tel. (8 5) 2641818
El. p.: ramunas.valiokas@ftmc.lt</t>
      </is>
    </nc>
    <odxf>
      <alignment wrapText="0" readingOrder="0"/>
      <protection locked="0"/>
    </odxf>
    <ndxf>
      <alignment wrapText="1" readingOrder="0"/>
      <protection locked="1"/>
    </ndxf>
  </rcc>
  <rcc rId="71712" sId="1">
    <nc r="G899">
      <v>18</v>
    </nc>
  </rcc>
  <rcc rId="71713" sId="1" odxf="1" dxf="1">
    <nc r="D900" t="inlineStr">
      <is>
        <t>K2_P3_T2</t>
      </is>
    </nc>
    <odxf>
      <font>
        <sz val="11"/>
        <color theme="1"/>
        <name val="Calibri"/>
        <scheme val="minor"/>
      </font>
      <protection locked="0"/>
    </odxf>
    <ndxf>
      <font>
        <sz val="11"/>
        <color rgb="FF000000"/>
        <name val="Calibri"/>
        <scheme val="minor"/>
      </font>
      <protection locked="1"/>
    </ndxf>
  </rcc>
  <rcc rId="71714" sId="1" odxf="1" dxf="1">
    <nc r="E900" t="inlineStr">
      <is>
        <t>Elektroninės lakiųjų komponentų detekcijos ir atpažinimo sistemos prototipo sukūrimas ir pritaikymas neinvazinei ankstyvosios ligų prognozavimo-diagnostikos sistemai</t>
      </is>
    </nc>
    <odxf>
      <protection locked="0"/>
    </odxf>
    <ndxf>
      <protection locked="1"/>
    </ndxf>
  </rcc>
  <rcc rId="71715" sId="1" odxf="1" dxf="1">
    <nc r="F900" t="inlineStr">
      <is>
        <t>Doc. dr. Arūnas Šetkus
FTMC Fizikinių technologijų skyrius
Tel. (8 5) 2627934
El. p.:  arunas.setkus@ftmc.lt</t>
      </is>
    </nc>
    <odxf>
      <alignment wrapText="0" readingOrder="0"/>
      <protection locked="0"/>
    </odxf>
    <ndxf>
      <alignment wrapText="1" readingOrder="0"/>
      <protection locked="1"/>
    </ndxf>
  </rcc>
  <rcc rId="71716" sId="1">
    <nc r="G900">
      <v>18</v>
    </nc>
  </rcc>
  <rcc rId="71717" sId="1" odxf="1" dxf="1">
    <nc r="D901" t="inlineStr">
      <is>
        <t>K2_P3_T2</t>
      </is>
    </nc>
    <odxf>
      <font>
        <sz val="11"/>
        <color theme="1"/>
        <name val="Calibri"/>
        <scheme val="minor"/>
      </font>
      <protection locked="0"/>
    </odxf>
    <ndxf>
      <font>
        <sz val="11"/>
        <color rgb="FF000000"/>
        <name val="Calibri"/>
        <scheme val="minor"/>
      </font>
      <protection locked="1"/>
    </ndxf>
  </rcc>
  <rcc rId="71718" sId="1" odxf="1" dxf="1">
    <nc r="E901" t="inlineStr">
      <is>
        <t>Lazerinės diagnostikos ir gydimo optinių mazgų ir kieto kūno lazerio prototipo veikos demonstravimas</t>
      </is>
    </nc>
    <odxf>
      <protection locked="0"/>
    </odxf>
    <ndxf>
      <protection locked="1"/>
    </ndxf>
  </rcc>
  <rcc rId="71719" sId="1" odxf="1" dxf="1">
    <nc r="F901" t="inlineStr">
      <is>
        <t>Dr. Aleksėj Rodin
FTMC Lazerinių technologijų skyrius
Tel. 8 60140057
El. p.: aleksej.rodin@ftmc.lt</t>
      </is>
    </nc>
    <odxf>
      <alignment wrapText="0" readingOrder="0"/>
      <protection locked="0"/>
    </odxf>
    <ndxf>
      <alignment wrapText="1" readingOrder="0"/>
      <protection locked="1"/>
    </ndxf>
  </rcc>
  <rcc rId="71720" sId="1">
    <nc r="G901">
      <v>18</v>
    </nc>
  </rcc>
  <rcc rId="71721" sId="1" odxf="1" dxf="1">
    <nc r="D902" t="inlineStr">
      <is>
        <t>K2_P3_T2</t>
      </is>
    </nc>
    <odxf>
      <protection locked="0"/>
    </odxf>
    <ndxf>
      <protection locked="1"/>
    </ndxf>
  </rcc>
  <rcc rId="71722" sId="1" odxf="1" dxf="1">
    <nc r="E902" t="inlineStr">
      <is>
        <t>Žmogaus eisenos  vertinimo metodikos parengimas ankstyvai diagnostikai ir gydymui. Rezultate bus  sukurta metodika ir algoritmai, leidžiantys pagal ėjimo biomechaninius rodiklius diagnozuoti judėjimo sistemos sutrikimus,  įvertinti gydymo ir reabilitacijos efektyvumą.</t>
      </is>
    </nc>
    <odxf>
      <protection locked="0"/>
    </odxf>
    <ndxf>
      <protection locked="1"/>
    </ndxf>
  </rcc>
  <rcc rId="71723" sId="1" odxf="1" dxf="1">
    <nc r="F902" t="inlineStr">
      <is>
        <t>Martynas Veršinskas 
Biomechanikas-tyrėjas
martynas.versinskas@bpti.lt
+37068387737</t>
      </is>
    </nc>
    <odxf>
      <alignment wrapText="0" readingOrder="0"/>
      <protection locked="0"/>
    </odxf>
    <ndxf>
      <alignment wrapText="1" readingOrder="0"/>
      <protection locked="1"/>
    </ndxf>
  </rcc>
  <rcc rId="71724" sId="1">
    <nc r="G902">
      <v>20</v>
    </nc>
  </rcc>
  <rcc rId="71725" sId="1" odxf="1" dxf="1">
    <nc r="D903" t="inlineStr">
      <is>
        <t>K2_P3_T2</t>
      </is>
    </nc>
    <odxf>
      <protection locked="0"/>
    </odxf>
    <ndxf>
      <protection locked="1"/>
    </ndxf>
  </rcc>
  <rcc rId="71726" sId="1" odxf="1" dxf="1">
    <nc r="E903" t="inlineStr">
      <is>
        <t>Mechatroninių sistemų, skirtų diagnostikai ir gydymui, prototipų kūrimas ir testavimas</t>
      </is>
    </nc>
    <odxf>
      <protection locked="0"/>
    </odxf>
    <ndxf>
      <protection locked="1"/>
    </ndxf>
  </rcc>
  <rcc rId="71727" sId="1" odxf="1" dxf="1">
    <nc r="F903" t="inlineStr">
      <is>
        <t>dr. Piotras Cimmperman 
vyresnysis mokslo darbuotojas
piotras.cimmperman@bpti.lt
+37061413070</t>
      </is>
    </nc>
    <odxf>
      <alignment wrapText="0" readingOrder="0"/>
      <protection locked="0"/>
    </odxf>
    <ndxf>
      <alignment wrapText="1" readingOrder="0"/>
      <protection locked="1"/>
    </ndxf>
  </rcc>
  <rcc rId="71728" sId="1">
    <nc r="G903">
      <v>20</v>
    </nc>
  </rcc>
  <rcc rId="71729" sId="1" odxf="1" dxf="1">
    <nc r="D904" t="inlineStr">
      <is>
        <t>K2_P2_T2</t>
      </is>
    </nc>
    <odxf>
      <protection locked="0"/>
    </odxf>
    <ndxf>
      <protection locked="1"/>
    </ndxf>
  </rcc>
  <rcc rId="71730" sId="1" odxf="1" dxf="1">
    <nc r="E904" t="inlineStr">
      <is>
        <t>Prototipų socialinių tinklų taikymui ankstyvai psichologinių ir kitų panašių problemų diagnostikai sukūrimas.</t>
      </is>
    </nc>
    <odxf>
      <protection locked="0"/>
    </odxf>
    <ndxf>
      <protection locked="1"/>
    </ndxf>
  </rcc>
  <rcc rId="71731" sId="1" odxf="1" dxf="1">
    <nc r="F904" t="inlineStr">
      <is>
        <t>Justina Mandravickaitė
Jaunesnioji mokslo darbuotoja 
justina@bpti.lt
+37062115944</t>
      </is>
    </nc>
    <odxf>
      <alignment wrapText="0" readingOrder="0"/>
      <protection locked="0"/>
    </odxf>
    <ndxf>
      <alignment wrapText="1" readingOrder="0"/>
      <protection locked="1"/>
    </ndxf>
  </rcc>
  <rcc rId="71732" sId="1">
    <nc r="G904">
      <v>20</v>
    </nc>
  </rcc>
  <rcc rId="71733" sId="1" odxf="1" dxf="1">
    <nc r="D905" t="inlineStr">
      <is>
        <t>K2_P2_T2</t>
      </is>
    </nc>
    <odxf>
      <protection locked="0"/>
    </odxf>
    <ndxf>
      <protection locked="1"/>
    </ndxf>
  </rcc>
  <rcc rId="71734" sId="1" odxf="1" dxf="1">
    <nc r="E905" t="inlineStr">
      <is>
        <t>Prototipų diagnostikai ir gydymui taikant duomenų gavybos ir dirbtinio intelekto metodus sukūrimas.</t>
      </is>
    </nc>
    <odxf>
      <protection locked="0"/>
    </odxf>
    <ndxf>
      <protection locked="1"/>
    </ndxf>
  </rcc>
  <rcc rId="71735" sId="1" odxf="1" dxf="1">
    <nc r="F905" t="inlineStr">
      <is>
        <t>Prof. Tomas Krilavičius
IT skyriaus vadovas 
 t.krilavicius@bpti.lt
 +37061804223</t>
      </is>
    </nc>
    <odxf>
      <alignment wrapText="0" readingOrder="0"/>
      <protection locked="0"/>
    </odxf>
    <ndxf>
      <alignment wrapText="1" readingOrder="0"/>
      <protection locked="1"/>
    </ndxf>
  </rcc>
  <rcc rId="71736" sId="1">
    <nc r="G905">
      <v>20</v>
    </nc>
  </rcc>
  <rcc rId="71737" sId="1" odxf="1" dxf="1">
    <nc r="D906" t="inlineStr">
      <is>
        <t>K2_P2_T2</t>
      </is>
    </nc>
    <odxf>
      <protection locked="0"/>
    </odxf>
    <ndxf>
      <protection locked="1"/>
    </ndxf>
  </rcc>
  <rcc rId="71738" sId="1" odxf="1" dxf="1">
    <nc r="E906" t="inlineStr">
      <is>
        <t>Prototipų kalbos technologijų taikymui medicinoje sukūrimas, demonstravimas</t>
      </is>
    </nc>
    <odxf>
      <protection locked="0"/>
    </odxf>
    <ndxf>
      <protection locked="1"/>
    </ndxf>
  </rcc>
  <rcc rId="71739" sId="1" odxf="1" dxf="1">
    <nc r="F906" t="inlineStr">
      <is>
        <t>Prof. Tomas Krilavičius
IT skyriaus vadovas 
 t.krilavicius@bpti.lt
 +37061804223</t>
      </is>
    </nc>
    <odxf>
      <alignment wrapText="0" readingOrder="0"/>
      <protection locked="0"/>
    </odxf>
    <ndxf>
      <alignment wrapText="1" readingOrder="0"/>
      <protection locked="1"/>
    </ndxf>
  </rcc>
  <rcc rId="71740" sId="1">
    <nc r="G906">
      <v>20</v>
    </nc>
  </rcc>
  <rcc rId="71741" sId="1" odxf="1" dxf="1">
    <nc r="D907" t="inlineStr">
      <is>
        <t>K2_P2_T2</t>
      </is>
    </nc>
    <odxf>
      <protection locked="0"/>
    </odxf>
    <ndxf>
      <protection locked="1"/>
    </ndxf>
  </rcc>
  <rcc rId="71742" sId="1" odxf="1" dxf="1">
    <nc r="E907" t="inlineStr">
      <is>
        <t>Prototipų diagnostikai ir gydymui taikant duomenų gavybos ir dirbtinio intelekto metodus sukūrimas, demonstravimas</t>
      </is>
    </nc>
    <odxf>
      <protection locked="0"/>
    </odxf>
    <ndxf>
      <protection locked="1"/>
    </ndxf>
  </rcc>
  <rcc rId="71743" sId="1" odxf="1" dxf="1">
    <nc r="F907" t="inlineStr">
      <is>
        <t>Prof. Tomas Krilavičius
IT skyriaus vadovas 
 t.krilavicius@bpti.lt
 +37061804223</t>
      </is>
    </nc>
    <odxf>
      <alignment wrapText="0" readingOrder="0"/>
      <protection locked="0"/>
    </odxf>
    <ndxf>
      <alignment wrapText="1" readingOrder="0"/>
      <protection locked="1"/>
    </ndxf>
  </rcc>
  <rcc rId="71744" sId="1">
    <nc r="G907">
      <v>20</v>
    </nc>
  </rcc>
  <rcc rId="71745" sId="1" odxf="1" dxf="1">
    <nc r="D908" t="inlineStr">
      <is>
        <t>K2_P3_T2</t>
      </is>
    </nc>
    <odxf>
      <font>
        <sz val="11"/>
        <color theme="1"/>
        <name val="Calibri"/>
        <scheme val="minor"/>
      </font>
      <protection locked="0"/>
    </odxf>
    <ndxf>
      <font>
        <sz val="11"/>
        <color auto="1"/>
        <name val="Calibri"/>
        <scheme val="minor"/>
      </font>
      <protection locked="1"/>
    </ndxf>
  </rcc>
  <rcc rId="71746" sId="1" odxf="1" dxf="1">
    <nc r="E908" t="inlineStr">
      <is>
        <t>Medicininių įtaisų monitoringo ir valdymo elektroninių sistemų projektavimas ir taikymas.
Šiuolaikinės medicinos praktikoje naudojamas didelis kiekis elektroninės aparatūros pagamintos skirtingų gamintojų, skirtingu laiku, todė iškyla aparatūros integravimo ir monitoringo problemos. Kuriamos "draugiškos" vartotojui aplinkos ir sąsajos, palengvinančios gydytojų darbą, užtikrinamas paciento saugumas. 
Suteiktos paslaugos rezultatas (priklausomai nuo poreikio) - veikiantis maketas/prototipas</t>
      </is>
    </nc>
    <odxf>
      <font>
        <sz val="11"/>
        <color theme="1"/>
        <name val="Calibri"/>
        <scheme val="minor"/>
      </font>
      <protection locked="0"/>
    </odxf>
    <ndxf>
      <font>
        <sz val="11"/>
        <color auto="1"/>
        <name val="Calibri"/>
        <scheme val="minor"/>
      </font>
      <protection locked="1"/>
    </ndxf>
  </rcc>
  <rcc rId="71747" sId="1" odxf="1" dxf="1">
    <nc r="F90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748" sId="1">
    <nc r="G908">
      <v>22</v>
    </nc>
  </rcc>
  <rcc rId="71749" sId="1" odxf="1" dxf="1">
    <nc r="D909" t="inlineStr">
      <is>
        <t>K2_P3_T2</t>
      </is>
    </nc>
    <odxf>
      <font>
        <sz val="11"/>
        <color theme="1"/>
        <name val="Calibri"/>
        <scheme val="minor"/>
      </font>
      <protection locked="0"/>
    </odxf>
    <ndxf>
      <font>
        <sz val="11"/>
        <color auto="1"/>
        <name val="Calibri"/>
        <scheme val="minor"/>
      </font>
      <protection locked="1"/>
    </ndxf>
  </rcc>
  <rcc rId="71750" sId="1" odxf="1" dxf="1">
    <nc r="E909" t="inlineStr">
      <is>
        <t>Medicininių įtaisų monitoringo ir valdymo elektroninių sistemų projektavimas ir taikymas.</t>
      </is>
    </nc>
    <odxf>
      <font>
        <sz val="11"/>
        <color theme="1"/>
        <name val="Calibri"/>
        <scheme val="minor"/>
      </font>
      <protection locked="0"/>
    </odxf>
    <ndxf>
      <font>
        <sz val="11"/>
        <color auto="1"/>
        <name val="Calibri"/>
        <scheme val="minor"/>
      </font>
      <protection locked="1"/>
    </ndxf>
  </rcc>
  <rcc rId="71751" sId="1" odxf="1" dxf="1">
    <nc r="F90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752" sId="1">
    <nc r="G909">
      <v>22</v>
    </nc>
  </rcc>
  <rcc rId="71753" sId="1" odxf="1" dxf="1">
    <nc r="D910" t="inlineStr">
      <is>
        <t>K2_P3_T2</t>
      </is>
    </nc>
    <odxf>
      <font>
        <sz val="11"/>
        <color theme="1"/>
        <name val="Calibri"/>
        <scheme val="minor"/>
      </font>
      <protection locked="0"/>
    </odxf>
    <ndxf>
      <font>
        <sz val="11"/>
        <color auto="1"/>
        <name val="Calibri"/>
        <scheme val="minor"/>
      </font>
      <protection locked="1"/>
    </ndxf>
  </rcc>
  <rcc rId="71754" sId="1" odxf="1" dxf="1">
    <nc r="E910" t="inlineStr">
      <is>
        <t xml:space="preserve">Bioinžinerinių medžiagų tempimo gniuždymo tyrimai ir analizė </t>
      </is>
    </nc>
    <odxf>
      <font>
        <sz val="11"/>
        <color theme="1"/>
        <name val="Calibri"/>
        <scheme val="minor"/>
      </font>
      <protection locked="0"/>
    </odxf>
    <ndxf>
      <font>
        <sz val="11"/>
        <color auto="1"/>
        <name val="Calibri"/>
        <scheme val="minor"/>
      </font>
      <protection locked="1"/>
    </ndxf>
  </rcc>
  <rcc rId="71755" sId="1" odxf="1" dxf="1">
    <nc r="F91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756" sId="1">
    <nc r="G910">
      <v>22</v>
    </nc>
  </rcc>
  <rcc rId="71757" sId="1" odxf="1" dxf="1">
    <nc r="D911" t="inlineStr">
      <is>
        <t>K2_P3_T2</t>
      </is>
    </nc>
    <odxf>
      <font>
        <sz val="11"/>
        <color theme="1"/>
        <name val="Calibri"/>
        <scheme val="minor"/>
      </font>
      <protection locked="0"/>
    </odxf>
    <ndxf>
      <font>
        <sz val="11"/>
        <color auto="1"/>
        <name val="Calibri"/>
        <scheme val="minor"/>
      </font>
      <protection locked="1"/>
    </ndxf>
  </rcc>
  <rcc rId="71758" sId="1" odxf="1" dxf="1">
    <nc r="E911" t="inlineStr">
      <is>
        <t>Biomedicininių vaizdų apdorojimo ir analizės algoritmų kūrimas. Rezultate bus sukurti algoritmų prototipai.</t>
      </is>
    </nc>
    <odxf>
      <font>
        <sz val="11"/>
        <color theme="1"/>
        <name val="Calibri"/>
        <scheme val="minor"/>
      </font>
      <protection locked="0"/>
    </odxf>
    <ndxf>
      <font>
        <sz val="11"/>
        <color auto="1"/>
        <name val="Calibri"/>
        <scheme val="minor"/>
      </font>
      <protection locked="1"/>
    </ndxf>
  </rcc>
  <rcc rId="71759" sId="1" odxf="1" dxf="1">
    <nc r="F91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760" sId="1">
    <nc r="G911">
      <v>22</v>
    </nc>
  </rcc>
  <rcc rId="71761" sId="1" odxf="1" dxf="1">
    <nc r="D912" t="inlineStr">
      <is>
        <t>K2_P3_T2</t>
      </is>
    </nc>
    <odxf>
      <font>
        <sz val="11"/>
        <color theme="1"/>
        <name val="Calibri"/>
        <scheme val="minor"/>
      </font>
      <protection locked="0"/>
    </odxf>
    <ndxf>
      <font>
        <sz val="11"/>
        <color auto="1"/>
        <name val="Calibri"/>
        <scheme val="minor"/>
      </font>
      <protection locked="1"/>
    </ndxf>
  </rcc>
  <rcc rId="71762" sId="1" odxf="1" dxf="1">
    <nc r="E912" t="inlineStr">
      <is>
        <t>Biomedicininių pritaisų ir diagnostinių priemonių kūrimas ir tyrimas.</t>
      </is>
    </nc>
    <odxf>
      <font>
        <sz val="11"/>
        <color theme="1"/>
        <name val="Calibri"/>
        <scheme val="minor"/>
      </font>
      <protection locked="0"/>
    </odxf>
    <ndxf>
      <font>
        <sz val="11"/>
        <color auto="1"/>
        <name val="Calibri"/>
        <scheme val="minor"/>
      </font>
      <protection locked="1"/>
    </ndxf>
  </rcc>
  <rcc rId="71763" sId="1" odxf="1" dxf="1">
    <nc r="F91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764" sId="1">
    <nc r="G912">
      <v>22</v>
    </nc>
  </rcc>
  <rcc rId="71765" sId="1" odxf="1" dxf="1">
    <nc r="D913" t="inlineStr">
      <is>
        <t>K2_P3_T2</t>
      </is>
    </nc>
    <odxf>
      <font>
        <sz val="11"/>
        <color theme="1"/>
        <name val="Calibri"/>
        <scheme val="minor"/>
      </font>
      <protection locked="0"/>
    </odxf>
    <ndxf>
      <font>
        <sz val="11"/>
        <color auto="1"/>
        <name val="Calibri"/>
        <scheme val="minor"/>
      </font>
      <protection locked="1"/>
    </ndxf>
  </rcc>
  <rcc rId="71766" sId="1" odxf="1" dxf="1">
    <nc r="E913" t="inlineStr">
      <is>
        <t>Žmogaus sveikatinimo ir aktyvumo vertinimo įrangos kūrimas.</t>
      </is>
    </nc>
    <odxf>
      <font>
        <sz val="11"/>
        <color theme="1"/>
        <name val="Calibri"/>
        <scheme val="minor"/>
      </font>
      <protection locked="0"/>
    </odxf>
    <ndxf>
      <font>
        <sz val="11"/>
        <color auto="1"/>
        <name val="Calibri"/>
        <scheme val="minor"/>
      </font>
      <protection locked="1"/>
    </ndxf>
  </rcc>
  <rcc rId="71767" sId="1" odxf="1" dxf="1">
    <nc r="F91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768" sId="1">
    <nc r="G913">
      <v>22</v>
    </nc>
  </rcc>
  <rcc rId="71769" sId="1" odxf="1" dxf="1">
    <nc r="D914" t="inlineStr">
      <is>
        <t>K2_P3_T2</t>
      </is>
    </nc>
    <odxf>
      <font>
        <sz val="11"/>
        <color theme="1"/>
        <name val="Calibri"/>
        <scheme val="minor"/>
      </font>
      <protection locked="0"/>
    </odxf>
    <ndxf>
      <font>
        <sz val="11"/>
        <color auto="1"/>
        <name val="Calibri"/>
        <scheme val="minor"/>
      </font>
      <protection locked="1"/>
    </ndxf>
  </rcc>
  <rcc rId="71770" sId="1" odxf="1" dxf="1">
    <nc r="E914" t="inlineStr">
      <is>
        <t>Medicininių įtaisų monitoringo ir valdymo elektroninių sistemų projektavimas ir taikymas.</t>
      </is>
    </nc>
    <odxf>
      <font>
        <sz val="11"/>
        <color theme="1"/>
        <name val="Calibri"/>
        <scheme val="minor"/>
      </font>
      <protection locked="0"/>
    </odxf>
    <ndxf>
      <font>
        <sz val="11"/>
        <color auto="1"/>
        <name val="Calibri"/>
        <scheme val="minor"/>
      </font>
      <protection locked="1"/>
    </ndxf>
  </rcc>
  <rcc rId="71771" sId="1" odxf="1" dxf="1">
    <nc r="F91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772" sId="1">
    <nc r="G914">
      <v>22</v>
    </nc>
  </rcc>
  <rcc rId="71773" sId="1" odxf="1" dxf="1">
    <nc r="D915" t="inlineStr">
      <is>
        <t>K2_P3_T2</t>
      </is>
    </nc>
    <odxf>
      <font>
        <sz val="11"/>
        <color theme="1"/>
        <name val="Calibri"/>
        <scheme val="minor"/>
      </font>
      <protection locked="0"/>
    </odxf>
    <ndxf>
      <font>
        <sz val="11"/>
        <color auto="1"/>
        <name val="Calibri"/>
        <scheme val="minor"/>
      </font>
      <protection locked="1"/>
    </ndxf>
  </rcc>
  <rcc rId="71774" sId="1" odxf="1" dxf="1">
    <nc r="E915" t="inlineStr">
      <is>
        <t>Biomedicininių pritaisų ir diagnostinių priemonių kūrimas ir tyrimas.</t>
      </is>
    </nc>
    <odxf>
      <font>
        <sz val="11"/>
        <color theme="1"/>
        <name val="Calibri"/>
        <scheme val="minor"/>
      </font>
      <protection locked="0"/>
    </odxf>
    <ndxf>
      <font>
        <sz val="11"/>
        <color auto="1"/>
        <name val="Calibri"/>
        <scheme val="minor"/>
      </font>
      <protection locked="1"/>
    </ndxf>
  </rcc>
  <rcc rId="71775" sId="1" odxf="1" dxf="1">
    <nc r="F91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776" sId="1">
    <nc r="G915">
      <v>22</v>
    </nc>
  </rcc>
  <rcc rId="71777" sId="1" odxf="1" dxf="1">
    <nc r="D916" t="inlineStr">
      <is>
        <t>K3_P1_T2</t>
      </is>
    </nc>
    <odxf>
      <font>
        <sz val="11"/>
        <color theme="1"/>
        <name val="Calibri"/>
        <scheme val="minor"/>
      </font>
      <protection locked="0"/>
    </odxf>
    <ndxf>
      <font>
        <sz val="11"/>
        <color auto="1"/>
        <name val="Calibri"/>
        <scheme val="minor"/>
      </font>
      <protection locked="1"/>
    </ndxf>
  </rcc>
  <rcc rId="71778" sId="1" odxf="1" dxf="1">
    <nc r="E916" t="inlineStr">
      <is>
        <t>Maisto gaminių cheminės sudėties ištyrimas akredituotais metodais dėl specifinio ženklinimo, pvz. "Rakto skylutė".</t>
      </is>
    </nc>
    <odxf>
      <font>
        <sz val="11"/>
        <color theme="1"/>
        <name val="Calibri"/>
        <scheme val="minor"/>
      </font>
      <protection locked="0"/>
    </odxf>
    <ndxf>
      <font>
        <sz val="11"/>
        <color auto="1"/>
        <name val="Calibri"/>
        <scheme val="minor"/>
      </font>
      <protection locked="1"/>
    </ndxf>
  </rcc>
  <rcc rId="71779" sId="1" odxf="1" dxf="1">
    <nc r="F91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780" sId="1">
    <nc r="G916">
      <v>22</v>
    </nc>
  </rcc>
  <rcc rId="71781" sId="1" odxf="1" dxf="1">
    <nc r="D917" t="inlineStr">
      <is>
        <t>K2_P3_T2</t>
      </is>
    </nc>
    <odxf>
      <font>
        <sz val="11"/>
        <color theme="1"/>
        <name val="Calibri"/>
        <scheme val="minor"/>
      </font>
      <protection locked="0"/>
    </odxf>
    <ndxf>
      <font>
        <sz val="11"/>
        <color auto="1"/>
        <name val="Calibri"/>
        <scheme val="none"/>
      </font>
      <protection locked="1"/>
    </ndxf>
  </rcc>
  <rcc rId="71782" sId="1" odxf="1" dxf="1">
    <nc r="E917" t="inlineStr">
      <is>
        <t xml:space="preserve">Ultragarsinių keitiklių / gardelių kokybės patikros sistema naudojant elektrinius ir/ar akustinius parametrus. Suteiktos paslaugos rezultatas (priklausomai nuo poreikio) -veikiantis maketas/prototipas, lydinti dokumentacija (techninė dokumentacija/parametrų tyrimo rezultatai/eksploatacijos realiomis sąlygomis tyrimai).  </t>
      </is>
    </nc>
    <odxf>
      <font>
        <sz val="11"/>
        <color theme="1"/>
        <name val="Calibri"/>
        <scheme val="minor"/>
      </font>
      <protection locked="0"/>
    </odxf>
    <ndxf>
      <font>
        <sz val="11"/>
        <color auto="1"/>
        <name val="Calibri"/>
        <scheme val="none"/>
      </font>
      <protection locked="1"/>
    </ndxf>
  </rcc>
  <rcc rId="71783" sId="1" odxf="1" dxf="1">
    <nc r="F91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784" sId="1">
    <nc r="G917">
      <v>22</v>
    </nc>
  </rcc>
  <rcc rId="71785" sId="1" odxf="1" dxf="1">
    <nc r="D918" t="inlineStr">
      <is>
        <t>K2_P3_T2</t>
      </is>
    </nc>
    <odxf>
      <font>
        <sz val="11"/>
        <color theme="1"/>
        <name val="Calibri"/>
        <scheme val="minor"/>
      </font>
      <protection locked="0"/>
    </odxf>
    <ndxf>
      <font>
        <sz val="11"/>
        <color auto="1"/>
        <name val="Calibri"/>
        <scheme val="none"/>
      </font>
      <protection locked="1"/>
    </ndxf>
  </rcc>
  <rcc rId="71786" sId="1" odxf="1" dxf="1">
    <nc r="E918" t="inlineStr">
      <is>
        <t xml:space="preserve">Ultragarsinės sonoporacijos generatorius / sistema vaistų / genų įterpimui į gyvas ląsteles. Sonoporacijos pagalba ląstelių sienelių pralaidumas gali būti trumpam padidintas, tokiu būdu suteikiant galimybę į ląstelės vidų iterpti DNR ar chemines medžiagas. Suteiktos paslaugos rezultatas (priklausomai nuo poreikio) -veikiantis maketas/prototipas, lydinti dokumentacija (techninė dokumentacija/parametrų tyrimo rezultatai/eksploatacijos realiomis sąlygomis tyrimai).  </t>
      </is>
    </nc>
    <odxf>
      <font>
        <sz val="11"/>
        <color theme="1"/>
        <name val="Calibri"/>
        <scheme val="minor"/>
      </font>
      <protection locked="0"/>
    </odxf>
    <ndxf>
      <font>
        <sz val="11"/>
        <color auto="1"/>
        <name val="Calibri"/>
        <scheme val="none"/>
      </font>
      <protection locked="1"/>
    </ndxf>
  </rcc>
  <rcc rId="71787" sId="1" odxf="1" dxf="1">
    <nc r="F91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788" sId="1">
    <nc r="G918">
      <v>22</v>
    </nc>
  </rcc>
  <rcc rId="71789" sId="1" odxf="1" dxf="1">
    <nc r="D919" t="inlineStr">
      <is>
        <t>K2_P3_T2</t>
      </is>
    </nc>
    <odxf>
      <font>
        <sz val="11"/>
        <color theme="1"/>
        <name val="Calibri"/>
        <scheme val="minor"/>
      </font>
      <protection locked="0"/>
    </odxf>
    <ndxf>
      <font>
        <sz val="11"/>
        <color auto="1"/>
        <name val="Calibri"/>
        <scheme val="none"/>
      </font>
      <protection locked="1"/>
    </ndxf>
  </rcc>
  <rcc rId="71790" sId="1" odxf="1" dxf="1">
    <nc r="E919" t="inlineStr">
      <is>
        <t xml:space="preserve">Gliukometras. Kombinuojant ultragarso/elektrinius/foto parametrus gali būti įvertinamas gliukozės kiekis kraujyje. Suteiktos paslaugos rezultatas (priklausomai nuo poreikio) -veikiantis maketas/prototipas, lydinti dokumentacija (techninė dokumentacija/parametrų tyrimo rezultatai/eksploatacijos realiomis sąlygomis tyrimai).  </t>
      </is>
    </nc>
    <odxf>
      <font>
        <sz val="11"/>
        <color theme="1"/>
        <name val="Calibri"/>
        <scheme val="minor"/>
      </font>
      <protection locked="0"/>
    </odxf>
    <ndxf>
      <font>
        <sz val="11"/>
        <color auto="1"/>
        <name val="Calibri"/>
        <scheme val="none"/>
      </font>
      <protection locked="1"/>
    </ndxf>
  </rcc>
  <rcc rId="71791" sId="1" odxf="1" dxf="1">
    <nc r="F91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792" sId="1">
    <nc r="G919">
      <v>22</v>
    </nc>
  </rcc>
  <rcc rId="71793" sId="1" odxf="1" dxf="1">
    <nc r="D920" t="inlineStr">
      <is>
        <t>K2_P3_T2</t>
      </is>
    </nc>
    <odxf>
      <font>
        <sz val="11"/>
        <color theme="1"/>
        <name val="Calibri"/>
        <scheme val="minor"/>
      </font>
      <protection locked="0"/>
    </odxf>
    <ndxf>
      <font>
        <sz val="11"/>
        <color auto="1"/>
        <name val="Calibri"/>
        <scheme val="none"/>
      </font>
      <protection locked="1"/>
    </ndxf>
  </rcc>
  <rcc rId="71794" sId="1" odxf="1" dxf="1">
    <nc r="E920" t="inlineStr">
      <is>
        <t xml:space="preserve">Ultragarso elektronika biomedicininėms sistemoms. Taikant ultragarsą medicinoje terapiniais ar diagnostiniais tikslais svarbi elektronikos kokybė efektyvumo/saugos/elektromagnetinio suderinamumo prasme. Suteiktos paslaugos rezultatas (priklausomai nuo poreikio) -veikiantis maketas/prototipas, lydinti dokumentacija (techninė dokumentacija/parametrų tyrimo rezultatai).  </t>
      </is>
    </nc>
    <odxf>
      <font>
        <sz val="11"/>
        <color theme="1"/>
        <name val="Calibri"/>
        <scheme val="minor"/>
      </font>
      <protection locked="0"/>
    </odxf>
    <ndxf>
      <font>
        <sz val="11"/>
        <color auto="1"/>
        <name val="Calibri"/>
        <scheme val="none"/>
      </font>
      <protection locked="1"/>
    </ndxf>
  </rcc>
  <rcc rId="71795" sId="1" odxf="1" dxf="1">
    <nc r="F92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796" sId="1">
    <nc r="G920">
      <v>22</v>
    </nc>
  </rcc>
  <rcc rId="71797" sId="1" odxf="1" dxf="1">
    <nc r="D921" t="inlineStr">
      <is>
        <t>K2_P3_T2</t>
      </is>
    </nc>
    <odxf>
      <protection locked="0"/>
    </odxf>
    <ndxf>
      <protection locked="1"/>
    </ndxf>
  </rcc>
  <rcc rId="71798" sId="1" odxf="1" dxf="1">
    <nc r="E921" t="inlineStr">
      <is>
        <t>Biomarkerių, paremtų žmogaus judėjimo biomechaniniais tyrimais, paieška ir pritaikymas ankstyvai diagnostikai ir gydymui.</t>
      </is>
    </nc>
    <odxf>
      <protection locked="0"/>
    </odxf>
    <ndxf>
      <protection locked="1"/>
    </ndxf>
  </rcc>
  <rcc rId="71799" sId="1" odxf="1" dxf="1">
    <nc r="F921" t="inlineStr">
      <is>
        <t>Doc. dr. Danguolė Satkunskienė,
Sporto mokslo ir inovacijų institutas, 
El. paštas:
danguole.satkunskiene@lsu.lt,
Tel. +370 686 17424</t>
      </is>
    </nc>
    <odxf>
      <alignment wrapText="0" readingOrder="0"/>
      <protection locked="0"/>
    </odxf>
    <ndxf>
      <alignment wrapText="1" readingOrder="0"/>
      <protection locked="1"/>
    </ndxf>
  </rcc>
  <rcc rId="71800" sId="1">
    <nc r="G921">
      <v>26</v>
    </nc>
  </rcc>
  <rcc rId="71801" sId="1" odxf="1" dxf="1">
    <nc r="D922" t="inlineStr">
      <is>
        <t>K2_P3_T2</t>
      </is>
    </nc>
    <odxf>
      <font>
        <sz val="11"/>
        <color theme="1"/>
        <name val="Calibri"/>
        <scheme val="minor"/>
      </font>
      <protection locked="0"/>
    </odxf>
    <ndxf>
      <font>
        <sz val="11"/>
        <color rgb="FF000000"/>
        <name val="Calibri"/>
        <scheme val="minor"/>
      </font>
      <protection locked="1"/>
    </ndxf>
  </rcc>
  <rcc rId="71802" sId="1" odxf="1" dxf="1">
    <nc r="E922" t="inlineStr">
      <is>
        <t>Miniatiūrizuotos kapiliarinės elektroforezės sistemos gamyba. Pagaminama miniatiūrizuota, pusiau automatinė, specialių reikalavimų kapiliarinės elektroforezės skirstymo (analizės) sistema. Duomenis perduoda belaidžiu būdu. Veikia prijungta prie ličio jonų baterijos, arba prie 5 voltų USB krovimo adapterio. Prototipo sukūrimas.</t>
      </is>
    </nc>
    <odxf>
      <protection locked="0"/>
    </odxf>
    <ndxf>
      <protection locked="1"/>
    </ndxf>
  </rcc>
  <rcc rId="71803" sId="1" odxf="1" dxf="1">
    <nc r="F922" t="inlineStr">
      <is>
        <t>VDU Gamtos mokslų fakultetas
Biologijos katedra 
Prof. habil. dr. Audrius Maruška
El. p. a.maruska@gmf.vdu.lt
Tel. Nr. 8 37 327907</t>
      </is>
    </nc>
    <odxf>
      <alignment wrapText="0" readingOrder="0"/>
      <protection locked="0"/>
    </odxf>
    <ndxf>
      <alignment wrapText="1" readingOrder="0"/>
      <protection locked="1"/>
    </ndxf>
  </rcc>
  <rcc rId="71804" sId="1">
    <nc r="G922">
      <v>31</v>
    </nc>
  </rcc>
  <rcc rId="71805" sId="1" odxf="1" dxf="1">
    <nc r="D923" t="inlineStr">
      <is>
        <t>K2_P3_T2</t>
      </is>
    </nc>
    <odxf>
      <protection locked="0"/>
    </odxf>
    <ndxf>
      <protection locked="1"/>
    </ndxf>
  </rcc>
  <rcc rId="71806" sId="1" odxf="1" dxf="1">
    <nc r="E923" t="inlineStr">
      <is>
        <t>Prototipo miego sutrikimų diagnostikai sukūrimas.</t>
      </is>
    </nc>
    <odxf>
      <protection locked="0"/>
    </odxf>
    <ndxf>
      <protection locked="1"/>
    </ndxf>
  </rcc>
  <rcc rId="71807" sId="1" odxf="1" dxf="1">
    <nc r="F923" t="inlineStr">
      <is>
        <t>VDU Informatikos fakultetas 
dr. Audrius Varoneckas, 
El. P. a.varoneckas@if.vdu.lt
Tel. +37069871805</t>
      </is>
    </nc>
    <odxf>
      <alignment wrapText="0" readingOrder="0"/>
      <protection locked="0"/>
    </odxf>
    <ndxf>
      <alignment wrapText="1" readingOrder="0"/>
      <protection locked="1"/>
    </ndxf>
  </rcc>
  <rcc rId="71808" sId="1">
    <nc r="G923">
      <v>31</v>
    </nc>
  </rcc>
  <rcc rId="71809" sId="1" odxf="1" dxf="1">
    <nc r="D924" t="inlineStr">
      <is>
        <t>K2_P1_T2</t>
      </is>
    </nc>
    <odxf>
      <font>
        <sz val="11"/>
        <color theme="1"/>
        <name val="Calibri"/>
        <scheme val="minor"/>
      </font>
      <protection locked="0"/>
    </odxf>
    <ndxf>
      <font>
        <sz val="11"/>
        <color rgb="FF000000"/>
        <name val="Calibri"/>
        <scheme val="minor"/>
      </font>
      <protection locked="1"/>
    </ndxf>
  </rcc>
  <rcc rId="71810" sId="1" odxf="1" dxf="1">
    <nc r="E924" t="inlineStr">
      <is>
        <t>Funkcionalaus tikslinio dirbtinio audinio,   prototipo sukūrimas, panaudojant gamtinę arba sintetinę ląstelių auginimo aplinką ir žinduolių ląsteles</t>
      </is>
    </nc>
    <odxf>
      <protection locked="0"/>
    </odxf>
    <ndxf>
      <protection locked="1"/>
    </ndxf>
  </rcc>
  <rcc rId="71811" sId="1" odxf="1" dxf="1">
    <nc r="F924" t="inlineStr">
      <is>
        <t>Daiva Baltriukienė
El. paštas: daiva.baltriukiene@bchi.vu.lt
Biochemijos institutas</t>
      </is>
    </nc>
    <odxf>
      <alignment wrapText="0" readingOrder="0"/>
      <protection locked="0"/>
    </odxf>
    <ndxf>
      <alignment wrapText="1" readingOrder="0"/>
      <protection locked="1"/>
    </ndxf>
  </rcc>
  <rcc rId="71812" sId="1">
    <nc r="G924">
      <v>32</v>
    </nc>
  </rcc>
  <rcc rId="71813" sId="1" odxf="1" dxf="1">
    <nc r="D925" t="inlineStr">
      <is>
        <t>K2_P3_T2</t>
      </is>
    </nc>
    <odxf>
      <font>
        <sz val="11"/>
        <color theme="1"/>
        <name val="Calibri"/>
        <scheme val="minor"/>
      </font>
      <protection locked="0"/>
    </odxf>
    <ndxf>
      <font>
        <sz val="11"/>
        <color rgb="FF000000"/>
        <name val="Calibri"/>
        <scheme val="minor"/>
      </font>
      <protection locked="1"/>
    </ndxf>
  </rcc>
  <rcc rId="71814" sId="1" odxf="1" dxf="1">
    <nc r="E925" t="inlineStr">
      <is>
        <t>Projektuoti ir kurti vaizdų analizės sistemas pritaikytas konkrečių ligų ankstyvai diagnostikai. Siūlomos paslaugos: 
• Vaizdų parametrizavimo metodų sukūrimas ir išvystymas 
• Duomenų automatizuoto parametrizavimo programinių įrankių elementų kūrimas 
• Žinių išgavimo iš parametrizuotų duomenų metodų sukūrimas ir išvystymas 
• Informacinių technologijų terpės elementų automatizuotam būsenos interpretavimui kūrimas 
•  Fraktališkumo, sinergizmo, kompleksiškumo, chaoso parametrų įverčių skaičiavimas panaudojant įvairius duomenis ir/ar fiziologinius signalus 
Sprendimų algoritmų, atpažįstančių ir atskiriančių klases, kūrimas.</t>
      </is>
    </nc>
    <odxf>
      <protection locked="0"/>
    </odxf>
    <ndxf>
      <protection locked="1"/>
    </ndxf>
  </rcc>
  <rcc rId="71815" sId="1" odxf="1" dxf="1">
    <nc r="F925" t="inlineStr">
      <is>
        <t>Gintautas Dzemyda
Tel. (8 5) 21 09 300
El. paštas: gintautas.dzemyda@mii.vu.lt
Matematikos ir informatikos institutas</t>
      </is>
    </nc>
    <odxf>
      <alignment wrapText="0" readingOrder="0"/>
      <protection locked="0"/>
    </odxf>
    <ndxf>
      <alignment wrapText="1" readingOrder="0"/>
      <protection locked="1"/>
    </ndxf>
  </rcc>
  <rcc rId="71816" sId="1">
    <nc r="G925">
      <v>32</v>
    </nc>
  </rcc>
  <rcc rId="71817" sId="1" odxf="1" dxf="1">
    <nc r="D926" t="inlineStr">
      <is>
        <t>K2_P3_T2</t>
      </is>
    </nc>
    <odxf>
      <font>
        <sz val="11"/>
        <color theme="1"/>
        <name val="Calibri"/>
        <scheme val="minor"/>
      </font>
      <protection locked="0"/>
    </odxf>
    <ndxf>
      <font>
        <sz val="11"/>
        <color rgb="FF000000"/>
        <name val="Calibri"/>
        <scheme val="minor"/>
      </font>
      <protection locked="1"/>
    </ndxf>
  </rcc>
  <rcc rId="71818" sId="1" odxf="1" dxf="1">
    <nc r="E926" t="inlineStr">
      <is>
        <t>Sprendimų paremtų duomenų tyrybos modeliais ir skaitmeninių vaizdų apdorojimu prototipų kūrimas</t>
      </is>
    </nc>
    <odxf>
      <protection locked="0"/>
    </odxf>
    <ndxf>
      <protection locked="1"/>
    </ndxf>
  </rcc>
  <rcc rId="71819" sId="1" odxf="1" dxf="1">
    <nc r="F926" t="inlineStr">
      <is>
        <t>Virginijus Marcinkevičius
Tel. (8 5) 21 09 311
El. paštas: virginijus.marcinkevicius@mii.vu.lt
Matematikos ir informatikos institutas</t>
      </is>
    </nc>
    <odxf>
      <alignment wrapText="0" readingOrder="0"/>
      <protection locked="0"/>
    </odxf>
    <ndxf>
      <alignment wrapText="1" readingOrder="0"/>
      <protection locked="1"/>
    </ndxf>
  </rcc>
  <rcc rId="71820" sId="1">
    <nc r="G926">
      <v>32</v>
    </nc>
  </rcc>
  <rcc rId="71821" sId="1" odxf="1" dxf="1">
    <nc r="D927" t="inlineStr">
      <is>
        <t>K2_P3_T2</t>
      </is>
    </nc>
    <odxf>
      <font>
        <sz val="11"/>
        <color theme="1"/>
        <name val="Calibri"/>
        <scheme val="minor"/>
      </font>
      <protection locked="0"/>
    </odxf>
    <ndxf>
      <font>
        <sz val="11"/>
        <color rgb="FF000000"/>
        <name val="Calibri"/>
        <scheme val="minor"/>
      </font>
      <protection locked="1"/>
    </ndxf>
  </rcc>
  <rcc rId="71822" sId="1" odxf="1" dxf="1">
    <nc r="E927" t="inlineStr">
      <is>
        <t>Mikrobanginių  technologijų, naudojamų organizmo vidaus struktūros vizualizacijai tyrimas ir tobulinimas. Rezultatų parengties lygis 3-4.</t>
      </is>
    </nc>
    <odxf>
      <protection locked="0"/>
    </odxf>
    <ndxf>
      <protection locked="1"/>
    </ndxf>
  </rcc>
  <rcc rId="71823" sId="1" odxf="1" dxf="1">
    <nc r="F927" t="inlineStr">
      <is>
        <t>Saulius Rudys
El. paštas: rudys@elmika.com
Tel. 8 687 02526 
Fizikos fakultetas</t>
      </is>
    </nc>
    <odxf>
      <alignment wrapText="0" readingOrder="0"/>
      <protection locked="0"/>
    </odxf>
    <ndxf>
      <alignment wrapText="1" readingOrder="0"/>
      <protection locked="1"/>
    </ndxf>
  </rcc>
  <rcc rId="71824" sId="1">
    <nc r="G927">
      <v>32</v>
    </nc>
  </rcc>
  <rcc rId="71825" sId="1" odxf="1" dxf="1">
    <nc r="D928" t="inlineStr">
      <is>
        <t>K2_P3_T2</t>
      </is>
    </nc>
    <odxf>
      <font>
        <sz val="11"/>
        <color theme="1"/>
        <name val="Calibri"/>
        <scheme val="minor"/>
      </font>
      <protection locked="0"/>
    </odxf>
    <ndxf>
      <font>
        <sz val="11"/>
        <color rgb="FF000000"/>
        <name val="Calibri"/>
        <scheme val="minor"/>
      </font>
      <protection locked="1"/>
    </ndxf>
  </rcc>
  <rcc rId="71826" sId="1" odxf="1" dxf="1">
    <nc r="E928" t="inlineStr">
      <is>
        <t>Biomedicinos integrinių grandynų (IG) kompiuterinis modeliavimas ir kūrimas</t>
      </is>
    </nc>
    <odxf>
      <protection locked="0"/>
    </odxf>
    <ndxf>
      <protection locked="1"/>
    </ndxf>
  </rcc>
  <rcc rId="71827" sId="1" odxf="1" dxf="1">
    <nc r="F928" t="inlineStr">
      <is>
        <t>VGTU, Kompiuterių inžinerijos katedra Vaidotas Barzdėnas
Tel. (8 5) 274 4769
El. p. vaidotas.barzdenas@vgtu.lt 
Romualdas Navickas
Tel. (8 5) 237 0606
El. p. romualdas.navickas@vgtu.lt</t>
      </is>
    </nc>
    <odxf>
      <alignment wrapText="0" readingOrder="0"/>
      <protection locked="0"/>
    </odxf>
    <ndxf>
      <alignment wrapText="1" readingOrder="0"/>
      <protection locked="1"/>
    </ndxf>
  </rcc>
  <rcc rId="71828" sId="1">
    <nc r="G928">
      <v>33</v>
    </nc>
  </rcc>
  <rcc rId="71829" sId="1" odxf="1" dxf="1">
    <nc r="D929" t="inlineStr">
      <is>
        <t>K2_P3_T2</t>
      </is>
    </nc>
    <odxf>
      <font>
        <sz val="11"/>
        <color theme="1"/>
        <name val="Calibri"/>
        <scheme val="minor"/>
      </font>
      <protection locked="0"/>
    </odxf>
    <ndxf>
      <font>
        <sz val="11"/>
        <color rgb="FF000000"/>
        <name val="Calibri"/>
        <scheme val="minor"/>
      </font>
      <protection locked="1"/>
    </ndxf>
  </rcc>
  <rcc rId="71830" sId="1" odxf="1" dxf="1">
    <nc r="E929" t="inlineStr">
      <is>
        <t>Specialios paskirties elektroninių sistemų, taikomų pažangioje medicinos inžinerijoje ankstyvai diagnostikai ir gydymui, prototipų iš diskretinių elektronikos komponentų ir įtaisų, kūrimas bei gamyba</t>
      </is>
    </nc>
    <odxf>
      <protection locked="0"/>
    </odxf>
    <ndxf>
      <protection locked="1"/>
    </ndxf>
  </rcc>
  <rcc rId="71831" sId="1" odxf="1" dxf="1">
    <nc r="F929" t="inlineStr">
      <is>
        <t>VGTU, Kompiuterių inžinerijos katedra Vaidotas Barzdėnas
Tel. (8 5) 274 4769
El. p. vaidotas.barzdenas@vgtu.lt 
Romualdas Navickas
Tel. (8 5) 237 0606
El. p. romualdas.navickas@vgtu.lt</t>
      </is>
    </nc>
    <odxf>
      <alignment wrapText="0" readingOrder="0"/>
      <protection locked="0"/>
    </odxf>
    <ndxf>
      <alignment wrapText="1" readingOrder="0"/>
      <protection locked="1"/>
    </ndxf>
  </rcc>
  <rcc rId="71832" sId="1">
    <nc r="G929">
      <v>33</v>
    </nc>
  </rcc>
  <rcc rId="71833" sId="1" odxf="1" dxf="1">
    <nc r="D930" t="inlineStr">
      <is>
        <t>K2_P3_T2</t>
      </is>
    </nc>
    <odxf>
      <font>
        <sz val="11"/>
        <color theme="1"/>
        <name val="Calibri"/>
        <scheme val="minor"/>
      </font>
      <protection locked="0"/>
    </odxf>
    <ndxf>
      <font>
        <sz val="11"/>
        <color rgb="FF000000"/>
        <name val="Calibri"/>
        <scheme val="minor"/>
      </font>
      <protection locked="1"/>
    </ndxf>
  </rcc>
  <rcc rId="71834" sId="1" odxf="1" dxf="1">
    <nc r="E930" t="inlineStr">
      <is>
        <t>Specialios paskirties elektroninių sistemų, taikomų pažangioje medicinos inžinerijoje ankstyvai diagnostikai ir gydymui, prototipų iš diskretinių elektronikos komponentų ir įtaisų, prototipų veikimo demonstravimas.</t>
      </is>
    </nc>
    <odxf>
      <protection locked="0"/>
    </odxf>
    <ndxf>
      <protection locked="1"/>
    </ndxf>
  </rcc>
  <rcc rId="71835" sId="1" odxf="1" dxf="1">
    <nc r="F930" t="inlineStr">
      <is>
        <t>VGTU, Kompiuterių inžinerijos katedra
Vaidotas Barzdėnas
Tel. (8 5) 274 4769
El. p. vaidotas.barzdenas@vgtu.lt
Romualdas Navickas
Tel. (8 5) 237 0606
El. p. romualdas.navickas@vgtu.lt</t>
      </is>
    </nc>
    <odxf>
      <alignment wrapText="0" readingOrder="0"/>
      <protection locked="0"/>
    </odxf>
    <ndxf>
      <alignment wrapText="1" readingOrder="0"/>
      <protection locked="1"/>
    </ndxf>
  </rcc>
  <rcc rId="71836" sId="1">
    <nc r="G930">
      <v>33</v>
    </nc>
  </rcc>
  <rcc rId="71837" sId="1" odxf="1" dxf="1">
    <nc r="D931" t="inlineStr">
      <is>
        <t>K2_P3_T2</t>
      </is>
    </nc>
    <odxf>
      <font>
        <sz val="11"/>
        <color theme="1"/>
        <name val="Calibri"/>
        <scheme val="minor"/>
      </font>
      <protection locked="0"/>
    </odxf>
    <ndxf>
      <font>
        <sz val="11"/>
        <color rgb="FF000000"/>
        <name val="Calibri"/>
        <scheme val="minor"/>
      </font>
      <protection locked="1"/>
    </ndxf>
  </rcc>
  <rcc rId="71838" sId="1" odxf="1" dxf="1">
    <nc r="E931" t="inlineStr">
      <is>
        <t>Specialios paskirties elektroninių sistemų, taikomų pažangioje medicinos inžinerijoje ankstyvai diagnostikai ir gydymui, prototipų surinkimas SMT linijoje: litavimo pastos užtepimo sistema, pick&amp;place sistema, litavimo krosnis, litavimo ir korekcijos stendas PACE PRC2000E</t>
      </is>
    </nc>
    <odxf>
      <protection locked="0"/>
    </odxf>
    <ndxf>
      <protection locked="1"/>
    </ndxf>
  </rcc>
  <rcc rId="71839" sId="1" odxf="1" dxf="1">
    <nc r="F931" t="inlineStr">
      <is>
        <t>VGTU, Kompiuterių inžinerijos katedra
Vaidotas Barzdėnas
Tel. (8 5) 274 4769
El. p. vaidotas.barzdenas@vgtu.lt
Romualdas Navickas
Tel. (8 5) 237 0606
El. p. romualdas.navickas@vgtu.lt</t>
      </is>
    </nc>
    <odxf>
      <alignment wrapText="0" readingOrder="0"/>
      <protection locked="0"/>
    </odxf>
    <ndxf>
      <alignment wrapText="1" readingOrder="0"/>
      <protection locked="1"/>
    </ndxf>
  </rcc>
  <rcc rId="71840" sId="1">
    <nc r="G931">
      <v>33</v>
    </nc>
  </rcc>
  <rcc rId="71841" sId="1" odxf="1" dxf="1">
    <nc r="D932" t="inlineStr">
      <is>
        <t>K2_P3_T2</t>
      </is>
    </nc>
    <odxf>
      <font>
        <sz val="11"/>
        <color theme="1"/>
        <name val="Calibri"/>
        <scheme val="minor"/>
      </font>
      <protection locked="0"/>
    </odxf>
    <ndxf>
      <font>
        <sz val="11"/>
        <color rgb="FF000000"/>
        <name val="Calibri"/>
        <scheme val="minor"/>
      </font>
      <protection locked="1"/>
    </ndxf>
  </rcc>
  <rcc rId="71842" sId="1" odxf="1" dxf="1">
    <nc r="E932" t="inlineStr">
      <is>
        <t>Surinktų prototipų testavimas ir matavimai su turima įranga: realaus laiko spektro analizatoriumi RSA5126B, oscilografas MSO4104B, funkcinis generatorius AFG3251C, optinis mikroskopas LEICA DM750M, funkcinis generatorius AFG3251C ir kt. matavimo įranga</t>
      </is>
    </nc>
    <odxf>
      <protection locked="0"/>
    </odxf>
    <ndxf>
      <protection locked="1"/>
    </ndxf>
  </rcc>
  <rcc rId="71843" sId="1" odxf="1" dxf="1">
    <nc r="F932" t="inlineStr">
      <is>
        <t>VGTU, Kompiuterių inžinerijos katedra
Vaidotas Barzdėnas
Tel. (8 5) 274 4769
El. p. vaidotas.barzdenas@vgtu.lt
Romualdas Navickas
Tel. (8 5) 237 0606
El. p. romualdas.navickas@vgtu.lt</t>
      </is>
    </nc>
    <odxf>
      <alignment wrapText="0" readingOrder="0"/>
      <protection locked="0"/>
    </odxf>
    <ndxf>
      <alignment wrapText="1" readingOrder="0"/>
      <protection locked="1"/>
    </ndxf>
  </rcc>
  <rcc rId="71844" sId="1">
    <nc r="G932">
      <v>33</v>
    </nc>
  </rcc>
  <rcc rId="71845" sId="1" odxf="1" dxf="1">
    <nc r="D933" t="inlineStr">
      <is>
        <t>K2_P3_T2</t>
      </is>
    </nc>
    <odxf>
      <font>
        <sz val="11"/>
        <color theme="1"/>
        <name val="Calibri"/>
        <scheme val="minor"/>
      </font>
      <fill>
        <patternFill patternType="none">
          <bgColor indexed="65"/>
        </patternFill>
      </fill>
      <protection locked="0"/>
    </odxf>
    <ndxf>
      <font>
        <sz val="11"/>
        <color rgb="FF000000"/>
        <name val="Calibri"/>
        <scheme val="minor"/>
      </font>
      <fill>
        <patternFill patternType="solid">
          <bgColor theme="0"/>
        </patternFill>
      </fill>
      <protection locked="1"/>
    </ndxf>
  </rcc>
  <rcc rId="71846" sId="1" odxf="1" dxf="1">
    <nc r="E933" t="inlineStr">
      <is>
        <t>Žmogaus galūnių judesių atstatymo metodikos, kompensacinės technikos prototipų kūrimas taikant biosignalų apdorojimo metodikas, 3D technologijas, vaizdo fiksavimo ir analizavimo metodikas</t>
      </is>
    </nc>
    <odxf>
      <fill>
        <patternFill patternType="none">
          <bgColor indexed="65"/>
        </patternFill>
      </fill>
      <protection locked="0"/>
    </odxf>
    <ndxf>
      <fill>
        <patternFill patternType="solid">
          <bgColor theme="0"/>
        </patternFill>
      </fill>
      <protection locked="1"/>
    </ndxf>
  </rcc>
  <rcc rId="71847" sId="1" odxf="1" dxf="1">
    <nc r="F933" t="inlineStr">
      <is>
        <t>VGTU, Kūrybiškumo ir inovacijų centras „Linkmenų fabrikas“
Mykolas Bistrickas 
El. p. mykolas.bistrickas@vgtu.lt</t>
      </is>
    </nc>
    <odxf>
      <fill>
        <patternFill patternType="none">
          <bgColor indexed="65"/>
        </patternFill>
      </fill>
      <alignment wrapText="0" readingOrder="0"/>
      <protection locked="0"/>
    </odxf>
    <ndxf>
      <fill>
        <patternFill patternType="solid">
          <bgColor theme="0"/>
        </patternFill>
      </fill>
      <alignment wrapText="1" readingOrder="0"/>
      <protection locked="1"/>
    </ndxf>
  </rcc>
  <rcc rId="71848" sId="1">
    <nc r="G933">
      <v>33</v>
    </nc>
  </rcc>
  <rcc rId="71849" sId="1" odxf="1" dxf="1">
    <nc r="D934" t="inlineStr">
      <is>
        <t>K2_P3_T3</t>
      </is>
    </nc>
    <odxf>
      <protection locked="0"/>
    </odxf>
    <ndxf>
      <protection locked="1"/>
    </ndxf>
  </rcc>
  <rcc rId="71850" sId="1" odxf="1" dxf="1">
    <nc r="E934" t="inlineStr">
      <is>
        <t xml:space="preserve">Galimos pažangios sveikatos inžinerinės technologijos/produkto koncepcijos suformulavimas ir/ar pradiniai tyrimai koncepcijos įgyvendinamumo pradiniam įvertinimui:
- medicinos prietaiso (angl. medical device) koncepcijos suformulavimas ir/ar pradinis įvertinimas;
- fizikinės medicinos technologijos koncepcijos suformulavimas ir/ar pradinis įvertinimas;
- kombinuotos diagnostikos, prevencijos, gydymo ir reabilitacijos technologijos koncepcijos suformulavimas ir/ar pradinis įvertinimas;
- informacinių technologijų medicinai ar sveikatos priežiūrai koncepcijos suformulavimas ir/ar pradinis įvertinimas.
</t>
      </is>
    </nc>
    <odxf>
      <protection locked="0"/>
    </odxf>
    <ndxf>
      <protection locked="1"/>
    </ndxf>
  </rcc>
  <rcc rId="71851" sId="1" odxf="1" dxf="1">
    <nc r="F934"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1852" sId="1">
    <nc r="G934">
      <v>8</v>
    </nc>
  </rcc>
  <rcc rId="71853" sId="1" odxf="1" dxf="1">
    <nc r="D935" t="inlineStr">
      <is>
        <t>K2_P3_T3</t>
      </is>
    </nc>
    <odxf>
      <protection locked="0"/>
    </odxf>
    <ndxf>
      <protection locked="1"/>
    </ndxf>
  </rcc>
  <rcc rId="71854" sId="1" odxf="1" dxf="1">
    <nc r="E935" t="inlineStr">
      <is>
        <t xml:space="preserve">Pradiniai (įvadiniai) tyrimai medicinos inžinerijos srityse:
- fizikinių veiksnių poveikio pradinis tyrimas ląstelių kultūroms ir laboratoriniams gyvūnams;
- biologinių jutiklių eksperimentinis modeliavimas ir tyrimai;
- cheminių veiksnių poveikio pradinis tyrimas ląstelių kultūroms ir laboratoriniams gyvūnams;
- kombinuotų veiksnių poveikio pradinis tyrimas ląstelių kultūroms ir laboratoriniams gyvūnams;
- informacinių technologijų, telemedicinos, medicinos vaizdinimo modelių kūrimas ir pradiniai tyrimai. 
</t>
      </is>
    </nc>
    <odxf>
      <protection locked="0"/>
    </odxf>
    <ndxf>
      <protection locked="1"/>
    </ndxf>
  </rcc>
  <rcc rId="71855" sId="1" odxf="1" dxf="1">
    <nc r="F935" t="inlineStr">
      <is>
        <t>Visos paslaugos yra užsakomos per atviros prieigos centrą (Jungtinis inovatyvios medicinos centras). Kontaktai:
Arūnas Žebrauskas, tel. (8 5) 2628636, 8-686-78371, el.paštas: a.zebrauskas@imcentras.lt</t>
      </is>
    </nc>
    <odxf>
      <alignment wrapText="0" readingOrder="0"/>
      <protection locked="0"/>
    </odxf>
    <ndxf>
      <alignment wrapText="1" readingOrder="0"/>
      <protection locked="1"/>
    </ndxf>
  </rcc>
  <rcc rId="71856" sId="1">
    <nc r="G935">
      <v>8</v>
    </nc>
  </rcc>
  <rcc rId="71857" sId="1" odxf="1" dxf="1">
    <nc r="D936" t="inlineStr">
      <is>
        <t>K2_P3_T3</t>
      </is>
    </nc>
    <odxf>
      <font>
        <sz val="11"/>
        <color theme="1"/>
        <name val="Calibri"/>
        <scheme val="minor"/>
      </font>
      <protection locked="0"/>
    </odxf>
    <ndxf>
      <font>
        <sz val="11"/>
        <color rgb="FF000000"/>
        <name val="Calibri"/>
        <scheme val="minor"/>
      </font>
      <protection locked="1"/>
    </ndxf>
  </rcc>
  <rcc rId="71858" sId="1" odxf="1" dxf="1">
    <nc r="E936" t="inlineStr">
      <is>
        <t>Konkrečios medicininės problemos (ligos (pvz. opinis kolitas, amžinė geltonosios dėmės degeneracija, alzheimeris ir kitų), sindromo (pvz. elektrokardiogramos T bangos kaitos ir kitų )) ankstyvai diagnostikai skirtų, biofizikiniais modeliais bei daugiamate analize grįstų, vaizdų bei signalų analizės metodų kūrimas, jų informatyvumo tyrimai.</t>
      </is>
    </nc>
    <odxf>
      <protection locked="0"/>
    </odxf>
    <ndxf>
      <protection locked="1"/>
    </ndxf>
  </rcc>
  <rcc rId="71859" sId="1" odxf="1" dxf="1">
    <nc r="F936" t="inlineStr">
      <is>
        <t>Robertas Petrolis 
jaunesnysis mokslo darbuotojas
tel.: 8-37 302966
el.paštas: robertas.petrolis@lsmuni.lt 
Algimantas Kriščiukaitis
vyriausiasis mokslo darbuotojas
tel.: 8-37 302966
el. paštas: algimantas.krisciukaitis@lsmuni.lt</t>
      </is>
    </nc>
    <odxf>
      <alignment wrapText="0" readingOrder="0"/>
      <protection locked="0"/>
    </odxf>
    <ndxf>
      <alignment wrapText="1" readingOrder="0"/>
      <protection locked="1"/>
    </ndxf>
  </rcc>
  <rcc rId="71860" sId="1">
    <nc r="G936">
      <v>17</v>
    </nc>
  </rcc>
  <rcc rId="71861" sId="1" odxf="1" dxf="1">
    <nc r="D937" t="inlineStr">
      <is>
        <t>K2_P3_T3</t>
      </is>
    </nc>
    <odxf>
      <protection locked="0"/>
    </odxf>
    <ndxf>
      <protection locked="1"/>
    </ndxf>
  </rcc>
  <rcc rId="71862" sId="1" odxf="1" dxf="1">
    <nc r="E937" t="inlineStr">
      <is>
        <t>Pusiaupreparatyvinis mėginių gryninimas</t>
      </is>
    </nc>
    <odxf>
      <protection locked="0"/>
    </odxf>
    <ndxf>
      <protection locked="1"/>
    </ndxf>
  </rcc>
  <rcc rId="71863" sId="1" odxf="1" dxf="1">
    <nc r="F937" t="inlineStr">
      <is>
        <t>prof. Valdimaras Janulis
Farmakognozijos katedros vedėjas
tel.: 8-37 327249
el.paštas.: farmakog@lsmuni.lt</t>
      </is>
    </nc>
    <odxf>
      <alignment wrapText="0" readingOrder="0"/>
      <protection locked="0"/>
    </odxf>
    <ndxf>
      <alignment wrapText="1" readingOrder="0"/>
      <protection locked="1"/>
    </ndxf>
  </rcc>
  <rcc rId="71864" sId="1">
    <nc r="G937">
      <v>17</v>
    </nc>
  </rcc>
  <rcc rId="71865" sId="1" odxf="1" dxf="1">
    <nc r="D938" t="inlineStr">
      <is>
        <t>K2_P1_T3</t>
      </is>
    </nc>
    <odxf>
      <protection locked="0"/>
    </odxf>
    <ndxf>
      <protection locked="1"/>
    </ndxf>
  </rcc>
  <rcc rId="71866" sId="1" odxf="1" dxf="1">
    <nc r="E938" t="inlineStr">
      <is>
        <t>Biologiškai aktyvių medžiagų, vaistų, maisto papildų poveikio eksperimentiniai tyrimai, panaudojant viščiuko embriono modelį, leidžia in vivo stebėti reakcijas į skirtingas chemines, vaistines medžiagas. Bus naudojama viščiuko embriono chorioalantojinės membranos in vivo fluorescentinė mikroskopija procesų stebėjimui dinamikoje. Tuo būdu galima įvertinti naujų kraujagyslių susidarymo (ar išnykimo)dinamiką bei invazyvumo kitimus  reaguojant į cheminę medžiagą</t>
      </is>
    </nc>
    <odxf>
      <protection locked="0"/>
    </odxf>
    <ndxf>
      <protection locked="1"/>
    </ndxf>
  </rcc>
  <rcc rId="71867" sId="1" odxf="1" dxf="1">
    <nc r="F938" t="inlineStr">
      <is>
        <t>Angelija Valančiūtė
Katedros vedėja / profesorė
tel: 8-613 34201
el.paštas: angelija.valanciute@lsmuni.lt</t>
      </is>
    </nc>
    <odxf>
      <alignment wrapText="0" readingOrder="0"/>
      <protection locked="0"/>
    </odxf>
    <ndxf>
      <alignment wrapText="1" readingOrder="0"/>
      <protection locked="1"/>
    </ndxf>
  </rcc>
  <rcc rId="71868" sId="1">
    <nc r="G938">
      <v>17</v>
    </nc>
  </rcc>
  <rcc rId="71869" sId="1" odxf="1" dxf="1">
    <nc r="D939" t="inlineStr">
      <is>
        <t>K2_P1_T3</t>
      </is>
    </nc>
    <odxf>
      <protection locked="0"/>
    </odxf>
    <ndxf>
      <protection locked="1"/>
    </ndxf>
  </rcc>
  <rcc rId="71870" sId="1" odxf="1" dxf="1">
    <nc r="E939" t="inlineStr">
      <is>
        <t>Biologiškai aktyvių medžiagų, vaistų, maisto papildų poveikio ląstelių kultūroms tyrimas, naudojant 96 šulinėlių metodiką ir viščiuko embriono chorioalantojinę membraną. Dviejų metodų kombinacija, panaudojant in vitro tyrimą su ląstelių kultūra ir tų pačių ląstelių tyrimą viščiuko embriono chorioalantojinės membranos in vivo sistemoje. Tiriamų medžiagų poveikis chorioalantojinei membranai bus vertinamas histologiškai (kokybiniai membranos pokyčiai bei mikrokraujagyslių skaičiavimas)</t>
      </is>
    </nc>
    <odxf>
      <protection locked="0"/>
    </odxf>
    <ndxf>
      <protection locked="1"/>
    </ndxf>
  </rcc>
  <rcc rId="71871" sId="1" odxf="1" dxf="1">
    <nc r="F939" t="inlineStr">
      <is>
        <t>Angelija Valančiūtė
Katedros vedėja / profesorė
tel: 8-613 34201
el.paštas: angelija.valanciute@lsmuni.lt</t>
      </is>
    </nc>
    <odxf>
      <alignment wrapText="0" readingOrder="0"/>
      <protection locked="0"/>
    </odxf>
    <ndxf>
      <alignment wrapText="1" readingOrder="0"/>
      <protection locked="1"/>
    </ndxf>
  </rcc>
  <rcc rId="71872" sId="1">
    <nc r="G939">
      <v>17</v>
    </nc>
  </rcc>
  <rcc rId="71873" sId="1" odxf="1" dxf="1">
    <nc r="D940" t="inlineStr">
      <is>
        <t>K2_P1_T3</t>
      </is>
    </nc>
    <odxf>
      <protection locked="0"/>
    </odxf>
    <ndxf>
      <protection locked="1"/>
    </ndxf>
  </rcc>
  <rcc rId="71874" sId="1" odxf="1" dxf="1">
    <nc r="E940" t="inlineStr">
      <is>
        <t>Eksperimentinių navikų indukavimas, stebėjimas, vertinimas, biologinėje membranoje bei eksperimentiniams gyvūnams., siekiant įvertinti biologiškai aktyvių medžiagų, vaistų, maisto papildų poveikį. Navikų invazyvumo, metastazavimo vertinimai histologiškai ir imunohistochemiškai</t>
      </is>
    </nc>
    <odxf>
      <protection locked="0"/>
    </odxf>
    <ndxf>
      <protection locked="1"/>
    </ndxf>
  </rcc>
  <rcc rId="71875" sId="1" odxf="1" dxf="1">
    <nc r="F940" t="inlineStr">
      <is>
        <t>Angelija Valančiūtė
Katedros vedėja / profesorė
tel: 8-613 34201
el.paštas: angelija.valanciute@lsmuni.lt</t>
      </is>
    </nc>
    <odxf>
      <alignment wrapText="0" readingOrder="0"/>
      <protection locked="0"/>
    </odxf>
    <ndxf>
      <alignment wrapText="1" readingOrder="0"/>
      <protection locked="1"/>
    </ndxf>
  </rcc>
  <rcc rId="71876" sId="1">
    <nc r="G940">
      <v>17</v>
    </nc>
  </rcc>
  <rcc rId="71877" sId="1" odxf="1" dxf="1">
    <nc r="D941" t="inlineStr">
      <is>
        <t>K2_P1_T3</t>
      </is>
    </nc>
    <odxf>
      <protection locked="0"/>
    </odxf>
    <ndxf>
      <protection locked="1"/>
    </ndxf>
  </rcc>
  <rcc rId="71878" sId="1" odxf="1" dxf="1">
    <nc r="E941" t="inlineStr">
      <is>
        <t>Histologinis ir imunohistocheminis organų, audinių tyrimas, siekiant įvertinti biologiškai aktyvių medžiagų, vaistų, maisto papildų poveikį. Audinių ir organų fiksavimas, įliejimas, dažymas, histologinių preparatų vaizdinimas, naudojant įvairius mikroskopijos metodus. Bus naudojami standartiniai histologiniai protokolai, taip pat ir imunohistocheminis dažymas, paremtas antigeno  - antikūno reakcija</t>
      </is>
    </nc>
    <odxf>
      <protection locked="0"/>
    </odxf>
    <ndxf>
      <protection locked="1"/>
    </ndxf>
  </rcc>
  <rcc rId="71879" sId="1" odxf="1" dxf="1">
    <nc r="F941" t="inlineStr">
      <is>
        <t>Angelija Valančiūtė
Katedros vedėja / profesorė
tel: 8-613 34201
el.paštas: angelija.valanciute@lsmuni.lt</t>
      </is>
    </nc>
    <odxf>
      <alignment wrapText="0" readingOrder="0"/>
      <protection locked="0"/>
    </odxf>
    <ndxf>
      <alignment wrapText="1" readingOrder="0"/>
      <protection locked="1"/>
    </ndxf>
  </rcc>
  <rcc rId="71880" sId="1">
    <nc r="G941">
      <v>17</v>
    </nc>
  </rcc>
  <rcc rId="71881" sId="1" odxf="1" dxf="1">
    <nc r="D942" t="inlineStr">
      <is>
        <t>K2_P3_T3</t>
      </is>
    </nc>
    <odxf>
      <protection locked="0"/>
    </odxf>
    <ndxf>
      <protection locked="1"/>
    </ndxf>
  </rcc>
  <rcc rId="71882" sId="1" odxf="1" dxf="1">
    <nc r="E942" t="inlineStr">
      <is>
        <t>Kardiotropinių medžiagų tyrimai, jų poveikis širdies ląstelių elektriniam aktyvumui, joninėms srovėms tekančioms per skirtingus ląstelės membranoje esančius joninius kanalus, bei metabolizmą</t>
      </is>
    </nc>
    <odxf>
      <protection locked="0"/>
    </odxf>
    <ndxf>
      <protection locked="1"/>
    </ndxf>
  </rcc>
  <rcc rId="71883" sId="1" odxf="1" dxf="1">
    <nc r="F942" t="inlineStr">
      <is>
        <t>Jonas Jurevičius
vyriausiasis mokslo darbuotojas
tel.: 8-37-302877
el.paštas: jonas.jurevicius@lsmuni.lt</t>
      </is>
    </nc>
    <odxf>
      <alignment wrapText="0" readingOrder="0"/>
      <protection locked="0"/>
    </odxf>
    <ndxf>
      <alignment wrapText="1" readingOrder="0"/>
      <protection locked="1"/>
    </ndxf>
  </rcc>
  <rcc rId="71884" sId="1">
    <nc r="G942">
      <v>17</v>
    </nc>
  </rcc>
  <rcc rId="71885" sId="1" odxf="1" dxf="1">
    <nc r="D943" t="inlineStr">
      <is>
        <t>K2_P3_T3</t>
      </is>
    </nc>
    <odxf>
      <protection locked="0"/>
    </odxf>
    <ndxf>
      <protection locked="1"/>
    </ndxf>
  </rcc>
  <rcc rId="71886" sId="1" odxf="1" dxf="1">
    <nc r="E943" t="inlineStr">
      <is>
        <t>Optinio metodo panaudojimas tiriant kardiotropinių medžiagų poveikį izoliuotos širdies modelyje (in vitro ir in vivo), jų įtaka širdies jaudinimo formavimuisi ir sklidimui normoje ir įvairių patologijų metu</t>
      </is>
    </nc>
    <odxf>
      <protection locked="0"/>
    </odxf>
    <ndxf>
      <protection locked="1"/>
    </ndxf>
  </rcc>
  <rcc rId="71887" sId="1" odxf="1" dxf="1">
    <nc r="F943" t="inlineStr">
      <is>
        <t>Jonas Jurevičius
vyriausiasis mokslo darbuotojas
tel.: 8-37-302877
el.paštas: jonas.jurevicius@lsmuni.lt</t>
      </is>
    </nc>
    <odxf>
      <alignment wrapText="0" readingOrder="0"/>
      <protection locked="0"/>
    </odxf>
    <ndxf>
      <alignment wrapText="1" readingOrder="0"/>
      <protection locked="1"/>
    </ndxf>
  </rcc>
  <rcc rId="71888" sId="1">
    <nc r="G943">
      <v>17</v>
    </nc>
  </rcc>
  <rcc rId="71889" sId="1" odxf="1" dxf="1">
    <nc r="D944" t="inlineStr">
      <is>
        <t>K2_P3_T3</t>
      </is>
    </nc>
    <odxf>
      <font>
        <sz val="11"/>
        <color theme="1"/>
        <name val="Calibri"/>
        <scheme val="minor"/>
      </font>
      <protection locked="0"/>
    </odxf>
    <ndxf>
      <font>
        <sz val="11"/>
        <color rgb="FF000000"/>
        <name val="Calibri"/>
        <scheme val="minor"/>
      </font>
      <protection locked="1"/>
    </ndxf>
  </rcc>
  <rcc rId="71890" sId="1" odxf="1" dxf="1">
    <nc r="E944" t="inlineStr">
      <is>
        <t>Biožymenų detekcija panaudojant biolustų ir biojutiklių technologijas</t>
      </is>
    </nc>
    <odxf>
      <protection locked="0"/>
    </odxf>
    <ndxf>
      <protection locked="1"/>
    </ndxf>
  </rcc>
  <rcc rId="71891" sId="1" odxf="1" dxf="1">
    <nc r="F944" t="inlineStr">
      <is>
        <t>Dr. Ramūnas Valiokas 
FTMC Nanoinžinerijos skyrius
Tel. (8 5) 2641818
El. p.: ramunas.valiokas@ftmc.lt</t>
      </is>
    </nc>
    <odxf>
      <alignment wrapText="0" readingOrder="0"/>
      <protection locked="0"/>
    </odxf>
    <ndxf>
      <alignment wrapText="1" readingOrder="0"/>
      <protection locked="1"/>
    </ndxf>
  </rcc>
  <rcc rId="71892" sId="1">
    <nc r="G944">
      <v>18</v>
    </nc>
  </rcc>
  <rcc rId="71893" sId="1" odxf="1" dxf="1">
    <nc r="D945" t="inlineStr">
      <is>
        <t>K2_P3_T3</t>
      </is>
    </nc>
    <odxf>
      <protection locked="0"/>
    </odxf>
    <ndxf>
      <protection locked="1"/>
    </ndxf>
  </rcc>
  <rcc rId="71894" sId="1" odxf="1" dxf="1">
    <nc r="E945" t="inlineStr">
      <is>
        <t xml:space="preserve">Žmogaus eisenos  vertinimo metodikos parengimas ankstyvai diagnostikai ir gydymui. Rezultate bus eksperimentiškai nustatyti esminiai ėjimo biomechaniniai rodikliai konkrečios ligos diagnozavimui, gydymo eigos stebėjimui ir vertinimui. </t>
      </is>
    </nc>
    <odxf>
      <protection locked="0"/>
    </odxf>
    <ndxf>
      <protection locked="1"/>
    </ndxf>
  </rcc>
  <rcc rId="71895" sId="1" odxf="1" dxf="1">
    <nc r="F945" t="inlineStr">
      <is>
        <t>Martynas Veršinskas 
Biomechanikas-tyrėjas
martynas.versinskas@bpti.lt
+37068387737</t>
      </is>
    </nc>
    <odxf>
      <alignment wrapText="0" readingOrder="0"/>
      <protection locked="0"/>
    </odxf>
    <ndxf>
      <alignment wrapText="1" readingOrder="0"/>
      <protection locked="1"/>
    </ndxf>
  </rcc>
  <rcc rId="71896" sId="1">
    <nc r="G945">
      <v>20</v>
    </nc>
  </rcc>
  <rcc rId="71897" sId="1" odxf="1" dxf="1">
    <nc r="D946" t="inlineStr">
      <is>
        <t>K2_P3_T3</t>
      </is>
    </nc>
    <odxf>
      <protection locked="0"/>
    </odxf>
    <ndxf>
      <protection locked="1"/>
    </ndxf>
  </rcc>
  <rcc rId="71898" sId="1" odxf="1" dxf="1">
    <nc r="E946" t="inlineStr">
      <is>
        <t>Mechatroninių sistemų, skirtų diagnostikai ir gydymui,  koncepcijos formulavimas, koncepcijos patvirtinimas, maketų kūrimas ir testavimas.</t>
      </is>
    </nc>
    <odxf>
      <protection locked="0"/>
    </odxf>
    <ndxf>
      <protection locked="1"/>
    </ndxf>
  </rcc>
  <rcc rId="71899" sId="1" odxf="1" dxf="1">
    <nc r="F946" t="inlineStr">
      <is>
        <t>dr. Piotras Cimmperman 
vyresnysis mokslo darbuotojas
piotras.cimmperman@bpti.lt
+37061413070</t>
      </is>
    </nc>
    <odxf>
      <alignment wrapText="0" readingOrder="0"/>
      <protection locked="0"/>
    </odxf>
    <ndxf>
      <alignment wrapText="1" readingOrder="0"/>
      <protection locked="1"/>
    </ndxf>
  </rcc>
  <rcc rId="71900" sId="1">
    <nc r="G946">
      <v>20</v>
    </nc>
  </rcc>
  <rcc rId="71901" sId="1" odxf="1" dxf="1">
    <nc r="D947" t="inlineStr">
      <is>
        <t>K2_P3_T3</t>
      </is>
    </nc>
    <odxf>
      <protection locked="0"/>
    </odxf>
    <ndxf>
      <protection locked="1"/>
    </ndxf>
  </rcc>
  <rcc rId="71902" sId="1" odxf="1" dxf="1">
    <nc r="E947" t="inlineStr">
      <is>
        <t>Kalbos technologijų taikymų diagnostikai ir gydymui moksliniai tyrimai</t>
      </is>
    </nc>
    <odxf>
      <protection locked="0"/>
    </odxf>
    <ndxf>
      <protection locked="1"/>
    </ndxf>
  </rcc>
  <rcc rId="71903" sId="1" odxf="1" dxf="1">
    <nc r="F947" t="inlineStr">
      <is>
        <t>Prof. Tomas Krilavičius
IT skyriaus vadovas 
 t.krilavicius@bpti.lt
 +37061804223</t>
      </is>
    </nc>
    <odxf>
      <alignment wrapText="0" readingOrder="0"/>
      <protection locked="0"/>
    </odxf>
    <ndxf>
      <alignment wrapText="1" readingOrder="0"/>
      <protection locked="1"/>
    </ndxf>
  </rcc>
  <rcc rId="71904" sId="1">
    <nc r="G947">
      <v>20</v>
    </nc>
  </rcc>
  <rcc rId="71905" sId="1" odxf="1" dxf="1">
    <nc r="D948" t="inlineStr">
      <is>
        <t>K2_P3_T3</t>
      </is>
    </nc>
    <odxf>
      <protection locked="0"/>
    </odxf>
    <ndxf>
      <protection locked="1"/>
    </ndxf>
  </rcc>
  <rcc rId="71906" sId="1" odxf="1" dxf="1">
    <nc r="E948" t="inlineStr">
      <is>
        <t>Duomenų gamybos, dirbtinio intelekto ir statistinės analizės taikymų diagnostikai ir gydymui moksliniai tyrimai</t>
      </is>
    </nc>
    <odxf>
      <protection locked="0"/>
    </odxf>
    <ndxf>
      <protection locked="1"/>
    </ndxf>
  </rcc>
  <rcc rId="71907" sId="1" odxf="1" dxf="1">
    <nc r="F948" t="inlineStr">
      <is>
        <t>Prof. Tomas Krilavičius
IT skyriaus vadovas 
 t.krilavicius@bpti.lt
 +37061804223</t>
      </is>
    </nc>
    <odxf>
      <alignment wrapText="0" readingOrder="0"/>
      <protection locked="0"/>
    </odxf>
    <ndxf>
      <alignment wrapText="1" readingOrder="0"/>
      <protection locked="1"/>
    </ndxf>
  </rcc>
  <rcc rId="71908" sId="1">
    <nc r="G948">
      <v>20</v>
    </nc>
  </rcc>
  <rcc rId="71909" sId="1" odxf="1" dxf="1">
    <nc r="D949" t="inlineStr">
      <is>
        <t>K2_P3_T3</t>
      </is>
    </nc>
    <odxf>
      <protection locked="0"/>
    </odxf>
    <ndxf>
      <protection locked="1"/>
    </ndxf>
  </rcc>
  <rcc rId="71910" sId="1" odxf="1" dxf="1">
    <nc r="E949" t="inlineStr">
      <is>
        <t xml:space="preserve">Medicininio įtvaro modernizavimas įdiegiant mechatroninę sistemą, žmogaus gydimui bei stebėjimui. </t>
      </is>
    </nc>
    <odxf>
      <protection locked="0"/>
    </odxf>
    <ndxf>
      <protection locked="1"/>
    </ndxf>
  </rcc>
  <rcc rId="71911" sId="1" odxf="1" dxf="1">
    <nc r="F949" t="inlineStr">
      <is>
        <t>Vladas Taluntis 
Inžinierius-tyrėjas 
vladas.taluntis@bpti.lt
+37061632530</t>
      </is>
    </nc>
    <odxf>
      <alignment wrapText="0" readingOrder="0"/>
      <protection locked="0"/>
    </odxf>
    <ndxf>
      <alignment wrapText="1" readingOrder="0"/>
      <protection locked="1"/>
    </ndxf>
  </rcc>
  <rcc rId="71912" sId="1">
    <nc r="G949">
      <v>20</v>
    </nc>
  </rcc>
  <rcc rId="71913" sId="1" odxf="1" dxf="1">
    <nc r="D950" t="inlineStr">
      <is>
        <t>K2_P3_T3</t>
      </is>
    </nc>
    <odxf>
      <font>
        <sz val="11"/>
        <color theme="1"/>
        <name val="Calibri"/>
        <scheme val="minor"/>
      </font>
      <protection locked="0"/>
    </odxf>
    <ndxf>
      <font>
        <sz val="11"/>
        <color auto="1"/>
        <name val="Calibri"/>
        <scheme val="minor"/>
      </font>
      <protection locked="1"/>
    </ndxf>
  </rcc>
  <rcc rId="71914" sId="1" odxf="1" dxf="1">
    <nc r="E950" t="inlineStr">
      <is>
        <t>Medicininių įtaisų monitoringo ir valdymo elektroninių sistemų moksliniai tyrimai.
Šiuolaikinės medicinos praktikoje naudojamas didelis kiekis elektroninės aparatūros pagamintos skirtingų gamintojų, skirtingu laiku, todė iškyla aparatūros integravimo ir monitoringo problemos. Kuriamos "draugiškos" vartotojui aplinkos ir sąsajos, palengvinančios. 
Suteiktos paslaugos rezultatas  - tyrimų ataskaita, pristatanti gautus rezultatus, rekomendacijas.</t>
      </is>
    </nc>
    <odxf>
      <font>
        <sz val="11"/>
        <color theme="1"/>
        <name val="Calibri"/>
        <scheme val="minor"/>
      </font>
      <protection locked="0"/>
    </odxf>
    <ndxf>
      <font>
        <sz val="11"/>
        <color auto="1"/>
        <name val="Calibri"/>
        <scheme val="minor"/>
      </font>
      <protection locked="1"/>
    </ndxf>
  </rcc>
  <rcc rId="71915" sId="1" odxf="1" dxf="1">
    <nc r="F95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16" sId="1">
    <nc r="G950">
      <v>22</v>
    </nc>
  </rcc>
  <rcc rId="71917" sId="1" odxf="1" dxf="1">
    <nc r="D951" t="inlineStr">
      <is>
        <t>K2_P3_T3</t>
      </is>
    </nc>
    <odxf>
      <font>
        <sz val="11"/>
        <color theme="1"/>
        <name val="Calibri"/>
        <scheme val="minor"/>
      </font>
      <protection locked="0"/>
    </odxf>
    <ndxf>
      <font>
        <sz val="11"/>
        <color auto="1"/>
        <name val="Calibri"/>
        <scheme val="minor"/>
      </font>
      <protection locked="1"/>
    </ndxf>
  </rcc>
  <rcc rId="71918" sId="1" odxf="1" dxf="1">
    <nc r="E951" t="inlineStr">
      <is>
        <t>Biomedicininių vaizdų apdorojimo ir analizės algoritmų tyrimai. Rezultate bus atlikti algoritmų moksliniai tyrimai.</t>
      </is>
    </nc>
    <odxf>
      <font>
        <sz val="11"/>
        <color theme="1"/>
        <name val="Calibri"/>
        <scheme val="minor"/>
      </font>
      <protection locked="0"/>
    </odxf>
    <ndxf>
      <font>
        <sz val="11"/>
        <color auto="1"/>
        <name val="Calibri"/>
        <scheme val="minor"/>
      </font>
      <protection locked="1"/>
    </ndxf>
  </rcc>
  <rcc rId="71919" sId="1" odxf="1" dxf="1">
    <nc r="F95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20" sId="1">
    <nc r="G951">
      <v>22</v>
    </nc>
  </rcc>
  <rcc rId="71921" sId="1" odxf="1" dxf="1">
    <nc r="D952" t="inlineStr">
      <is>
        <t>K2_P3_T3</t>
      </is>
    </nc>
    <odxf>
      <font>
        <sz val="11"/>
        <color theme="1"/>
        <name val="Calibri"/>
        <scheme val="minor"/>
      </font>
      <protection locked="0"/>
    </odxf>
    <ndxf>
      <font>
        <sz val="11"/>
        <color auto="1"/>
        <name val="Calibri"/>
        <scheme val="none"/>
      </font>
      <protection locked="1"/>
    </ndxf>
  </rcc>
  <rcc rId="71922" sId="1" odxf="1" dxf="1">
    <nc r="E952" t="inlineStr">
      <is>
        <t>Ultragarsinių keitiklių / gardelių kokybės patikros metodų moksliniai tyrimai, naujų metodų kūrimas. Suteiktos paslaugos rezultatas - tyrimų ataskaita, pristatanti gautus rezultatus.</t>
      </is>
    </nc>
    <odxf>
      <font>
        <sz val="11"/>
        <color theme="1"/>
        <name val="Calibri"/>
        <scheme val="minor"/>
      </font>
      <protection locked="0"/>
    </odxf>
    <ndxf>
      <font>
        <sz val="11"/>
        <color auto="1"/>
        <name val="Calibri"/>
        <scheme val="none"/>
      </font>
      <protection locked="1"/>
    </ndxf>
  </rcc>
  <rcc rId="71923" sId="1" odxf="1" dxf="1">
    <nc r="F95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24" sId="1">
    <nc r="G952">
      <v>22</v>
    </nc>
  </rcc>
  <rcc rId="71925" sId="1" odxf="1" dxf="1">
    <nc r="D953" t="inlineStr">
      <is>
        <t>K2_P3_T3</t>
      </is>
    </nc>
    <odxf>
      <font>
        <sz val="11"/>
        <color theme="1"/>
        <name val="Calibri"/>
        <scheme val="minor"/>
      </font>
      <protection locked="0"/>
    </odxf>
    <ndxf>
      <font>
        <sz val="11"/>
        <color auto="1"/>
        <name val="Calibri"/>
        <scheme val="none"/>
      </font>
      <protection locked="1"/>
    </ndxf>
  </rcc>
  <rcc rId="71926" sId="1" odxf="1" dxf="1">
    <nc r="E953" t="inlineStr">
      <is>
        <t>Ultragarsinės sonoporacijos sistemų tyrimai, naujų sistemų/mazgų kūrimas. Sonoporacijos pagalba ląstelių sienelių pralaidumas gali būti trumpam padidintas, tokiu būdu suteikiant galimybę į ląstelės vidų iterpti DNR ar chemines medžiagas. Suteiktos paslaugos rezultatas - tyrimų ataskaita, pristatanti gautus rezultatus.</t>
      </is>
    </nc>
    <odxf>
      <font>
        <sz val="11"/>
        <color theme="1"/>
        <name val="Calibri"/>
        <scheme val="minor"/>
      </font>
      <protection locked="0"/>
    </odxf>
    <ndxf>
      <font>
        <sz val="11"/>
        <color auto="1"/>
        <name val="Calibri"/>
        <scheme val="none"/>
      </font>
      <protection locked="1"/>
    </ndxf>
  </rcc>
  <rcc rId="71927" sId="1" odxf="1" dxf="1">
    <nc r="F95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28" sId="1">
    <nc r="G953">
      <v>22</v>
    </nc>
  </rcc>
  <rcc rId="71929" sId="1" odxf="1" dxf="1">
    <nc r="D954" t="inlineStr">
      <is>
        <t>K2_P3_T3</t>
      </is>
    </nc>
    <odxf>
      <font>
        <sz val="11"/>
        <color theme="1"/>
        <name val="Calibri"/>
        <scheme val="minor"/>
      </font>
      <protection locked="0"/>
    </odxf>
    <ndxf>
      <font>
        <sz val="11"/>
        <color auto="1"/>
        <name val="Calibri"/>
        <scheme val="none"/>
      </font>
      <protection locked="1"/>
    </ndxf>
  </rcc>
  <rcc rId="71930" sId="1" odxf="1" dxf="1">
    <nc r="E954" t="inlineStr">
      <is>
        <t>Gliukozės kiekio kraujyje koncentracijos įvertinimo metodų tyrimai bei naujų metodų kūrimas. Kombinuojant ultragarso/elektrinius/foto parametrus gali būti įvertinamas gliukozės kiekis kraujyje. Suteiktos paslaugos rezultatas - tyrimų ataskaita, pristatanti gautus rezultatus.</t>
      </is>
    </nc>
    <odxf>
      <font>
        <sz val="11"/>
        <color theme="1"/>
        <name val="Calibri"/>
        <scheme val="minor"/>
      </font>
      <protection locked="0"/>
    </odxf>
    <ndxf>
      <font>
        <sz val="11"/>
        <color auto="1"/>
        <name val="Calibri"/>
        <scheme val="none"/>
      </font>
      <protection locked="1"/>
    </ndxf>
  </rcc>
  <rcc rId="71931" sId="1" odxf="1" dxf="1">
    <nc r="F95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32" sId="1">
    <nc r="G954">
      <v>22</v>
    </nc>
  </rcc>
  <rcc rId="71933" sId="1" odxf="1" dxf="1">
    <nc r="D955" t="inlineStr">
      <is>
        <t>K2_P3_T3</t>
      </is>
    </nc>
    <odxf>
      <font>
        <sz val="11"/>
        <color theme="1"/>
        <name val="Calibri"/>
        <scheme val="minor"/>
      </font>
      <protection locked="0"/>
    </odxf>
    <ndxf>
      <font>
        <sz val="11"/>
        <color auto="1"/>
        <name val="Calibri"/>
        <scheme val="none"/>
      </font>
      <protection locked="1"/>
    </ndxf>
  </rcc>
  <rcc rId="71934" sId="1" odxf="1" dxf="1">
    <nc r="E955" t="inlineStr">
      <is>
        <t>Ultragarso biomedicininių sistemų elektronikos efektyvumo/kokybės/saugos/elektromagnetinio suderinamumo tyrimai. Ultragarsas medicinoje gali būti taikomas terapiniais ar diagnostiniais tikslais. Galutiniam tokių sistemų efektyvumui, sertifikavimui svarbi elektronikos kokybė tiek efektyvumo, tiek saugos, tiek elektromagnetinio suderinamumo prasme. Suteiktos paslaugos rezultatas - tyrimų ataskaita, pristatanti gautus rezultatus, rekomendacijas.</t>
      </is>
    </nc>
    <odxf>
      <font>
        <sz val="11"/>
        <color theme="1"/>
        <name val="Calibri"/>
        <scheme val="minor"/>
      </font>
      <protection locked="0"/>
    </odxf>
    <ndxf>
      <font>
        <sz val="11"/>
        <color auto="1"/>
        <name val="Calibri"/>
        <scheme val="none"/>
      </font>
      <protection locked="1"/>
    </ndxf>
  </rcc>
  <rcc rId="71935" sId="1" odxf="1" dxf="1">
    <nc r="F95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36" sId="1">
    <nc r="G955">
      <v>22</v>
    </nc>
  </rcc>
  <rcc rId="71937" sId="1" odxf="1" dxf="1">
    <nc r="D956" t="inlineStr">
      <is>
        <t>K2_P3_T3</t>
      </is>
    </nc>
    <odxf>
      <font>
        <sz val="11"/>
        <color theme="1"/>
        <name val="Calibri"/>
        <scheme val="minor"/>
      </font>
      <protection locked="0"/>
    </odxf>
    <ndxf>
      <font>
        <sz val="11"/>
        <color auto="1"/>
        <name val="Calibri"/>
        <scheme val="minor"/>
      </font>
      <protection locked="1"/>
    </ndxf>
  </rcc>
  <rcc rId="71938" sId="1" odxf="1" dxf="1">
    <nc r="E956" t="inlineStr">
      <is>
        <t>Pažangi medicinos inžinerija ankstyvai diagnostikai ir gydymui. Biomedicininių prietaisų ir diagnostinių priemonių kūrimas ir tyrimas. Odontologinio pulsoksimetro eksploatavimo ypatybių ir charakteristikų nustatymas, maketo sukūrimas ir testavimas, specializuotų odontologinių daviklių mechaninių ir elektrinių charakteristikų tyrimas, daviklių maketų sukūrimas ir testavimas. Daviklių dizaino projektavimas, brėžinių paruošimas ir spausdinimas su 3D spausdintuvu.</t>
      </is>
    </nc>
    <odxf>
      <font>
        <sz val="11"/>
        <color theme="1"/>
        <name val="Calibri"/>
        <scheme val="minor"/>
      </font>
      <protection locked="0"/>
    </odxf>
    <ndxf>
      <font>
        <sz val="11"/>
        <color auto="1"/>
        <name val="Calibri"/>
        <scheme val="minor"/>
      </font>
      <protection locked="1"/>
    </ndxf>
  </rcc>
  <rcc rId="71939" sId="1" odxf="1" dxf="1">
    <nc r="F95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40" sId="1">
    <nc r="G956">
      <v>22</v>
    </nc>
  </rcc>
  <rcc rId="71941" sId="1" odxf="1" dxf="1">
    <nc r="D957" t="inlineStr">
      <is>
        <t>K2_P3_T3</t>
      </is>
    </nc>
    <odxf>
      <protection locked="0"/>
    </odxf>
    <ndxf>
      <protection locked="1"/>
    </ndxf>
  </rcc>
  <rcc rId="71942" sId="1" odxf="1" dxf="1">
    <nc r="E957" t="inlineStr">
      <is>
        <t>Duomenų gamybos, dirbtinio intelekto ir statistinės analizės taikymų diagnostikai ir gydymui moksliniai tyrimai</t>
      </is>
    </nc>
    <odxf>
      <protection locked="0"/>
    </odxf>
    <ndxf>
      <protection locked="1"/>
    </ndxf>
  </rcc>
  <rcc rId="71943" sId="1" odxf="1" dxf="1">
    <nc r="F957" t="inlineStr">
      <is>
        <t>VDU Informatikos fakultetas
Prof. Tomas Krilavičius, 
El. p. t.krilavicius@if.vdu.lt
Tel.: +37061804223</t>
      </is>
    </nc>
    <odxf>
      <alignment wrapText="0" readingOrder="0"/>
      <protection locked="0"/>
    </odxf>
    <ndxf>
      <alignment wrapText="1" readingOrder="0"/>
      <protection locked="1"/>
    </ndxf>
  </rcc>
  <rcc rId="71944" sId="1">
    <nc r="G957">
      <v>31</v>
    </nc>
  </rcc>
  <rcc rId="71945" sId="1" odxf="1" dxf="1">
    <nc r="D958" t="inlineStr">
      <is>
        <t>K2_P3_T3</t>
      </is>
    </nc>
    <odxf>
      <protection locked="0"/>
    </odxf>
    <ndxf>
      <protection locked="1"/>
    </ndxf>
  </rcc>
  <rcc rId="71946" sId="1" odxf="1" dxf="1">
    <nc r="E958" t="inlineStr">
      <is>
        <t>Mikrobanginių  technologijų, naudojamų organizmo vidaus struktūros vizualizacijai tyrimas ir tobulinimas. Rezultatų parengties lygis 2-3.</t>
      </is>
    </nc>
    <odxf>
      <protection locked="0"/>
    </odxf>
    <ndxf>
      <protection locked="1"/>
    </ndxf>
  </rcc>
  <rcc rId="71947" sId="1" odxf="1" dxf="1">
    <nc r="F958" t="inlineStr">
      <is>
        <t>Saulius Rudys
El. paštas: rudys@elmika.com
Tel. 8 687 02526 
Fizikos fakultetas</t>
      </is>
    </nc>
    <odxf>
      <alignment wrapText="0" readingOrder="0"/>
      <protection locked="0"/>
    </odxf>
    <ndxf>
      <alignment wrapText="1" readingOrder="0"/>
      <protection locked="1"/>
    </ndxf>
  </rcc>
  <rcc rId="71948" sId="1">
    <nc r="G958">
      <v>32</v>
    </nc>
  </rcc>
  <rcc rId="71949" sId="1" odxf="1" dxf="1">
    <nc r="D959" t="inlineStr">
      <is>
        <t>K2_P3_T3</t>
      </is>
    </nc>
    <odxf>
      <protection locked="0"/>
    </odxf>
    <ndxf>
      <protection locked="1"/>
    </ndxf>
  </rcc>
  <rcc rId="71950" sId="1" odxf="1" dxf="1">
    <nc r="E959" t="inlineStr">
      <is>
        <t xml:space="preserve">Naujų ankstyvųjų susirgimų stadijų, reikalaujančių ypač aukšto jautrumo diagnostikos principų ir metodų technologinių sprendimų paieška </t>
      </is>
    </nc>
    <odxf>
      <protection locked="0"/>
    </odxf>
    <ndxf>
      <protection locked="1"/>
    </ndxf>
  </rcc>
  <rcc rId="71951" sId="1" odxf="1" dxf="1">
    <nc r="F959" t="inlineStr">
      <is>
        <t>Gintaras Valinčius
Tel.: +370-675-33278
El. paštas: gintaras.valincius@bchi.vu.lt
Biochemijos institutas</t>
      </is>
    </nc>
    <odxf>
      <alignment wrapText="0" readingOrder="0"/>
      <protection locked="0"/>
    </odxf>
    <ndxf>
      <alignment wrapText="1" readingOrder="0"/>
      <protection locked="1"/>
    </ndxf>
  </rcc>
  <rcc rId="71952" sId="1">
    <nc r="G959">
      <v>32</v>
    </nc>
  </rcc>
  <rcc rId="71953" sId="1" odxf="1" dxf="1">
    <nc r="D960" t="inlineStr">
      <is>
        <t>K2_P3_T3</t>
      </is>
    </nc>
    <odxf>
      <font>
        <sz val="11"/>
        <color theme="1"/>
        <name val="Calibri"/>
        <scheme val="minor"/>
      </font>
      <protection locked="0"/>
    </odxf>
    <ndxf>
      <font>
        <sz val="11"/>
        <color rgb="FF000000"/>
        <name val="Calibri"/>
        <scheme val="minor"/>
      </font>
      <protection locked="1"/>
    </ndxf>
  </rcc>
  <rcc rId="71954" sId="1" odxf="1" dxf="1">
    <nc r="E960" t="inlineStr">
      <is>
        <t>Šiuolaikinių mikro- ir nano-sistemų, taikomų pažangioje rentgenografinėje, ultragarsinėje bei jutiklinėje medicinos inžinerijoje, moksliniai tyrimai.</t>
      </is>
    </nc>
    <odxf>
      <font>
        <sz val="11"/>
        <color theme="1"/>
        <name val="Calibri"/>
        <scheme val="minor"/>
      </font>
      <alignment horizontal="general" readingOrder="0"/>
      <protection locked="0"/>
    </odxf>
    <ndxf>
      <font>
        <sz val="11"/>
        <color auto="1"/>
        <name val="Calibri"/>
        <scheme val="minor"/>
      </font>
      <alignment horizontal="left" readingOrder="0"/>
      <protection locked="1"/>
    </ndxf>
  </rcc>
  <rcc rId="71955" sId="1" odxf="1" dxf="1">
    <nc r="F960" t="inlineStr">
      <is>
        <t>Vaidotas Barzdėnas, 
Tel.: (8 5) 274 4769
 El.p.: vaidotas.barzdenas@vgtu.lt 
Romualdas Navickas, 
Tel.: (8 5) 2370606
 El.p.: romualdas.navickas@vgtu.lt</t>
      </is>
    </nc>
    <odxf>
      <alignment horizontal="left" wrapText="0" readingOrder="0"/>
      <protection locked="0"/>
    </odxf>
    <ndxf>
      <alignment horizontal="general" wrapText="1" readingOrder="0"/>
      <protection locked="1"/>
    </ndxf>
  </rcc>
  <rcc rId="71956" sId="1">
    <nc r="G960">
      <v>33</v>
    </nc>
  </rcc>
  <rcc rId="71957" sId="1" odxf="1" dxf="1">
    <nc r="D961" t="inlineStr">
      <is>
        <t>K3_P1_T1</t>
      </is>
    </nc>
    <odxf>
      <font>
        <sz val="11"/>
        <color theme="1"/>
        <name val="Calibri"/>
        <scheme val="minor"/>
      </font>
      <protection locked="0"/>
    </odxf>
    <ndxf>
      <font>
        <sz val="11"/>
        <color auto="1"/>
        <name val="Calibri"/>
        <scheme val="minor"/>
      </font>
      <protection locked="1"/>
    </ndxf>
  </rcc>
  <rcc rId="71958" sId="1" odxf="1" dxf="1">
    <nc r="E961" t="inlineStr">
      <is>
        <t xml:space="preserve">Biologiškai veiklių komponentų panaudojimo žemės ūkyje ir maisto pramonėje galimybių tyrimai . Rezultate bus pateikta ne mažiau 12  lapų apimties techninė galimybių studija - tiriamasis analitinis darbas, kuriame bus įvertinta planuojamų naudoti biologiškai aktyvių komponentų panaudojimo apibrėžtų produktų grupei poveikis  technologinėms savybėms, stabilumui laikymo metu, planuojamai produkto tinkamumo vartoti trukmei  bei juslinei kokybei . </t>
      </is>
    </nc>
    <odxf>
      <font>
        <sz val="11"/>
        <color theme="1"/>
        <name val="Calibri"/>
        <scheme val="minor"/>
      </font>
      <protection locked="0"/>
    </odxf>
    <ndxf>
      <font>
        <sz val="11"/>
        <color auto="1"/>
        <name val="Calibri"/>
        <scheme val="minor"/>
      </font>
      <protection locked="1"/>
    </ndxf>
  </rcc>
  <rcc rId="71959" sId="1" odxf="1" dxf="1">
    <nc r="F96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60" sId="1">
    <nc r="G961">
      <v>22</v>
    </nc>
  </rcc>
  <rcc rId="71961" sId="1" odxf="1" dxf="1">
    <nc r="D962" t="inlineStr">
      <is>
        <t>K3_P1_T3</t>
      </is>
    </nc>
    <odxf>
      <font>
        <sz val="11"/>
        <color theme="1"/>
        <name val="Calibri"/>
        <scheme val="minor"/>
      </font>
      <protection locked="0"/>
    </odxf>
    <ndxf>
      <font>
        <sz val="11"/>
        <color auto="1"/>
        <name val="Calibri"/>
        <scheme val="minor"/>
      </font>
      <protection locked="1"/>
    </ndxf>
  </rcc>
  <rcc rId="71962" sId="1" odxf="1" s="1" dxf="1">
    <nc r="E962" t="inlineStr">
      <is>
        <t xml:space="preserve">Įvairių veiksnių įtakos mikroorganizmų augimui maisto matricoje nustatymas. Rezultate bus atikti moksliniai tyrimai, kuriais siekiama įvertinti fizikinių, cheminių ir biologinių veiksnių įtaką mikrorganizmų augimui maisto matricoje
</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protection locked="1"/>
    </ndxf>
  </rcc>
  <rcc rId="71963" sId="1" odxf="1" dxf="1">
    <nc r="F96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64" sId="1">
    <nc r="G962">
      <v>22</v>
    </nc>
  </rcc>
  <rcc rId="71965" sId="1" odxf="1" dxf="1">
    <nc r="D963" t="inlineStr">
      <is>
        <t>K3_P1_T3</t>
      </is>
    </nc>
    <odxf>
      <font>
        <sz val="11"/>
        <color theme="1"/>
        <name val="Calibri"/>
        <scheme val="minor"/>
      </font>
      <protection locked="0"/>
    </odxf>
    <ndxf>
      <font>
        <sz val="11"/>
        <color auto="1"/>
        <name val="Calibri"/>
        <scheme val="minor"/>
      </font>
      <protection locked="1"/>
    </ndxf>
  </rcc>
  <rcc rId="71966" sId="1" odxf="1" s="1" dxf="1">
    <nc r="E963" t="inlineStr">
      <is>
        <t>Mikrobiologinių procesų tyrimai maisto produktų gamybos metu. Rezultate bus atlikti  moksliniai tyrimai, kuriais siekiama įvertinti mikrobiologinių procesų eigą maisto produktų gamybos metu</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protection locked="1"/>
    </ndxf>
  </rcc>
  <rcc rId="71967" sId="1" odxf="1" dxf="1">
    <nc r="F96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68" sId="1">
    <nc r="G963">
      <v>22</v>
    </nc>
  </rcc>
  <rcc rId="71969" sId="1" odxf="1" dxf="1">
    <nc r="D964" t="inlineStr">
      <is>
        <t>K3_P1_T1</t>
      </is>
    </nc>
    <odxf>
      <font>
        <sz val="11"/>
        <color theme="1"/>
        <name val="Calibri"/>
        <scheme val="minor"/>
      </font>
      <protection locked="0"/>
    </odxf>
    <ndxf>
      <font>
        <sz val="11"/>
        <color auto="1"/>
        <name val="Calibri"/>
        <scheme val="minor"/>
      </font>
      <protection locked="1"/>
    </ndxf>
  </rcc>
  <rcc rId="71970" sId="1" odxf="1" dxf="1">
    <nc r="E964" t="inlineStr">
      <is>
        <t xml:space="preserve">Juslinių profilių sudarymas. Rezultate bus pateikta ne mažiau 12  lapų apimties techninė galimybių studija - tiriamasis analitinis darbas, kuriame bus įvertinta technologinių veiksnių ir jų pokyčių įtaka apibrėžtų produktų grupes, stabilumui laikymo metu, planuojamai produkto tinkamumo vartoti trukmei  bei juslinei kokybei . </t>
      </is>
    </nc>
    <odxf>
      <font>
        <sz val="11"/>
        <color theme="1"/>
        <name val="Calibri"/>
        <scheme val="minor"/>
      </font>
      <protection locked="0"/>
    </odxf>
    <ndxf>
      <font>
        <sz val="11"/>
        <color auto="1"/>
        <name val="Calibri"/>
        <scheme val="minor"/>
      </font>
      <protection locked="1"/>
    </ndxf>
  </rcc>
  <rcc rId="71971" sId="1" odxf="1" dxf="1">
    <nc r="F96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72" sId="1">
    <nc r="G964">
      <v>22</v>
    </nc>
  </rcc>
  <rcc rId="71973" sId="1" odxf="1" dxf="1">
    <nc r="D965" t="inlineStr">
      <is>
        <t>K3_P1_T1</t>
      </is>
    </nc>
    <odxf>
      <font>
        <sz val="11"/>
        <color theme="1"/>
        <name val="Calibri"/>
        <scheme val="minor"/>
      </font>
      <protection locked="0"/>
    </odxf>
    <ndxf>
      <font>
        <sz val="11"/>
        <color auto="1"/>
        <name val="Calibri"/>
        <scheme val="minor"/>
      </font>
      <protection locked="1"/>
    </ndxf>
  </rcc>
  <rcc rId="71974" sId="1" odxf="1" dxf="1">
    <nc r="E965" t="inlineStr">
      <is>
        <t>Fiziologinės būklės stebėsenos technologijų taikymų veterinarijoje techninių galimybių studijos. Rezultate bus atlikta 40 lapų apimties techninė galimybių studija - tiriamasis analitinis darbas, kuriuo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1975" sId="1" odxf="1" dxf="1">
    <nc r="F96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76" sId="1">
    <nc r="G965">
      <v>22</v>
    </nc>
  </rcc>
  <rcc rId="71977" sId="1" odxf="1" dxf="1">
    <nc r="D966" t="inlineStr">
      <is>
        <t>K3_P1_T1</t>
      </is>
    </nc>
    <odxf>
      <font>
        <sz val="11"/>
        <color theme="1"/>
        <name val="Calibri"/>
        <scheme val="minor"/>
      </font>
      <protection locked="0"/>
    </odxf>
    <ndxf>
      <font>
        <sz val="11"/>
        <color auto="1"/>
        <name val="Calibri"/>
        <scheme val="minor"/>
      </font>
      <protection locked="1"/>
    </ndxf>
  </rcc>
  <rcc rId="71978" sId="1" odxf="1" dxf="1">
    <nc r="E966" t="inlineStr">
      <is>
        <t xml:space="preserve">Spalvos charakteristikų juslinio ir instrumentinio tyrimo pagrindimas. Techninė galimybių studija ne mažiau kaip 15 lapų apimties, kurioje bus išnagrinėta galimybė kuriant produktus naudoti naujas maisto saugą garantuojančias medžiagas, nurodant tokių medžiagų naudojimo privalumus ir trūkumus, būtinus tyrimo metodus ir nustatomus rodiklius, siekiant nustatyti kaip maisto saugos rodikliai koreliuoja su produkto spalva ir kokybe bendru požiūriu. </t>
      </is>
    </nc>
    <odxf>
      <font>
        <sz val="11"/>
        <color theme="1"/>
        <name val="Calibri"/>
        <scheme val="minor"/>
      </font>
      <protection locked="0"/>
    </odxf>
    <ndxf>
      <font>
        <sz val="11"/>
        <color auto="1"/>
        <name val="Calibri"/>
        <scheme val="minor"/>
      </font>
      <protection locked="1"/>
    </ndxf>
  </rcc>
  <rcc rId="71979" sId="1" odxf="1" dxf="1">
    <nc r="F96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80" sId="1">
    <nc r="G966">
      <v>22</v>
    </nc>
  </rcc>
  <rcc rId="71981" sId="1" odxf="1" dxf="1">
    <nc r="D967" t="inlineStr">
      <is>
        <t>K3_P1_T1</t>
      </is>
    </nc>
    <odxf>
      <font>
        <sz val="11"/>
        <color theme="1"/>
        <name val="Calibri"/>
        <scheme val="minor"/>
      </font>
      <protection locked="0"/>
    </odxf>
    <ndxf>
      <font>
        <sz val="11"/>
        <color auto="1"/>
        <name val="Calibri"/>
        <scheme val="minor"/>
      </font>
      <protection locked="1"/>
    </ndxf>
  </rcc>
  <rcc rId="71982" sId="1" odxf="1" dxf="1">
    <nc r="E967" t="inlineStr">
      <is>
        <t xml:space="preserve">Maisto žaliavų bei produktų saugos užtikrinimo problemų analizė, tyrimai bei sprendimas </t>
      </is>
    </nc>
    <odxf>
      <font>
        <sz val="11"/>
        <color theme="1"/>
        <name val="Calibri"/>
        <scheme val="minor"/>
      </font>
      <protection locked="0"/>
    </odxf>
    <ndxf>
      <font>
        <sz val="11"/>
        <color auto="1"/>
        <name val="Calibri"/>
        <scheme val="minor"/>
      </font>
      <protection locked="1"/>
    </ndxf>
  </rcc>
  <rcc rId="71983" sId="1" odxf="1" dxf="1">
    <nc r="F96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84" sId="1">
    <nc r="G967">
      <v>22</v>
    </nc>
  </rcc>
  <rcc rId="71985" sId="1" odxf="1" dxf="1">
    <nc r="D968" t="inlineStr">
      <is>
        <t>K3_P1_T3</t>
      </is>
    </nc>
    <odxf>
      <font>
        <sz val="11"/>
        <color theme="1"/>
        <name val="Calibri"/>
        <scheme val="minor"/>
      </font>
      <protection locked="0"/>
    </odxf>
    <ndxf>
      <font>
        <sz val="11"/>
        <color auto="1"/>
        <name val="Calibri"/>
        <scheme val="minor"/>
      </font>
      <protection locked="1"/>
    </ndxf>
  </rcc>
  <rcc rId="71986" sId="1" odxf="1" dxf="1">
    <nc r="E968" t="inlineStr">
      <is>
        <t xml:space="preserve">Listeria monocytogenes bei Salmonella  problemų analizė, taikomieji tyrimai bei prevencijos priemonių taikymas maisto pramonės įmonėse </t>
      </is>
    </nc>
    <odxf>
      <font>
        <sz val="11"/>
        <color theme="1"/>
        <name val="Calibri"/>
        <scheme val="minor"/>
      </font>
      <protection locked="0"/>
    </odxf>
    <ndxf>
      <font>
        <sz val="11"/>
        <color auto="1"/>
        <name val="Calibri"/>
        <scheme val="minor"/>
      </font>
      <protection locked="1"/>
    </ndxf>
  </rcc>
  <rcc rId="71987" sId="1" odxf="1" dxf="1">
    <nc r="F96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88" sId="1">
    <nc r="G968">
      <v>22</v>
    </nc>
  </rcc>
  <rcc rId="71989" sId="1" odxf="1" dxf="1">
    <nc r="D969" t="inlineStr">
      <is>
        <t>K3_P1_T2</t>
      </is>
    </nc>
    <odxf>
      <font>
        <sz val="11"/>
        <color theme="1"/>
        <name val="Calibri"/>
        <scheme val="minor"/>
      </font>
      <protection locked="0"/>
    </odxf>
    <ndxf>
      <font>
        <sz val="11"/>
        <color auto="1"/>
        <name val="Calibri"/>
        <scheme val="minor"/>
      </font>
      <protection locked="1"/>
    </ndxf>
  </rcc>
  <rcc rId="71990" sId="1" odxf="1" dxf="1">
    <nc r="E969" t="inlineStr">
      <is>
        <t>Natūralių maisto priedų (antioksidantų, antimikrobinių medžiagų, dažiklių), galinčių pakeisti sintetinius priedus, sukūrimo, gamyba ir panaudojimas įvairių maisto produktų saugai pagerinti</t>
      </is>
    </nc>
    <odxf>
      <font>
        <sz val="11"/>
        <color theme="1"/>
        <name val="Calibri"/>
        <scheme val="minor"/>
      </font>
      <protection locked="0"/>
    </odxf>
    <ndxf>
      <font>
        <sz val="11"/>
        <color auto="1"/>
        <name val="Calibri"/>
        <scheme val="minor"/>
      </font>
      <protection locked="1"/>
    </ndxf>
  </rcc>
  <rcc rId="71991" sId="1" odxf="1" dxf="1">
    <nc r="F96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92" sId="1">
    <nc r="G969">
      <v>22</v>
    </nc>
  </rcc>
  <rcc rId="71993" sId="1" odxf="1" dxf="1">
    <nc r="D970" t="inlineStr">
      <is>
        <t>K3_P1_T1</t>
      </is>
    </nc>
    <odxf>
      <font>
        <sz val="11"/>
        <color theme="1"/>
        <name val="Calibri"/>
        <scheme val="minor"/>
      </font>
      <protection locked="0"/>
    </odxf>
    <ndxf>
      <font>
        <sz val="11"/>
        <color auto="1"/>
        <name val="Calibri"/>
        <scheme val="minor"/>
      </font>
      <protection locked="1"/>
    </ndxf>
  </rcc>
  <rcc rId="71994" sId="1" odxf="1" dxf="1">
    <nc r="E970" t="inlineStr">
      <is>
        <t>Saugaus ir sveiko geriamojo vandens kūrimas ir tyrimai.  Rezultate bus atlikta ~100 lapų apimties techninė galimybių studija - tiriamasis analitinis darbas, kuriuo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1995" sId="1" odxf="1" dxf="1">
    <nc r="F97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1996" sId="1">
    <nc r="G970">
      <v>22</v>
    </nc>
  </rcc>
  <rcc rId="71997" sId="1" odxf="1" dxf="1">
    <nc r="D971" t="inlineStr">
      <is>
        <t>K3_P1_T2</t>
      </is>
    </nc>
    <odxf>
      <font>
        <sz val="11"/>
        <color theme="1"/>
        <name val="Calibri"/>
        <scheme val="minor"/>
      </font>
      <protection locked="0"/>
    </odxf>
    <ndxf>
      <font>
        <sz val="11"/>
        <color auto="1"/>
        <name val="Calibri"/>
        <scheme val="minor"/>
      </font>
      <protection locked="1"/>
    </ndxf>
  </rcc>
  <rcc rId="71998" sId="1" odxf="1" dxf="1">
    <nc r="E971" t="inlineStr">
      <is>
        <t>Natūralių maisto priedų (antioksidantų, antimikrobinių medžiagų, dažiklių), galinčių pakeisti sintetinius priedus, sukūrimo, gamyba ir panaudojimas įvairių maisto produktų saugai pagerinti</t>
      </is>
    </nc>
    <odxf>
      <font>
        <sz val="11"/>
        <color theme="1"/>
        <name val="Calibri"/>
        <scheme val="minor"/>
      </font>
      <protection locked="0"/>
    </odxf>
    <ndxf>
      <font>
        <sz val="11"/>
        <color auto="1"/>
        <name val="Calibri"/>
        <scheme val="minor"/>
      </font>
      <protection locked="1"/>
    </ndxf>
  </rcc>
  <rcc rId="71999" sId="1" odxf="1" dxf="1">
    <nc r="F97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00" sId="1">
    <nc r="G971">
      <v>22</v>
    </nc>
  </rcc>
  <rcc rId="72001" sId="1" odxf="1" dxf="1">
    <nc r="D972" t="inlineStr">
      <is>
        <t>K3_P1_T2</t>
      </is>
    </nc>
    <odxf>
      <font>
        <sz val="11"/>
        <color theme="1"/>
        <name val="Calibri"/>
        <scheme val="minor"/>
      </font>
      <protection locked="0"/>
    </odxf>
    <ndxf>
      <font>
        <sz val="11"/>
        <color auto="1"/>
        <name val="Calibri"/>
        <scheme val="minor"/>
      </font>
      <protection locked="1"/>
    </ndxf>
  </rcc>
  <rcc rId="72002" sId="1" odxf="1" dxf="1">
    <nc r="E972" t="inlineStr">
      <is>
        <t xml:space="preserve">Juslinio vertinimo sistemos įmonėje parengimas, vertinimo  instrumento formavimas ir profesionalumo palaikymas. Taikant tarptautinę patirtį ir inovatyvius tyrimo metodus, įmonėse parengiama tarptautinius reikalavimus atitinkanti juslinio vertinimo sistema, apimanti teorinės bazės (norminių dokumentų) bei  vertinimo instrumento (kandidatų į vertintojus atranka, mokymas, profesionalumo palaikymas) parengimą. Parengiamas priemonių planas vertinimo sistemos kokybiškam funkcionavimui užtikrinti, apimantis instrumento taikymo bei kalibravimo rekomendacijas.  </t>
      </is>
    </nc>
    <odxf>
      <font>
        <sz val="11"/>
        <color theme="1"/>
        <name val="Calibri"/>
        <scheme val="minor"/>
      </font>
      <protection locked="0"/>
    </odxf>
    <ndxf>
      <font>
        <sz val="11"/>
        <color auto="1"/>
        <name val="Calibri"/>
        <scheme val="minor"/>
      </font>
      <protection locked="1"/>
    </ndxf>
  </rcc>
  <rcc rId="72003" sId="1" odxf="1" dxf="1">
    <nc r="F97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04" sId="1">
    <nc r="G972">
      <v>22</v>
    </nc>
  </rcc>
  <rcc rId="72005" sId="1" odxf="1" dxf="1">
    <nc r="D973" t="inlineStr">
      <is>
        <t>K3_P1_T2</t>
      </is>
    </nc>
    <odxf>
      <font>
        <sz val="11"/>
        <color theme="1"/>
        <name val="Calibri"/>
        <scheme val="minor"/>
      </font>
      <protection locked="0"/>
    </odxf>
    <ndxf>
      <font>
        <sz val="11"/>
        <color auto="1"/>
        <name val="Calibri"/>
        <scheme val="minor"/>
      </font>
      <protection locked="1"/>
    </ndxf>
  </rcc>
  <rcc rId="72006" sId="1" odxf="1" dxf="1">
    <nc r="E973" t="inlineStr">
      <is>
        <t>Kokybės rodiklių vertinimo jusliniais ir instrumentiniais metodais  palyginamieji tyrimai. Dalyvaujant gerai apmokytai juslinio vertinimo grupei bei naudojant laboratorijoje turimą įrangą sistemų išvaizdos, spalvos , tekstūros ir kitų savybių analizei, atliekami palyginamieji žaliavos, modelinių sistemų ir produktų kokybės rodiklių tyrimai, nustatomas atskirų rodiklių tarpusavio ryšys, prognozuojami veiksniai, galintys turėti įtakos vertinimo kokybei.</t>
      </is>
    </nc>
    <odxf>
      <font>
        <sz val="11"/>
        <color theme="1"/>
        <name val="Calibri"/>
        <scheme val="minor"/>
      </font>
      <protection locked="0"/>
    </odxf>
    <ndxf>
      <font>
        <sz val="11"/>
        <color auto="1"/>
        <name val="Calibri"/>
        <scheme val="minor"/>
      </font>
      <protection locked="1"/>
    </ndxf>
  </rcc>
  <rcc rId="72007" sId="1" odxf="1" dxf="1">
    <nc r="F97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08" sId="1">
    <nc r="G973">
      <v>22</v>
    </nc>
  </rcc>
  <rcc rId="72009" sId="1" odxf="1" dxf="1">
    <nc r="D974" t="inlineStr">
      <is>
        <t>K3_P1_T2</t>
      </is>
    </nc>
    <odxf>
      <font>
        <sz val="11"/>
        <color theme="1"/>
        <name val="Calibri"/>
        <scheme val="minor"/>
      </font>
      <protection locked="0"/>
    </odxf>
    <ndxf>
      <font>
        <sz val="11"/>
        <color auto="1"/>
        <name val="Calibri"/>
        <scheme val="minor"/>
      </font>
      <protection locked="1"/>
    </ndxf>
  </rcc>
  <rcc rId="72010" sId="1" odxf="1" dxf="1">
    <nc r="E974" t="inlineStr">
      <is>
        <t>Kompleksinių kokybės profilių panaudojimo produktų kūrimui ir optimizavimui galimybių tyrimai. Taikant skirtingus juslinės analizės  bei vartotojų nuomonės tyrimo metodus, sudaromi  modelinių sistemų ir produktų kokybės ir priimtinumo profiliai, nustatomi priežastiniai ryšiai tarp atskirų modelinių sistemų bei produktų kokybės parametrų ir jų priimtinumo. Tai leidžia optimizuoti jau gaminamus produktus ir/ar panaudoti  gautus rezultatus naujų produktų kūrimui ir jų įvedimui į rinką.</t>
      </is>
    </nc>
    <odxf>
      <font>
        <sz val="11"/>
        <color theme="1"/>
        <name val="Calibri"/>
        <scheme val="minor"/>
      </font>
      <protection locked="0"/>
    </odxf>
    <ndxf>
      <font>
        <sz val="11"/>
        <color auto="1"/>
        <name val="Calibri"/>
        <scheme val="minor"/>
      </font>
      <protection locked="1"/>
    </ndxf>
  </rcc>
  <rcc rId="72011" sId="1" odxf="1" dxf="1">
    <nc r="F97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12" sId="1">
    <nc r="G974">
      <v>22</v>
    </nc>
  </rcc>
  <rcc rId="72013" sId="1" odxf="1" dxf="1">
    <nc r="D975" t="inlineStr">
      <is>
        <t>K3_P1_T2</t>
      </is>
    </nc>
    <odxf>
      <font>
        <sz val="11"/>
        <color theme="1"/>
        <name val="Calibri"/>
        <scheme val="minor"/>
      </font>
      <protection locked="0"/>
    </odxf>
    <ndxf>
      <font>
        <sz val="11"/>
        <color auto="1"/>
        <name val="Calibri"/>
        <scheme val="minor"/>
      </font>
      <protection locked="1"/>
    </ndxf>
  </rcc>
  <rcc rId="72014" sId="1" odxf="1" dxf="1">
    <nc r="E975" t="inlineStr">
      <is>
        <t>Juslinių savybių tyrimai skirtumo testais, siekiant įvertinti technologinių veiksnių poveikį savybių kitimui , siekiant sumodeliuoti technologiškai naujus produktus</t>
      </is>
    </nc>
    <odxf>
      <font>
        <sz val="11"/>
        <color theme="1"/>
        <name val="Calibri"/>
        <scheme val="minor"/>
      </font>
      <protection locked="0"/>
    </odxf>
    <ndxf>
      <font>
        <sz val="11"/>
        <color auto="1"/>
        <name val="Calibri"/>
        <scheme val="minor"/>
      </font>
      <protection locked="1"/>
    </ndxf>
  </rcc>
  <rcc rId="72015" sId="1" odxf="1" dxf="1">
    <nc r="F97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16" sId="1">
    <nc r="G975">
      <v>22</v>
    </nc>
  </rcc>
  <rcc rId="72017" sId="1" odxf="1" dxf="1">
    <nc r="D976" t="inlineStr">
      <is>
        <t>K3_P1_T2</t>
      </is>
    </nc>
    <odxf>
      <font>
        <sz val="11"/>
        <color theme="1"/>
        <name val="Calibri"/>
        <scheme val="minor"/>
      </font>
      <protection locked="0"/>
    </odxf>
    <ndxf>
      <font>
        <sz val="11"/>
        <color auto="1"/>
        <name val="Calibri"/>
        <scheme val="minor"/>
      </font>
      <protection locked="1"/>
    </ndxf>
  </rcc>
  <rcc rId="72018" sId="1" odxf="1" dxf="1">
    <nc r="E976" t="inlineStr">
      <is>
        <t>Žaliavos ir maisto produktų tekstūros juslinis ir instrumentinis tyrimas.  Rezultate sudarytos prielaidos pateikti naujų efektyvesnių saugos požiūriu produktų koncepciją, išanalizavus naujai įgytas žinias apie žaliavos kokybinės ir kiekybinės sudėties, arba  technologinių veiksnių ir jų pokyčių įtaka apibrėžtų produktų grupes, stabilumui laikymo metu, planuojamai produkto tinkamumo vartoti trukmei  bei juslinei kokybei .</t>
      </is>
    </nc>
    <odxf>
      <font>
        <sz val="11"/>
        <color theme="1"/>
        <name val="Calibri"/>
        <scheme val="minor"/>
      </font>
      <protection locked="0"/>
    </odxf>
    <ndxf>
      <font>
        <sz val="11"/>
        <color auto="1"/>
        <name val="Calibri"/>
        <scheme val="minor"/>
      </font>
      <protection locked="1"/>
    </ndxf>
  </rcc>
  <rcc rId="72019" sId="1" odxf="1" dxf="1">
    <nc r="F97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20" sId="1">
    <nc r="G976">
      <v>22</v>
    </nc>
  </rcc>
  <rcc rId="72021" sId="1" odxf="1" dxf="1">
    <nc r="D977" t="inlineStr">
      <is>
        <t>K3_P1_T2</t>
      </is>
    </nc>
    <odxf>
      <font>
        <sz val="11"/>
        <color theme="1"/>
        <name val="Calibri"/>
        <scheme val="minor"/>
      </font>
      <protection locked="0"/>
    </odxf>
    <ndxf>
      <font>
        <sz val="11"/>
        <color auto="1"/>
        <name val="Calibri"/>
        <scheme val="minor"/>
      </font>
      <protection locked="1"/>
    </ndxf>
  </rcc>
  <rcc rId="72022" sId="1" odxf="1" dxf="1">
    <nc r="E977" t="inlineStr">
      <is>
        <t xml:space="preserve">Maisto žaliavų bei produktų saugos užtikrinimo problemų analizė, tyrimai bei sprendimas </t>
      </is>
    </nc>
    <odxf>
      <font>
        <sz val="11"/>
        <color theme="1"/>
        <name val="Calibri"/>
        <scheme val="minor"/>
      </font>
      <protection locked="0"/>
    </odxf>
    <ndxf>
      <font>
        <sz val="11"/>
        <color auto="1"/>
        <name val="Calibri"/>
        <scheme val="minor"/>
      </font>
      <protection locked="1"/>
    </ndxf>
  </rcc>
  <rcc rId="72023" sId="1" odxf="1" dxf="1">
    <nc r="F97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24" sId="1">
    <nc r="G977">
      <v>22</v>
    </nc>
  </rcc>
  <rcc rId="72025" sId="1" odxf="1" dxf="1">
    <nc r="D978" t="inlineStr">
      <is>
        <t>K3_P1_T2</t>
      </is>
    </nc>
    <odxf>
      <font>
        <sz val="11"/>
        <color theme="1"/>
        <name val="Calibri"/>
        <scheme val="minor"/>
      </font>
      <protection locked="0"/>
    </odxf>
    <ndxf>
      <font>
        <sz val="11"/>
        <color auto="1"/>
        <name val="Calibri"/>
        <scheme val="minor"/>
      </font>
      <protection locked="1"/>
    </ndxf>
  </rcc>
  <rcc rId="72026" sId="1" odxf="1" dxf="1">
    <nc r="E978" t="inlineStr">
      <is>
        <t xml:space="preserve">Listeria monocytogenes bei Salmonella  problemų analizė, taikomieji tyrimai bei prevencijos priemonių taikymas maisto pramonės įmonėse </t>
      </is>
    </nc>
    <odxf>
      <font>
        <sz val="11"/>
        <color theme="1"/>
        <name val="Calibri"/>
        <scheme val="minor"/>
      </font>
      <protection locked="0"/>
    </odxf>
    <ndxf>
      <font>
        <sz val="11"/>
        <color auto="1"/>
        <name val="Calibri"/>
        <scheme val="minor"/>
      </font>
      <protection locked="1"/>
    </ndxf>
  </rcc>
  <rcc rId="72027" sId="1" odxf="1" dxf="1">
    <nc r="F97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28" sId="1">
    <nc r="G978">
      <v>22</v>
    </nc>
  </rcc>
  <rcc rId="72029" sId="1" odxf="1" dxf="1">
    <nc r="D979" t="inlineStr">
      <is>
        <t>K3_P1_T2</t>
      </is>
    </nc>
    <odxf>
      <font>
        <sz val="11"/>
        <color theme="1"/>
        <name val="Calibri"/>
        <scheme val="minor"/>
      </font>
      <protection locked="0"/>
    </odxf>
    <ndxf>
      <font>
        <sz val="11"/>
        <color auto="1"/>
        <name val="Calibri"/>
        <scheme val="minor"/>
      </font>
      <protection locked="1"/>
    </ndxf>
  </rcc>
  <rcc rId="72030" sId="1" odxf="1" s="1" dxf="1">
    <nc r="E979" t="inlineStr">
      <is>
        <t>Pieno rūgšties bakterijų su stipriomis antimikrobinėmis savybėmis panaudojimas naujų fermentuotų produktų (raugintų pieno produktų, šalto rūkymo dešrų, raugintų daržovių, šaldytų gaminių ir kt.) gamyboje. Rezultatas - saugesnių vartotojams naujų fermentuotų produktų sukūrimas, naudojant  bakterines kultūras, gaminančias natūralius biokonservantus</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protection locked="1"/>
    </ndxf>
  </rcc>
  <rcc rId="72031" sId="1" odxf="1" dxf="1">
    <nc r="F97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32" sId="1">
    <nc r="G979">
      <v>22</v>
    </nc>
  </rcc>
  <rcc rId="72033" sId="1" odxf="1" dxf="1">
    <nc r="D980" t="inlineStr">
      <is>
        <t>K3_P1_T2</t>
      </is>
    </nc>
    <odxf>
      <font>
        <sz val="11"/>
        <color theme="1"/>
        <name val="Calibri"/>
        <scheme val="minor"/>
      </font>
      <protection locked="0"/>
    </odxf>
    <ndxf>
      <font>
        <sz val="11"/>
        <color auto="1"/>
        <name val="Calibri"/>
        <scheme val="minor"/>
      </font>
      <protection locked="1"/>
    </ndxf>
  </rcc>
  <rcc rId="72034" sId="1" odxf="1" dxf="1">
    <nc r="E980" t="inlineStr">
      <is>
        <t>Natūralių maisto priedų (antioksidantų, antimikrobinių medžiagų, dažiklių), galinčių pakeisti sintetinius priedus, kūrimas, gamybos įsisavinimas ir panaudojimas įvairių maisto produktų saugai pagerinti</t>
      </is>
    </nc>
    <odxf>
      <font>
        <sz val="11"/>
        <color theme="1"/>
        <name val="Calibri"/>
        <scheme val="minor"/>
      </font>
      <protection locked="0"/>
    </odxf>
    <ndxf>
      <font>
        <sz val="11"/>
        <color auto="1"/>
        <name val="Calibri"/>
        <scheme val="minor"/>
      </font>
      <protection locked="1"/>
    </ndxf>
  </rcc>
  <rcc rId="72035" sId="1" odxf="1" dxf="1">
    <nc r="F98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36" sId="1">
    <nc r="G980">
      <v>22</v>
    </nc>
  </rcc>
  <rcc rId="72037" sId="1" odxf="1" dxf="1">
    <nc r="D981" t="inlineStr">
      <is>
        <t>K3_P1_T2</t>
      </is>
    </nc>
    <odxf>
      <font>
        <sz val="11"/>
        <color theme="1"/>
        <name val="Calibri"/>
        <scheme val="minor"/>
      </font>
      <protection locked="0"/>
    </odxf>
    <ndxf>
      <font>
        <sz val="11"/>
        <color auto="1"/>
        <name val="Calibri"/>
        <scheme val="minor"/>
      </font>
      <protection locked="1"/>
    </ndxf>
  </rcc>
  <rcc rId="72038" sId="1" odxf="1" dxf="1">
    <nc r="E981" t="inlineStr">
      <is>
        <t>Natūralių maisto priedų mikroinkapsuliavimas,  cheminių ir fizinių savyvių įvertinimas, kiekybinės ir kokybinės sudėties nustatymas</t>
      </is>
    </nc>
    <odxf>
      <font>
        <sz val="11"/>
        <color theme="1"/>
        <name val="Calibri"/>
        <scheme val="minor"/>
      </font>
      <protection locked="0"/>
    </odxf>
    <ndxf>
      <font>
        <sz val="11"/>
        <color auto="1"/>
        <name val="Calibri"/>
        <scheme val="minor"/>
      </font>
      <protection locked="1"/>
    </ndxf>
  </rcc>
  <rcc rId="72039" sId="1" odxf="1" dxf="1">
    <nc r="F98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40" sId="1">
    <nc r="G981">
      <v>22</v>
    </nc>
  </rcc>
  <rcc rId="72041" sId="1" odxf="1" dxf="1">
    <nc r="D982" t="inlineStr">
      <is>
        <t>K3_P1_T2</t>
      </is>
    </nc>
    <odxf>
      <font>
        <sz val="11"/>
        <color theme="1"/>
        <name val="Calibri"/>
        <scheme val="minor"/>
      </font>
      <protection locked="0"/>
    </odxf>
    <ndxf>
      <font>
        <sz val="11"/>
        <color auto="1"/>
        <name val="Calibri"/>
        <scheme val="minor"/>
      </font>
      <protection locked="1"/>
    </ndxf>
  </rcc>
  <rcc rId="72042" sId="1" odxf="1" dxf="1">
    <nc r="E982" t="inlineStr">
      <is>
        <t>Saugaus ir sveiko geriamojo vandens kūrimas ir tyrimai. Rezultate bus sukurtas nuo antrinės mikrobiologinės taršos apsaugoto, bei žmogaus organizmui naudingomis medžiagomis praturtinto geriamojo vandens prototipas ir jo paruošimo technologija.</t>
      </is>
    </nc>
    <odxf>
      <font>
        <sz val="11"/>
        <color theme="1"/>
        <name val="Calibri"/>
        <scheme val="minor"/>
      </font>
      <protection locked="0"/>
    </odxf>
    <ndxf>
      <font>
        <sz val="11"/>
        <color auto="1"/>
        <name val="Calibri"/>
        <scheme val="minor"/>
      </font>
      <protection locked="1"/>
    </ndxf>
  </rcc>
  <rcc rId="72043" sId="1" odxf="1" dxf="1">
    <nc r="F98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44" sId="1">
    <nc r="G982">
      <v>22</v>
    </nc>
  </rcc>
  <rcc rId="72045" sId="1" odxf="1" dxf="1">
    <nc r="D983" t="inlineStr">
      <is>
        <t>K3_P1_T1</t>
      </is>
    </nc>
    <odxf>
      <font>
        <sz val="11"/>
        <color theme="1"/>
        <name val="Calibri"/>
        <scheme val="minor"/>
      </font>
      <protection locked="0"/>
    </odxf>
    <ndxf>
      <font>
        <sz val="11"/>
        <color auto="1"/>
        <name val="Calibri"/>
        <scheme val="minor"/>
      </font>
      <protection locked="1"/>
    </ndxf>
  </rcc>
  <rcc rId="72046" sId="1" odxf="1" dxf="1">
    <nc r="E983" t="inlineStr">
      <is>
        <t>Pieno ir pieno produktų kokybės ir saugos rodiklių identifikavimas, nustatymas bei jų pokyčiams turinčių veiksnių įvertinimas.  Rezultate bus atliktas tiriamasis analitinis darbas, kuriuo siekiama įvertinti planuojamo įgyvendinti MTEP projekto technologinį ir komercinį gyvybingumą.</t>
      </is>
    </nc>
    <odxf>
      <font>
        <sz val="11"/>
        <color theme="1"/>
        <name val="Calibri"/>
        <scheme val="minor"/>
      </font>
      <protection locked="0"/>
    </odxf>
    <ndxf>
      <font>
        <sz val="11"/>
        <color auto="1"/>
        <name val="Calibri"/>
        <scheme val="minor"/>
      </font>
      <protection locked="1"/>
    </ndxf>
  </rcc>
  <rcc rId="72047" sId="1" odxf="1" dxf="1">
    <nc r="F98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48" sId="1">
    <nc r="G983">
      <v>22</v>
    </nc>
  </rcc>
  <rcc rId="72049" sId="1" odxf="1" dxf="1">
    <nc r="D984" t="inlineStr">
      <is>
        <t>K3_P1_T1</t>
      </is>
    </nc>
    <odxf>
      <font>
        <sz val="11"/>
        <color theme="1"/>
        <name val="Calibri"/>
        <scheme val="minor"/>
      </font>
      <protection locked="0"/>
    </odxf>
    <ndxf>
      <font>
        <sz val="11"/>
        <color auto="1"/>
        <name val="Calibri"/>
        <scheme val="minor"/>
      </font>
      <protection locked="1"/>
    </ndxf>
  </rcc>
  <rcc rId="72050" sId="1" odxf="1" dxf="1">
    <nc r="E984" t="inlineStr">
      <is>
        <t>Pieno perdirbimo technologinių procesų tyrimai, modeliuojant juos laboratorine įranga, rekomendacijos naujų produktų kūrimui.Rezultate bus atliktas tiriamasis analitinis darbas, kuriuo siekiama įvertinti planuojamo įgyvendinti MTEP projekto technologinį ir komercinį gyvybingumą.</t>
      </is>
    </nc>
    <odxf>
      <font>
        <sz val="11"/>
        <color theme="1"/>
        <name val="Calibri"/>
        <scheme val="minor"/>
      </font>
      <protection locked="0"/>
    </odxf>
    <ndxf>
      <font>
        <sz val="11"/>
        <color auto="1"/>
        <name val="Calibri"/>
        <scheme val="minor"/>
      </font>
      <protection locked="1"/>
    </ndxf>
  </rcc>
  <rcc rId="72051" sId="1" odxf="1" dxf="1">
    <nc r="F98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52" sId="1">
    <nc r="G984">
      <v>22</v>
    </nc>
  </rcc>
  <rcc rId="72053" sId="1" odxf="1" dxf="1">
    <nc r="D985" t="inlineStr">
      <is>
        <t>K3_P1_T1</t>
      </is>
    </nc>
    <odxf>
      <font>
        <sz val="11"/>
        <color theme="1"/>
        <name val="Calibri"/>
        <scheme val="minor"/>
      </font>
      <protection locked="0"/>
    </odxf>
    <ndxf>
      <font>
        <sz val="11"/>
        <color auto="1"/>
        <name val="Calibri"/>
        <scheme val="minor"/>
      </font>
      <protection locked="1"/>
    </ndxf>
  </rcc>
  <rcc rId="72054" sId="1" odxf="1" dxf="1">
    <nc r="E985" t="inlineStr">
      <is>
        <t>Pieno sudėties ir technologinių savybių nustatymas. Rezultate bus atliktas tiriamasis analitinis darbas, kuriuo siekiama įvertinti planuojamo įgyvendinti MTEP projekto technologinį ir komercinį gyvybingumą.</t>
      </is>
    </nc>
    <odxf>
      <font>
        <sz val="11"/>
        <color theme="1"/>
        <name val="Calibri"/>
        <scheme val="minor"/>
      </font>
      <protection locked="0"/>
    </odxf>
    <ndxf>
      <font>
        <sz val="11"/>
        <color auto="1"/>
        <name val="Calibri"/>
        <scheme val="minor"/>
      </font>
      <protection locked="1"/>
    </ndxf>
  </rcc>
  <rcc rId="72055" sId="1" odxf="1" dxf="1">
    <nc r="F98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56" sId="1">
    <nc r="G985">
      <v>22</v>
    </nc>
  </rcc>
  <rcc rId="72057" sId="1" odxf="1" dxf="1">
    <nc r="D986" t="inlineStr">
      <is>
        <t>K3_P1_T2</t>
      </is>
    </nc>
    <odxf>
      <font>
        <sz val="11"/>
        <color theme="1"/>
        <name val="Calibri"/>
        <scheme val="minor"/>
      </font>
      <protection locked="0"/>
    </odxf>
    <ndxf>
      <font>
        <sz val="11"/>
        <color auto="1"/>
        <name val="Calibri"/>
        <scheme val="minor"/>
      </font>
      <protection locked="1"/>
    </ndxf>
  </rcc>
  <rcc rId="72058" sId="1" odxf="1" dxf="1">
    <nc r="E986" t="inlineStr">
      <is>
        <t>Natūralių maisto priedų (antioksidantų, antimikrobinių medžiagų, dažiklių), galinčių pakeisti sintetinius priedus, kūrimas, gamybos įsisavinimas ir panaudojimas įvairių maisto produktų saugai pagerinti</t>
      </is>
    </nc>
    <odxf>
      <font>
        <sz val="11"/>
        <color theme="1"/>
        <name val="Calibri"/>
        <scheme val="minor"/>
      </font>
      <protection locked="0"/>
    </odxf>
    <ndxf>
      <font>
        <sz val="11"/>
        <color auto="1"/>
        <name val="Calibri"/>
        <scheme val="minor"/>
      </font>
      <protection locked="1"/>
    </ndxf>
  </rcc>
  <rcc rId="72059" sId="1" odxf="1" dxf="1">
    <nc r="F98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60" sId="1">
    <nc r="G986">
      <v>22</v>
    </nc>
  </rcc>
  <rcc rId="72061" sId="1" odxf="1" dxf="1">
    <nc r="D987" t="inlineStr">
      <is>
        <t>K3_P1_T2</t>
      </is>
    </nc>
    <odxf>
      <font>
        <sz val="11"/>
        <color theme="1"/>
        <name val="Calibri"/>
        <scheme val="minor"/>
      </font>
      <protection locked="0"/>
    </odxf>
    <ndxf>
      <font>
        <sz val="11"/>
        <color auto="1"/>
        <name val="Calibri"/>
        <scheme val="minor"/>
      </font>
      <protection locked="1"/>
    </ndxf>
  </rcc>
  <rcc rId="72062" sId="1" odxf="1" dxf="1">
    <nc r="E987" t="inlineStr">
      <is>
        <t>Natūralių maisto priedų mikroinkapsuliavimas,  cheminių ir fizinių savyvių įvertinimas, kiekybinės ir kokybinės sudėties nustatymas</t>
      </is>
    </nc>
    <odxf>
      <font>
        <sz val="11"/>
        <color theme="1"/>
        <name val="Calibri"/>
        <scheme val="minor"/>
      </font>
      <protection locked="0"/>
    </odxf>
    <ndxf>
      <font>
        <sz val="11"/>
        <color auto="1"/>
        <name val="Calibri"/>
        <scheme val="minor"/>
      </font>
      <protection locked="1"/>
    </ndxf>
  </rcc>
  <rcc rId="72063" sId="1" odxf="1" dxf="1">
    <nc r="F987" t="inlineStr">
      <is>
        <t>KTU Nacionalinis inovacijų ir verslo centras
Tel.: +370 695 37440
El. pašto adresas: nivc@ktu.lt</t>
      </is>
    </nc>
    <odxf>
      <font>
        <sz val="11"/>
        <color theme="1"/>
        <name val="Calibri"/>
        <scheme val="minor"/>
      </font>
      <alignment wrapText="0" readingOrder="0"/>
      <protection locked="0"/>
    </odxf>
    <ndxf>
      <font>
        <sz val="11"/>
        <color auto="1"/>
        <name val="Calibri"/>
        <scheme val="minor"/>
      </font>
      <alignment wrapText="1" readingOrder="0"/>
      <protection locked="1"/>
    </ndxf>
  </rcc>
  <rcc rId="72064" sId="1">
    <nc r="G987">
      <v>22</v>
    </nc>
  </rcc>
  <rcc rId="72065" sId="1" odxf="1" dxf="1">
    <nc r="D988" t="inlineStr">
      <is>
        <t>K3_P1_T3</t>
      </is>
    </nc>
    <odxf>
      <font>
        <sz val="11"/>
        <color theme="1"/>
        <name val="Calibri"/>
        <scheme val="minor"/>
      </font>
      <protection locked="0"/>
    </odxf>
    <ndxf>
      <font>
        <sz val="11"/>
        <color auto="1"/>
        <name val="Calibri"/>
        <scheme val="minor"/>
      </font>
      <protection locked="1"/>
    </ndxf>
  </rcc>
  <rcc rId="72066" sId="1" odxf="1" dxf="1">
    <nc r="E988" t="inlineStr">
      <is>
        <t xml:space="preserve">Spalvos charakteristikų juslinis ir instrumentinis tyrimas, siekiant nustatyti kaip maisto saugos rodikliai koreliuoja su produkto spalva. Tyrimų rezultatai bus naujos žinios apie kriterijus , apibūdinčių produkto saugos rodiklius ir juslinę kokybį ryšį. Duomenys bus panaudoti sukuriant naują vertinimo metodą. </t>
      </is>
    </nc>
    <odxf>
      <font>
        <sz val="11"/>
        <color theme="1"/>
        <name val="Calibri"/>
        <scheme val="minor"/>
      </font>
      <protection locked="0"/>
    </odxf>
    <ndxf>
      <font>
        <sz val="11"/>
        <color auto="1"/>
        <name val="Calibri"/>
        <scheme val="minor"/>
      </font>
      <protection locked="1"/>
    </ndxf>
  </rcc>
  <rcc rId="72067" sId="1" odxf="1" dxf="1">
    <nc r="F98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68" sId="1">
    <nc r="G988">
      <v>22</v>
    </nc>
  </rcc>
  <rcc rId="72069" sId="1" odxf="1" dxf="1">
    <nc r="D989" t="inlineStr">
      <is>
        <t>K3_P1_T3</t>
      </is>
    </nc>
    <odxf>
      <font>
        <sz val="11"/>
        <color theme="1"/>
        <name val="Calibri"/>
        <scheme val="minor"/>
      </font>
      <protection locked="0"/>
    </odxf>
    <ndxf>
      <font>
        <sz val="11"/>
        <color auto="1"/>
        <name val="Calibri"/>
        <scheme val="minor"/>
      </font>
      <protection locked="1"/>
    </ndxf>
  </rcc>
  <rcc rId="72070" sId="1" odxf="1" dxf="1">
    <nc r="E989" t="inlineStr">
      <is>
        <t xml:space="preserve">Maisto žaliavų bei produktų saugos užtikrinimo problemų analizė, tyrimai bei sprendimas </t>
      </is>
    </nc>
    <odxf>
      <font>
        <sz val="11"/>
        <color theme="1"/>
        <name val="Calibri"/>
        <scheme val="minor"/>
      </font>
      <protection locked="0"/>
    </odxf>
    <ndxf>
      <font>
        <sz val="11"/>
        <color auto="1"/>
        <name val="Calibri"/>
        <scheme val="minor"/>
      </font>
      <protection locked="1"/>
    </ndxf>
  </rcc>
  <rcc rId="72071" sId="1" odxf="1" dxf="1">
    <nc r="F98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72" sId="1">
    <nc r="G989">
      <v>22</v>
    </nc>
  </rcc>
  <rcc rId="72073" sId="1" odxf="1" dxf="1">
    <nc r="D990" t="inlineStr">
      <is>
        <t>K3_P1_T3</t>
      </is>
    </nc>
    <odxf>
      <font>
        <sz val="11"/>
        <color theme="1"/>
        <name val="Calibri"/>
        <scheme val="minor"/>
      </font>
      <protection locked="0"/>
    </odxf>
    <ndxf>
      <font>
        <sz val="11"/>
        <color auto="1"/>
        <name val="Calibri"/>
        <scheme val="minor"/>
      </font>
      <protection locked="1"/>
    </ndxf>
  </rcc>
  <rcc rId="72074" sId="1" odxf="1" dxf="1">
    <nc r="E990" t="inlineStr">
      <is>
        <t xml:space="preserve">Listeria monocytogenes bei Salmonella  problemų analizė, taikomieji tyrimai bei prevencijos priemonių taikymas maisto pramonės įmonėse </t>
      </is>
    </nc>
    <odxf>
      <font>
        <sz val="11"/>
        <color theme="1"/>
        <name val="Calibri"/>
        <scheme val="minor"/>
      </font>
      <protection locked="0"/>
    </odxf>
    <ndxf>
      <font>
        <sz val="11"/>
        <color auto="1"/>
        <name val="Calibri"/>
        <scheme val="minor"/>
      </font>
      <protection locked="1"/>
    </ndxf>
  </rcc>
  <rcc rId="72075" sId="1" odxf="1" dxf="1">
    <nc r="F99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76" sId="1">
    <nc r="G990">
      <v>22</v>
    </nc>
  </rcc>
  <rcc rId="72077" sId="1" odxf="1" dxf="1">
    <nc r="D991" t="inlineStr">
      <is>
        <t>K3_P1_T3</t>
      </is>
    </nc>
    <odxf>
      <font>
        <sz val="11"/>
        <color theme="1"/>
        <name val="Calibri"/>
        <scheme val="minor"/>
      </font>
      <protection locked="0"/>
    </odxf>
    <ndxf>
      <font>
        <sz val="11"/>
        <color auto="1"/>
        <name val="Calibri"/>
        <scheme val="minor"/>
      </font>
      <protection locked="1"/>
    </ndxf>
  </rcc>
  <rcc rId="72078" sId="1" odxf="1" s="1" dxf="1">
    <nc r="E991" t="inlineStr">
      <is>
        <t xml:space="preserve"> Maisto produktų mikrobiologinės kilmės ydų priežasčių nustatymas. Rezultatas - atlikti moksliniai tyrimai, kuriais siekiama nustatyti maisto produktuose atsiradusių ydų dėl mikroorganizmų gyvybinės veiklos priežastis.</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protection locked="1"/>
    </ndxf>
  </rcc>
  <rcc rId="72079" sId="1" odxf="1" dxf="1">
    <nc r="F99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80" sId="1">
    <nc r="G991">
      <v>22</v>
    </nc>
  </rcc>
  <rcc rId="72081" sId="1" odxf="1" dxf="1">
    <nc r="D992" t="inlineStr">
      <is>
        <t>K3_P1_T3</t>
      </is>
    </nc>
    <odxf>
      <font>
        <sz val="11"/>
        <color theme="1"/>
        <name val="Calibri"/>
        <scheme val="minor"/>
      </font>
      <protection locked="0"/>
    </odxf>
    <ndxf>
      <font>
        <sz val="11"/>
        <color auto="1"/>
        <name val="Calibri"/>
        <scheme val="minor"/>
      </font>
      <protection locked="1"/>
    </ndxf>
  </rcc>
  <rcc rId="72082" sId="1" odxf="1" s="1" dxf="1">
    <nc r="E992" t="inlineStr">
      <is>
        <t xml:space="preserve">Listeria monocytogenes gyvybingumo šaltai rūkytose žuvyse tyrimai. Rezultatas - atlikti moksliniai tyrimai, kuriais siekiama įvertinti šaltai rūkytose žuvyse L. monocytogenes gyvybingumą  vartojimo trukmės laikotarpiu, taikant slopinančias biologines priemones  </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protection locked="1"/>
    </ndxf>
  </rcc>
  <rcc rId="72083" sId="1" odxf="1" dxf="1">
    <nc r="F99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84" sId="1">
    <nc r="G992">
      <v>22</v>
    </nc>
  </rcc>
  <rcc rId="72085" sId="1" odxf="1" dxf="1">
    <nc r="D993" t="inlineStr">
      <is>
        <t>K3_P1_T3</t>
      </is>
    </nc>
    <odxf>
      <font>
        <sz val="11"/>
        <color theme="1"/>
        <name val="Calibri"/>
        <scheme val="minor"/>
      </font>
      <protection locked="0"/>
    </odxf>
    <ndxf>
      <font>
        <sz val="11"/>
        <color auto="1"/>
        <name val="Calibri"/>
        <scheme val="minor"/>
      </font>
      <protection locked="1"/>
    </ndxf>
  </rcc>
  <rcc rId="72086" sId="1" odxf="1" s="1" dxf="1">
    <nc r="E993" t="inlineStr">
      <is>
        <t>Plovimo ir dezinfekavimo medžiagų antimikrobinio efektyvumo mikroorganizmams nustatymas. Rezultatas - atlikti moksliniai tyrimai, kuriais siekiama įvertinti plovimo ir dezinfekavimo medžiagų antimikrobinį efektyvumą, taikant pasirinktą tiriamųjų mikroroganizmų skaičių.</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protection locked="1"/>
    </ndxf>
  </rcc>
  <rcc rId="72087" sId="1" odxf="1" dxf="1">
    <nc r="F99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88" sId="1">
    <nc r="G993">
      <v>22</v>
    </nc>
  </rcc>
  <rcc rId="72089" sId="1" odxf="1" dxf="1">
    <nc r="D994" t="inlineStr">
      <is>
        <t>K3_P1_T3</t>
      </is>
    </nc>
    <odxf>
      <font>
        <sz val="11"/>
        <color theme="1"/>
        <name val="Calibri"/>
        <scheme val="minor"/>
      </font>
      <protection locked="0"/>
    </odxf>
    <ndxf>
      <font>
        <sz val="11"/>
        <color auto="1"/>
        <name val="Calibri"/>
        <scheme val="minor"/>
      </font>
      <protection locked="1"/>
    </ndxf>
  </rcc>
  <rcc rId="72090" sId="1" odxf="1" dxf="1">
    <nc r="E994" t="inlineStr">
      <is>
        <t>Mikrobinės taršos įvertinimas maisto produktų gamybos aplinkoje, taršos šaltinių nustatymas ir prevencinių priemonių parinkimas saugesnei produkto gamybai užtikrinti.  Rezultatas - priemonių plano sudarymas efektyviam  mikrobinės taršos reguliavimui.</t>
      </is>
    </nc>
    <odxf>
      <font>
        <sz val="11"/>
        <color theme="1"/>
        <name val="Calibri"/>
        <scheme val="minor"/>
      </font>
      <protection locked="0"/>
    </odxf>
    <ndxf>
      <font>
        <sz val="11"/>
        <color auto="1"/>
        <name val="Calibri"/>
        <scheme val="minor"/>
      </font>
      <protection locked="1"/>
    </ndxf>
  </rcc>
  <rcc rId="72091" sId="1" odxf="1" dxf="1">
    <nc r="F99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92" sId="1">
    <nc r="G994">
      <v>22</v>
    </nc>
  </rcc>
  <rcc rId="72093" sId="1" odxf="1" dxf="1">
    <nc r="D995" t="inlineStr">
      <is>
        <t>K3_P1_T3</t>
      </is>
    </nc>
    <odxf>
      <font>
        <sz val="11"/>
        <color theme="1"/>
        <name val="Calibri"/>
        <scheme val="minor"/>
      </font>
      <protection locked="0"/>
    </odxf>
    <ndxf>
      <font>
        <sz val="11"/>
        <color auto="1"/>
        <name val="Calibri"/>
        <scheme val="minor"/>
      </font>
      <protection locked="1"/>
    </ndxf>
  </rcc>
  <rcc rId="72094" sId="1" odxf="1" dxf="1">
    <nc r="E995" t="inlineStr">
      <is>
        <t xml:space="preserve">Bioploviklių poveikio efektyvumo prieš gyvūninės ir augalinės kilmės žaliavas bei produktus tyrimai, optimalių jų naudojimo sąlygų parinkimas. Rezultatas - bioploviklių parinkimas ir naudojimo sąlygų nustatymas saugiai maisto produktų gamybai. </t>
      </is>
    </nc>
    <odxf>
      <font>
        <sz val="11"/>
        <color theme="1"/>
        <name val="Calibri"/>
        <scheme val="minor"/>
      </font>
      <protection locked="0"/>
    </odxf>
    <ndxf>
      <font>
        <sz val="11"/>
        <color auto="1"/>
        <name val="Calibri"/>
        <scheme val="minor"/>
      </font>
      <protection locked="1"/>
    </ndxf>
  </rcc>
  <rcc rId="72095" sId="1" odxf="1" dxf="1">
    <nc r="F99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096" sId="1">
    <nc r="G995">
      <v>22</v>
    </nc>
  </rcc>
  <rcc rId="72097" sId="1" odxf="1" dxf="1">
    <nc r="D996" t="inlineStr">
      <is>
        <t>K3_P1_T3</t>
      </is>
    </nc>
    <odxf>
      <font>
        <sz val="11"/>
        <color theme="1"/>
        <name val="Calibri"/>
        <scheme val="minor"/>
      </font>
      <protection locked="0"/>
    </odxf>
    <ndxf>
      <font>
        <sz val="11"/>
        <color auto="1"/>
        <name val="Calibri"/>
        <scheme val="minor"/>
      </font>
      <protection locked="1"/>
    </ndxf>
  </rcc>
  <rcc rId="72098" sId="1" odxf="1" dxf="1">
    <nc r="E996" t="inlineStr">
      <is>
        <t>Duonos, javainių, miltinės, cukrinės konditerijos produktų ir duonos raugų mikrobiologinės kilmės ydų tyrimai bei efektyvių jų šalinimo būdų parinkimas. Rezultatas - mikrobiologinės kilmės ydų nustatymas ir šalinimas grūdinių produktų gamyboje bei duonos raugų kultivavime.</t>
      </is>
    </nc>
    <odxf>
      <font>
        <sz val="11"/>
        <color theme="1"/>
        <name val="Calibri"/>
        <scheme val="minor"/>
      </font>
      <protection locked="0"/>
    </odxf>
    <ndxf>
      <font>
        <sz val="11"/>
        <color auto="1"/>
        <name val="Calibri"/>
        <scheme val="minor"/>
      </font>
      <protection locked="1"/>
    </ndxf>
  </rcc>
  <rcc rId="72099" sId="1" odxf="1" dxf="1">
    <nc r="F99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00" sId="1">
    <nc r="G996">
      <v>22</v>
    </nc>
  </rcc>
  <rcc rId="72101" sId="1" odxf="1" dxf="1">
    <nc r="D997" t="inlineStr">
      <is>
        <t>K3_P1_T3</t>
      </is>
    </nc>
    <odxf>
      <font>
        <sz val="11"/>
        <color theme="1"/>
        <name val="Calibri"/>
        <scheme val="minor"/>
      </font>
      <protection locked="0"/>
    </odxf>
    <ndxf>
      <font>
        <sz val="11"/>
        <color auto="1"/>
        <name val="Calibri"/>
        <scheme val="minor"/>
      </font>
      <protection locked="1"/>
    </ndxf>
  </rcc>
  <rcc rId="72102" sId="1" odxf="1" dxf="1">
    <nc r="E997" t="inlineStr">
      <is>
        <t xml:space="preserve">Duonos raugų parinkimas ir įdiegimas gamybos sąlygomis.   Biotechnologiniai ir mikrobiologiniai kvietinių ir ruginių pusgaminių fermentavimo tyrimai.   Rezultatas - duonos raugų parinkimas kvietinei ir ruginei duonai, pritaikymas atskiroms gamybos sąlygoms, užtikrinant optimalias produkto savybes ir vartojimo termino prailginimą.         </t>
      </is>
    </nc>
    <odxf>
      <font>
        <sz val="11"/>
        <color theme="1"/>
        <name val="Calibri"/>
        <scheme val="minor"/>
      </font>
      <protection locked="0"/>
    </odxf>
    <ndxf>
      <font>
        <sz val="11"/>
        <color auto="1"/>
        <name val="Calibri"/>
        <scheme val="minor"/>
      </font>
      <protection locked="1"/>
    </ndxf>
  </rcc>
  <rcc rId="72103" sId="1" odxf="1" dxf="1">
    <nc r="F99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04" sId="1">
    <nc r="G997">
      <v>22</v>
    </nc>
  </rcc>
  <rcc rId="72105" sId="1" odxf="1" dxf="1">
    <nc r="D998" t="inlineStr">
      <is>
        <t>K3_P1_T3</t>
      </is>
    </nc>
    <odxf>
      <font>
        <sz val="11"/>
        <color theme="1"/>
        <name val="Calibri"/>
        <scheme val="minor"/>
      </font>
      <protection locked="0"/>
    </odxf>
    <ndxf>
      <font>
        <sz val="11"/>
        <color auto="1"/>
        <name val="Calibri"/>
        <scheme val="minor"/>
      </font>
      <protection locked="1"/>
    </ndxf>
  </rcc>
  <rcc rId="72106" sId="1" odxf="1" dxf="1">
    <nc r="E998" t="inlineStr">
      <is>
        <t>Biotechnologinių, technologinių, cheminių priemonių parinkimas ir pritaikymas saugiam maisto produktų fermentavimui bei produkto tinkamumo vartoti termino prailginimui. Rezultatas - technologiškai naudingų mikroorganizmų, leidžiamų naudoti maisto priedų ir technologinių parametrų parinkimas, siekiant prailginti maisto produkto vartojimo terminą.</t>
      </is>
    </nc>
    <odxf>
      <font>
        <sz val="11"/>
        <color theme="1"/>
        <name val="Calibri"/>
        <scheme val="minor"/>
      </font>
      <protection locked="0"/>
    </odxf>
    <ndxf>
      <font>
        <sz val="11"/>
        <color auto="1"/>
        <name val="Calibri"/>
        <scheme val="minor"/>
      </font>
      <protection locked="1"/>
    </ndxf>
  </rcc>
  <rcc rId="72107" sId="1" odxf="1" dxf="1">
    <nc r="F99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08" sId="1">
    <nc r="G998">
      <v>22</v>
    </nc>
  </rcc>
  <rcc rId="72109" sId="1" odxf="1" dxf="1">
    <nc r="D999" t="inlineStr">
      <is>
        <t>K3_P1_T3</t>
      </is>
    </nc>
    <odxf>
      <font>
        <sz val="11"/>
        <color theme="1"/>
        <name val="Calibri"/>
        <scheme val="minor"/>
      </font>
      <protection locked="0"/>
    </odxf>
    <ndxf>
      <font>
        <sz val="11"/>
        <color auto="1"/>
        <name val="Calibri"/>
        <scheme val="minor"/>
      </font>
      <protection locked="1"/>
    </ndxf>
  </rcc>
  <rcc rId="72110" sId="1" odxf="1" dxf="1">
    <nc r="E999" t="inlineStr">
      <is>
        <t>Saugaus ir sveiko geriamojo vandens kūrimas ir tyrimai. Rezultate bus atlikti nuo antrinės mikrobiologinės taršos apsaugoto, bei žmogaus organizmui naudingomis medžiagomis praturtinto geriamojo vandens kūrimo tyrimai, ištirtos  vandens savybės.</t>
      </is>
    </nc>
    <odxf>
      <font>
        <sz val="11"/>
        <color theme="1"/>
        <name val="Calibri"/>
        <scheme val="minor"/>
      </font>
      <protection locked="0"/>
    </odxf>
    <ndxf>
      <font>
        <sz val="11"/>
        <color auto="1"/>
        <name val="Calibri"/>
        <scheme val="minor"/>
      </font>
      <protection locked="1"/>
    </ndxf>
  </rcc>
  <rcc rId="72111" sId="1" odxf="1" dxf="1">
    <nc r="F99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12" sId="1">
    <nc r="G999">
      <v>22</v>
    </nc>
  </rcc>
  <rcc rId="72113" sId="1" odxf="1" dxf="1">
    <nc r="D1000" t="inlineStr">
      <is>
        <t>K3_P1_T1</t>
      </is>
    </nc>
    <odxf>
      <font>
        <sz val="11"/>
        <color theme="1"/>
        <name val="Calibri"/>
        <scheme val="minor"/>
      </font>
      <protection locked="0"/>
    </odxf>
    <ndxf>
      <font>
        <sz val="11"/>
        <color auto="1"/>
        <name val="Calibri"/>
        <scheme val="minor"/>
      </font>
      <protection locked="1"/>
    </ndxf>
  </rcc>
  <rcc rId="72114" sId="1" odxf="1" dxf="1">
    <nc r="E1000" t="inlineStr">
      <is>
        <t>Pieno ir pieno produktų kokybės ir saugos rodiklių identifikavimas, nustatymas bei jų pokyčiams turinčių veiksnių įvertinimas.  Rezultate bus atliktas tiriamasis analitinis darbas, kuriuo siekiama įvertinti planuojamo įgyvendinti MTEP projekto technologinį ir komercinį gyvybingumą.</t>
      </is>
    </nc>
    <odxf>
      <font>
        <sz val="11"/>
        <color theme="1"/>
        <name val="Calibri"/>
        <scheme val="minor"/>
      </font>
      <protection locked="0"/>
    </odxf>
    <ndxf>
      <font>
        <sz val="11"/>
        <color auto="1"/>
        <name val="Calibri"/>
        <scheme val="minor"/>
      </font>
      <protection locked="1"/>
    </ndxf>
  </rcc>
  <rcc rId="72115" sId="1" odxf="1" dxf="1">
    <nc r="F100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16" sId="1">
    <nc r="G1000">
      <v>22</v>
    </nc>
  </rcc>
  <rcc rId="72117" sId="1" odxf="1" dxf="1">
    <nc r="D1001" t="inlineStr">
      <is>
        <t>K3_P1_T1</t>
      </is>
    </nc>
    <odxf>
      <font>
        <sz val="11"/>
        <color theme="1"/>
        <name val="Calibri"/>
        <scheme val="minor"/>
      </font>
      <protection locked="0"/>
    </odxf>
    <ndxf>
      <font>
        <sz val="11"/>
        <color auto="1"/>
        <name val="Calibri"/>
        <scheme val="minor"/>
      </font>
      <protection locked="1"/>
    </ndxf>
  </rcc>
  <rcc rId="72118" sId="1" odxf="1" dxf="1">
    <nc r="E1001" t="inlineStr">
      <is>
        <t>Pieno perdirbimo technologinių procesų tyrimai, modeliuojant juos laboratorine įranga, rekomendacijos naujų produktų kūrimui.Rezultate bus atliktas tiriamasis analitinis darbas, kuriuo siekiama įvertinti planuojamo įgyvendinti MTEP projekto technologinį ir komercinį gyvybingumą.</t>
      </is>
    </nc>
    <odxf>
      <font>
        <sz val="11"/>
        <color theme="1"/>
        <name val="Calibri"/>
        <scheme val="minor"/>
      </font>
      <protection locked="0"/>
    </odxf>
    <ndxf>
      <font>
        <sz val="11"/>
        <color auto="1"/>
        <name val="Calibri"/>
        <scheme val="minor"/>
      </font>
      <protection locked="1"/>
    </ndxf>
  </rcc>
  <rcc rId="72119" sId="1" odxf="1" dxf="1">
    <nc r="F100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20" sId="1">
    <nc r="G1001">
      <v>22</v>
    </nc>
  </rcc>
  <rcc rId="72121" sId="1" odxf="1" dxf="1">
    <nc r="D1002" t="inlineStr">
      <is>
        <t>K3_P1_T1</t>
      </is>
    </nc>
    <odxf>
      <font>
        <sz val="11"/>
        <color theme="1"/>
        <name val="Calibri"/>
        <scheme val="minor"/>
      </font>
      <protection locked="0"/>
    </odxf>
    <ndxf>
      <font>
        <sz val="11"/>
        <color auto="1"/>
        <name val="Calibri"/>
        <scheme val="minor"/>
      </font>
      <protection locked="1"/>
    </ndxf>
  </rcc>
  <rcc rId="72122" sId="1" odxf="1" dxf="1">
    <nc r="E1002" t="inlineStr">
      <is>
        <t>Metodikų, pritaikytų maisto žaliavų ir produktų tekstūros ir reologinių savybių nustatymui instrumentiniais metodais, kūrimas. Rezultate bus atliktas tiriamasis analitinis darbas, kuriuo siekiama įvertinti planuojamo įgyvendinti MTEP projekto technologinį ir komercinį gyvybingumą.</t>
      </is>
    </nc>
    <odxf>
      <font>
        <sz val="11"/>
        <color theme="1"/>
        <name val="Calibri"/>
        <scheme val="minor"/>
      </font>
      <protection locked="0"/>
    </odxf>
    <ndxf>
      <font>
        <sz val="11"/>
        <color auto="1"/>
        <name val="Calibri"/>
        <scheme val="minor"/>
      </font>
      <protection locked="1"/>
    </ndxf>
  </rcc>
  <rcc rId="72123" sId="1" odxf="1" dxf="1">
    <nc r="F100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24" sId="1">
    <nc r="G1002">
      <v>22</v>
    </nc>
  </rcc>
  <rcc rId="72125" sId="1" odxf="1" dxf="1">
    <nc r="D1003" t="inlineStr">
      <is>
        <t>K3_P1_T1</t>
      </is>
    </nc>
    <odxf>
      <font>
        <sz val="11"/>
        <color theme="1"/>
        <name val="Calibri"/>
        <scheme val="minor"/>
      </font>
      <protection locked="0"/>
    </odxf>
    <ndxf>
      <font>
        <sz val="11"/>
        <color auto="1"/>
        <name val="Calibri"/>
        <scheme val="minor"/>
      </font>
      <protection locked="1"/>
    </ndxf>
  </rcc>
  <rcc rId="72126" sId="1" odxf="1" dxf="1">
    <nc r="E1003" t="inlineStr">
      <is>
        <t>Pieno sudėties ir technologinių savybių nustatymas. Rezultate bus atliktas tiriamasis analitinis darbas, kuriuo siekiama įvertinti planuojamo įgyvendinti MTEP projekto technologinį ir komercinį gyvybingumą.</t>
      </is>
    </nc>
    <odxf>
      <font>
        <sz val="11"/>
        <color theme="1"/>
        <name val="Calibri"/>
        <scheme val="minor"/>
      </font>
      <protection locked="0"/>
    </odxf>
    <ndxf>
      <font>
        <sz val="11"/>
        <color auto="1"/>
        <name val="Calibri"/>
        <scheme val="minor"/>
      </font>
      <protection locked="1"/>
    </ndxf>
  </rcc>
  <rcc rId="72127" sId="1" odxf="1" dxf="1">
    <nc r="F100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28" sId="1">
    <nc r="G1003">
      <v>22</v>
    </nc>
  </rcc>
  <rcc rId="72129" sId="1" odxf="1" dxf="1">
    <nc r="D1004" t="inlineStr">
      <is>
        <t>K3_P1_T3</t>
      </is>
    </nc>
    <odxf>
      <font>
        <sz val="11"/>
        <color theme="1"/>
        <name val="Calibri"/>
        <scheme val="minor"/>
      </font>
      <protection locked="0"/>
    </odxf>
    <ndxf>
      <font>
        <sz val="11"/>
        <color auto="1"/>
        <name val="Calibri"/>
        <scheme val="minor"/>
      </font>
      <protection locked="1"/>
    </ndxf>
  </rcc>
  <rcc rId="72130" sId="1" odxf="1" dxf="1">
    <nc r="E1004" t="inlineStr">
      <is>
        <t>Mikrobiologiniai tyrimai maisto produktų gamybos metu, galutinių maisto produktų mikrobiologiniai tyrimai bei jų tinkamumo vartoti trukmės nustatymas. Rezultate bus atliktas tiriamasis analitinis darbas, kuriuo siekiama įvertinti skirtingų veiksnių įtaką mikroorganizmų kiekio ir/ar rūšiniams pokyčiams maisto produktų gamybos metu, jų kiekį galutiniame produkte bei produktų tinkamumo vartoti trukmei remiantis mikrobiologiniais kriterijais.</t>
      </is>
    </nc>
    <odxf>
      <font>
        <sz val="11"/>
        <color theme="1"/>
        <name val="Calibri"/>
        <scheme val="minor"/>
      </font>
      <protection locked="0"/>
    </odxf>
    <ndxf>
      <font>
        <sz val="11"/>
        <color auto="1"/>
        <name val="Calibri"/>
        <scheme val="minor"/>
      </font>
      <protection locked="1"/>
    </ndxf>
  </rcc>
  <rcc rId="72131" sId="1" odxf="1" dxf="1">
    <nc r="F100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32" sId="1">
    <nc r="G1004">
      <v>22</v>
    </nc>
  </rcc>
  <rcc rId="72133" sId="1" odxf="1" dxf="1">
    <nc r="D1005" t="inlineStr">
      <is>
        <t>K3_P1_T3</t>
      </is>
    </nc>
    <odxf>
      <font>
        <sz val="11"/>
        <color theme="1"/>
        <name val="Calibri"/>
        <scheme val="minor"/>
      </font>
      <protection locked="0"/>
    </odxf>
    <ndxf>
      <font>
        <sz val="11"/>
        <color auto="1"/>
        <name val="Calibri"/>
        <scheme val="minor"/>
      </font>
      <protection locked="1"/>
    </ndxf>
  </rcc>
  <rcc rId="72134" sId="1" odxf="1" dxf="1">
    <nc r="E1005" t="inlineStr">
      <is>
        <t>Antibakterinių medžiagų poveikio mikroorganizmams nustatymas. Rezultate bus atliktas tiriamasis analitinis darbas, kuriuo siekiama įvertinti antimikrobinių medžiagų poveikį mikroorganizmams agaro-difuziniu metodu ir jų minimalios slopinimo koncentracijos.</t>
      </is>
    </nc>
    <odxf>
      <font>
        <sz val="11"/>
        <color theme="1"/>
        <name val="Calibri"/>
        <scheme val="minor"/>
      </font>
      <protection locked="0"/>
    </odxf>
    <ndxf>
      <font>
        <sz val="11"/>
        <color auto="1"/>
        <name val="Calibri"/>
        <scheme val="minor"/>
      </font>
      <protection locked="1"/>
    </ndxf>
  </rcc>
  <rcc rId="72135" sId="1" odxf="1" dxf="1">
    <nc r="F100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36" sId="1">
    <nc r="G1005">
      <v>22</v>
    </nc>
  </rcc>
  <rcc rId="72137" sId="1" odxf="1" dxf="1">
    <nc r="D1006" t="inlineStr">
      <is>
        <t>K3_P1_T3</t>
      </is>
    </nc>
    <odxf>
      <font>
        <sz val="11"/>
        <color theme="1"/>
        <name val="Calibri"/>
        <scheme val="minor"/>
      </font>
      <protection locked="0"/>
    </odxf>
    <ndxf>
      <font>
        <sz val="11"/>
        <color auto="1"/>
        <name val="Calibri"/>
        <scheme val="minor"/>
      </font>
      <protection locked="1"/>
    </ndxf>
  </rcc>
  <rcc rId="72138" sId="1" odxf="1" dxf="1">
    <nc r="E1006" t="inlineStr">
      <is>
        <t>Bendras aerobinių mikroorganizmų skaičiaus nustatymas maisto produktuose.  Rezultate bus atliktas tiriamasis analitinis darbas, kuriuo siekiama įvertinti skirtingų veiksnių įtaką aerobinių mikroorganizmų kiekio pokyčiams maisto produktuose.</t>
      </is>
    </nc>
    <odxf>
      <font>
        <sz val="11"/>
        <color theme="1"/>
        <name val="Calibri"/>
        <scheme val="minor"/>
      </font>
      <protection locked="0"/>
    </odxf>
    <ndxf>
      <font>
        <sz val="11"/>
        <color auto="1"/>
        <name val="Calibri"/>
        <scheme val="minor"/>
      </font>
      <protection locked="1"/>
    </ndxf>
  </rcc>
  <rcc rId="72139" sId="1" odxf="1" dxf="1">
    <nc r="F100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40" sId="1">
    <nc r="G1006">
      <v>22</v>
    </nc>
  </rcc>
  <rcc rId="72141" sId="1" odxf="1" dxf="1">
    <nc r="D1007" t="inlineStr">
      <is>
        <t>K3_P1_T3</t>
      </is>
    </nc>
    <odxf>
      <font>
        <sz val="11"/>
        <color theme="1"/>
        <name val="Calibri"/>
        <scheme val="minor"/>
      </font>
      <protection locked="0"/>
    </odxf>
    <ndxf>
      <font>
        <sz val="11"/>
        <color auto="1"/>
        <name val="Calibri"/>
        <scheme val="minor"/>
      </font>
      <protection locked="1"/>
    </ndxf>
  </rcc>
  <rcc rId="72142" sId="1" odxf="1" dxf="1">
    <nc r="E1007" t="inlineStr">
      <is>
        <t>Bendras anaerobinių mikroorganizmų skaičiaus nustatymas maisto produktuose.  Rezultate bus atliktas tiriamasis analitinis darbas, kuriuo siekiama įvertinti skirtingų veiksnių įtaką anaerobinių mikroorganizmų kiekio pokyčiams maisto produktuose.</t>
      </is>
    </nc>
    <odxf>
      <font>
        <sz val="11"/>
        <color theme="1"/>
        <name val="Calibri"/>
        <scheme val="minor"/>
      </font>
      <protection locked="0"/>
    </odxf>
    <ndxf>
      <font>
        <sz val="11"/>
        <color auto="1"/>
        <name val="Calibri"/>
        <scheme val="minor"/>
      </font>
      <protection locked="1"/>
    </ndxf>
  </rcc>
  <rcc rId="72143" sId="1" odxf="1" dxf="1">
    <nc r="F100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44" sId="1">
    <nc r="G1007">
      <v>22</v>
    </nc>
  </rcc>
  <rcc rId="72145" sId="1" odxf="1" dxf="1">
    <nc r="D1008" t="inlineStr">
      <is>
        <t>K3_P1_T3</t>
      </is>
    </nc>
    <odxf>
      <font>
        <sz val="11"/>
        <color theme="1"/>
        <name val="Calibri"/>
        <scheme val="minor"/>
      </font>
      <protection locked="0"/>
    </odxf>
    <ndxf>
      <font>
        <sz val="11"/>
        <color auto="1"/>
        <name val="Calibri"/>
        <scheme val="minor"/>
      </font>
      <protection locked="1"/>
    </ndxf>
  </rcc>
  <rcc rId="72146" sId="1" odxf="1" dxf="1">
    <nc r="E1008" t="inlineStr">
      <is>
        <t>Modifikuotų dujų mišinio sukūrimas grūdų ir grūdų produktų saugos ir kokybės užtikrinimui. Rezultate bus atlikta studija, įvertinant įvairių dujų mišinių įtaką grūdų ir įvairių grūdų produktų cheminei sudėčiai laikymo metu.</t>
      </is>
    </nc>
    <odxf>
      <font>
        <sz val="11"/>
        <color theme="1"/>
        <name val="Calibri"/>
        <scheme val="minor"/>
      </font>
      <protection locked="0"/>
    </odxf>
    <ndxf>
      <font>
        <sz val="11"/>
        <color auto="1"/>
        <name val="Calibri"/>
        <scheme val="minor"/>
      </font>
      <protection locked="1"/>
    </ndxf>
  </rcc>
  <rcc rId="72147" sId="1" odxf="1" dxf="1">
    <nc r="F100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48" sId="1">
    <nc r="G1008">
      <v>22</v>
    </nc>
  </rcc>
  <rcc rId="72149" sId="1" odxf="1" dxf="1">
    <nc r="D1009" t="inlineStr">
      <is>
        <t>K3_P1_T3</t>
      </is>
    </nc>
    <odxf>
      <font>
        <sz val="11"/>
        <color theme="1"/>
        <name val="Calibri"/>
        <scheme val="minor"/>
      </font>
      <protection locked="0"/>
    </odxf>
    <ndxf>
      <font>
        <sz val="11"/>
        <color auto="1"/>
        <name val="Calibri"/>
        <scheme val="minor"/>
      </font>
      <protection locked="1"/>
    </ndxf>
  </rcc>
  <rcc rId="72150" sId="1" odxf="1" dxf="1">
    <nc r="E1009" t="inlineStr">
      <is>
        <t>Fermentuotų grūdų produktų panaudojimas pyrago kepinių realizacijos laiko prailginimui. Rezultate bus sukurta fermentuotų produktų iš ekstruduotos grūdinės žaliavos gamybos technologija, įvertintos jų reologinės ir technologinės savybės, įtaka pyrago kepinių kokybei laikymo metu.</t>
      </is>
    </nc>
    <odxf>
      <font>
        <sz val="11"/>
        <color theme="1"/>
        <name val="Calibri"/>
        <scheme val="minor"/>
      </font>
      <protection locked="0"/>
    </odxf>
    <ndxf>
      <font>
        <sz val="11"/>
        <color auto="1"/>
        <name val="Calibri"/>
        <scheme val="minor"/>
      </font>
      <protection locked="1"/>
    </ndxf>
  </rcc>
  <rcc rId="72151" sId="1" odxf="1" dxf="1">
    <nc r="F100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52" sId="1">
    <nc r="G1009">
      <v>22</v>
    </nc>
  </rcc>
  <rcc rId="72153" sId="1" odxf="1" dxf="1">
    <nc r="D1010" t="inlineStr">
      <is>
        <t>K3_P1_T3</t>
      </is>
    </nc>
    <odxf>
      <font>
        <sz val="11"/>
        <color theme="1"/>
        <name val="Calibri"/>
        <scheme val="minor"/>
      </font>
      <protection locked="0"/>
    </odxf>
    <ndxf>
      <font>
        <sz val="11"/>
        <color auto="1"/>
        <name val="Calibri"/>
        <scheme val="minor"/>
      </font>
      <protection locked="1"/>
    </ndxf>
  </rcc>
  <rcc rId="72154" sId="1" odxf="1" dxf="1">
    <nc r="E1010" t="inlineStr">
      <is>
        <r>
          <t xml:space="preserve">Duonos raugų gamyba, su </t>
        </r>
        <r>
          <rPr>
            <i/>
            <sz val="11"/>
            <rFont val="Calibri"/>
            <family val="2"/>
            <charset val="186"/>
          </rPr>
          <t>Lactobacillus sanfranciscensis</t>
        </r>
        <r>
          <rPr>
            <sz val="11"/>
            <rFont val="Calibri"/>
            <family val="2"/>
            <charset val="186"/>
          </rPr>
          <t xml:space="preserve"> ir kitomis pieno rūgšties bakterijomis, ir jų panaudojimo  kepinių kokybei ir saugai didinti tyrimai</t>
        </r>
      </is>
    </nc>
    <odxf>
      <font>
        <sz val="11"/>
        <color theme="1"/>
        <name val="Calibri"/>
        <scheme val="minor"/>
      </font>
      <protection locked="0"/>
    </odxf>
    <ndxf>
      <font>
        <sz val="11"/>
        <color auto="1"/>
        <name val="Calibri"/>
        <scheme val="minor"/>
      </font>
      <protection locked="1"/>
    </ndxf>
  </rcc>
  <rcc rId="72155" sId="1" odxf="1" dxf="1">
    <nc r="F101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56" sId="1">
    <nc r="G1010">
      <v>22</v>
    </nc>
  </rcc>
  <rcc rId="72157" sId="1" odxf="1" dxf="1">
    <nc r="D1011" t="inlineStr">
      <is>
        <t>K3_P2_T1</t>
      </is>
    </nc>
    <odxf>
      <font>
        <sz val="11"/>
        <color theme="1"/>
        <name val="Calibri"/>
        <scheme val="minor"/>
      </font>
      <protection locked="0"/>
    </odxf>
    <ndxf>
      <font>
        <sz val="11"/>
        <color auto="1"/>
        <name val="Calibri"/>
        <scheme val="minor"/>
      </font>
      <protection locked="1"/>
    </ndxf>
  </rcc>
  <rcc rId="72158" sId="1" odxf="1" dxf="1">
    <nc r="E1011" t="inlineStr">
      <is>
        <t>Technologinių procesų modeliavimas, vertinant technologinių parametrų įtaką žuvies gaminių kokybei ir sudėčiai.</t>
      </is>
    </nc>
    <odxf>
      <font>
        <sz val="11"/>
        <color theme="1"/>
        <name val="Calibri"/>
        <scheme val="minor"/>
      </font>
      <protection locked="0"/>
    </odxf>
    <ndxf>
      <font>
        <sz val="11"/>
        <color auto="1"/>
        <name val="Calibri"/>
        <scheme val="minor"/>
      </font>
      <protection locked="1"/>
    </ndxf>
  </rcc>
  <rcc rId="72159" sId="1" odxf="1" dxf="1">
    <nc r="F101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60" sId="1">
    <nc r="G1011">
      <v>22</v>
    </nc>
  </rcc>
  <rcc rId="72161" sId="1" odxf="1" dxf="1">
    <nc r="D1012" t="inlineStr">
      <is>
        <t>K3_P2_T1</t>
      </is>
    </nc>
    <odxf>
      <font>
        <sz val="11"/>
        <color theme="1"/>
        <name val="Calibri"/>
        <scheme val="minor"/>
      </font>
      <protection locked="0"/>
    </odxf>
    <ndxf>
      <font>
        <sz val="11"/>
        <color auto="1"/>
        <name val="Calibri"/>
        <scheme val="minor"/>
      </font>
      <protection locked="1"/>
    </ndxf>
  </rcc>
  <rcc rId="72162" sId="1" odxf="1" dxf="1">
    <nc r="E1012" t="inlineStr">
      <is>
        <t xml:space="preserve">Naujų žuvininkystės padidintos vertės produktų kūrimas ir tobulinimas.   </t>
      </is>
    </nc>
    <odxf>
      <font>
        <sz val="11"/>
        <color theme="1"/>
        <name val="Calibri"/>
        <scheme val="minor"/>
      </font>
      <protection locked="0"/>
    </odxf>
    <ndxf>
      <font>
        <sz val="11"/>
        <color auto="1"/>
        <name val="Calibri"/>
        <scheme val="minor"/>
      </font>
      <protection locked="1"/>
    </ndxf>
  </rcc>
  <rcc rId="72163" sId="1" odxf="1" dxf="1">
    <nc r="F101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64" sId="1">
    <nc r="G1012">
      <v>22</v>
    </nc>
  </rcc>
  <rcc rId="72165" sId="1" odxf="1" dxf="1">
    <nc r="D1013" t="inlineStr">
      <is>
        <t>K3_P2_T3</t>
      </is>
    </nc>
    <odxf>
      <font>
        <sz val="11"/>
        <color theme="1"/>
        <name val="Calibri"/>
        <scheme val="minor"/>
      </font>
      <protection locked="0"/>
    </odxf>
    <ndxf>
      <font>
        <sz val="11"/>
        <color auto="1"/>
        <name val="Calibri"/>
        <scheme val="minor"/>
      </font>
      <protection locked="1"/>
    </ndxf>
  </rcc>
  <rcc rId="72166" sId="1" odxf="1" dxf="1">
    <nc r="E1013" t="inlineStr">
      <is>
        <t>Technologinių procesų modeliavimas, vertinant natūraliai esančių ir pridėtinių komponentų pokyčius bei įtaką gaminių kokybei ir sudėčiai.</t>
      </is>
    </nc>
    <odxf>
      <font>
        <sz val="11"/>
        <color theme="1"/>
        <name val="Calibri"/>
        <scheme val="minor"/>
      </font>
      <protection locked="0"/>
    </odxf>
    <ndxf>
      <font>
        <sz val="11"/>
        <color auto="1"/>
        <name val="Calibri"/>
        <scheme val="minor"/>
      </font>
      <protection locked="1"/>
    </ndxf>
  </rcc>
  <rcc rId="72167" sId="1" odxf="1" dxf="1">
    <nc r="F101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68" sId="1">
    <nc r="G1013">
      <v>22</v>
    </nc>
  </rcc>
  <rcc rId="72169" sId="1" odxf="1" dxf="1">
    <nc r="D1014" t="inlineStr">
      <is>
        <t>K3_P2_T2</t>
      </is>
    </nc>
    <odxf>
      <font>
        <sz val="11"/>
        <color theme="1"/>
        <name val="Calibri"/>
        <scheme val="minor"/>
      </font>
      <protection locked="0"/>
    </odxf>
    <ndxf>
      <font>
        <sz val="11"/>
        <color auto="1"/>
        <name val="Calibri"/>
        <scheme val="minor"/>
      </font>
      <protection locked="1"/>
    </ndxf>
  </rcc>
  <rcc rId="72170" sId="1" odxf="1" dxf="1">
    <nc r="E1014" t="inlineStr">
      <is>
        <t>Natūralių antimikrobinių bioproduktų kūrimas: (I) grūdų biologinei taršai mažinti; (II)  maisto produktų ir gaiviųjų gėrimų funkcionalumui didinti ir saugai užtikrinti;  (III) bioploviklių gamybai.</t>
      </is>
    </nc>
    <odxf>
      <font>
        <sz val="11"/>
        <color theme="1"/>
        <name val="Calibri"/>
        <scheme val="minor"/>
      </font>
      <protection locked="0"/>
    </odxf>
    <ndxf>
      <font>
        <sz val="11"/>
        <color auto="1"/>
        <name val="Calibri"/>
        <scheme val="minor"/>
      </font>
      <protection locked="1"/>
    </ndxf>
  </rcc>
  <rcc rId="72171" sId="1" odxf="1" dxf="1">
    <nc r="F101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72" sId="1">
    <nc r="G1014">
      <v>22</v>
    </nc>
  </rcc>
  <rcc rId="72173" sId="1" odxf="1" dxf="1">
    <nc r="D1015" t="inlineStr">
      <is>
        <t>K3_P1_T3</t>
      </is>
    </nc>
    <odxf>
      <font>
        <sz val="11"/>
        <color theme="1"/>
        <name val="Calibri"/>
        <scheme val="minor"/>
      </font>
      <protection locked="0"/>
    </odxf>
    <ndxf>
      <font>
        <sz val="11"/>
        <color auto="1"/>
        <name val="Calibri"/>
        <scheme val="minor"/>
      </font>
      <protection locked="1"/>
    </ndxf>
  </rcc>
  <rcc rId="72174" sId="1" odxf="1" dxf="1">
    <nc r="E1015" t="inlineStr">
      <is>
        <t>Grūdinės žaliavos kokybės palyginamasis įvertinimas. Rezultate bus įvertinta skirtingų žaliavų cheminė sudėtis ir technologinės savybės</t>
      </is>
    </nc>
    <odxf>
      <font>
        <sz val="11"/>
        <color theme="1"/>
        <name val="Calibri"/>
        <scheme val="minor"/>
      </font>
      <protection locked="0"/>
    </odxf>
    <ndxf>
      <font>
        <sz val="11"/>
        <color auto="1"/>
        <name val="Calibri"/>
        <scheme val="minor"/>
      </font>
      <protection locked="1"/>
    </ndxf>
  </rcc>
  <rcc rId="72175" sId="1" odxf="1" dxf="1">
    <nc r="F101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76" sId="1">
    <nc r="G1015">
      <v>22</v>
    </nc>
  </rcc>
  <rcc rId="72177" sId="1" odxf="1" dxf="1">
    <nc r="D1016" t="inlineStr">
      <is>
        <t>K4_P4_T1</t>
      </is>
    </nc>
    <odxf>
      <font>
        <sz val="11"/>
        <color theme="1"/>
        <name val="Calibri"/>
        <scheme val="minor"/>
      </font>
      <protection locked="0"/>
    </odxf>
    <ndxf>
      <font>
        <sz val="11"/>
        <color auto="1"/>
        <name val="Calibri"/>
        <scheme val="minor"/>
      </font>
      <protection locked="1"/>
    </ndxf>
  </rcc>
  <rcc rId="72178" sId="1" odxf="1" dxf="1">
    <nc r="E1016" t="inlineStr">
      <is>
        <t>Naujų greitų metodų  ir metodologijų, pagrįstų kompiuterinėmis programomis, vystymas maisto gamybos technologinių procesų automatizavimui, gatavų produktų kokybės įvertinimui.</t>
      </is>
    </nc>
    <odxf>
      <font>
        <sz val="11"/>
        <color theme="1"/>
        <name val="Calibri"/>
        <scheme val="minor"/>
      </font>
      <protection locked="0"/>
    </odxf>
    <ndxf>
      <font>
        <sz val="11"/>
        <color auto="1"/>
        <name val="Calibri"/>
        <scheme val="minor"/>
      </font>
      <protection locked="1"/>
    </ndxf>
  </rcc>
  <rcc rId="72179" sId="1" odxf="1" dxf="1">
    <nc r="F101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80" sId="1">
    <nc r="G1016">
      <v>22</v>
    </nc>
  </rcc>
  <rcc rId="72181" sId="1" odxf="1" dxf="1">
    <nc r="D1017" t="inlineStr">
      <is>
        <t>K3_P2_T2</t>
      </is>
    </nc>
    <odxf>
      <font>
        <sz val="11"/>
        <color theme="1"/>
        <name val="Calibri"/>
        <scheme val="minor"/>
      </font>
      <protection locked="0"/>
    </odxf>
    <ndxf>
      <font>
        <sz val="11"/>
        <color auto="1"/>
        <name val="Calibri"/>
        <scheme val="minor"/>
      </font>
      <protection locked="1"/>
    </ndxf>
  </rcc>
  <rcc rId="72182" sId="1" odxf="1" dxf="1">
    <nc r="E1017" t="inlineStr">
      <is>
        <t>Aukštesnės vertės kepinių ir gėrimų (su padidintu skaidulinių medžiagų, oligosacharidų kiekiu) gamybos technologijų kūrimas.</t>
      </is>
    </nc>
    <odxf>
      <font>
        <sz val="11"/>
        <color theme="1"/>
        <name val="Calibri"/>
        <scheme val="minor"/>
      </font>
      <protection locked="0"/>
    </odxf>
    <ndxf>
      <font>
        <sz val="11"/>
        <color auto="1"/>
        <name val="Calibri"/>
        <scheme val="minor"/>
      </font>
      <protection locked="1"/>
    </ndxf>
  </rcc>
  <rcc rId="72183" sId="1" odxf="1" dxf="1">
    <nc r="F101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84" sId="1">
    <nc r="G1017">
      <v>22</v>
    </nc>
  </rcc>
  <rcc rId="72185" sId="1" odxf="1" dxf="1">
    <nc r="D1018" t="inlineStr">
      <is>
        <t>K3_P2_T2</t>
      </is>
    </nc>
    <odxf>
      <font>
        <sz val="11"/>
        <color theme="1"/>
        <name val="Calibri"/>
        <scheme val="minor"/>
      </font>
      <protection locked="0"/>
    </odxf>
    <ndxf>
      <font>
        <sz val="11"/>
        <color auto="1"/>
        <name val="Calibri"/>
        <scheme val="minor"/>
      </font>
      <protection locked="1"/>
    </ndxf>
  </rcc>
  <rcc rId="72186" sId="1" odxf="1" dxf="1">
    <nc r="E1018" t="inlineStr">
      <is>
        <t xml:space="preserve">Inovatyvių maisto produktų (pieno) prototipų kūrimas ir jų tyrimai. </t>
      </is>
    </nc>
    <odxf>
      <font>
        <sz val="11"/>
        <color theme="1"/>
        <name val="Calibri"/>
        <scheme val="minor"/>
      </font>
      <protection locked="0"/>
    </odxf>
    <ndxf>
      <font>
        <sz val="11"/>
        <color auto="1"/>
        <name val="Calibri"/>
        <scheme val="minor"/>
      </font>
      <protection locked="1"/>
    </ndxf>
  </rcc>
  <rcc rId="72187" sId="1" odxf="1" dxf="1">
    <nc r="F101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88" sId="1">
    <nc r="G1018">
      <v>22</v>
    </nc>
  </rcc>
  <rcc rId="72189" sId="1" odxf="1" dxf="1">
    <nc r="D1019" t="inlineStr">
      <is>
        <t>K3_P2_T3</t>
      </is>
    </nc>
    <odxf>
      <font>
        <sz val="11"/>
        <color theme="1"/>
        <name val="Calibri"/>
        <scheme val="minor"/>
      </font>
      <protection locked="0"/>
    </odxf>
    <ndxf>
      <font>
        <sz val="11"/>
        <color auto="1"/>
        <name val="Calibri"/>
        <scheme val="minor"/>
      </font>
      <protection locked="1"/>
    </ndxf>
  </rcc>
  <rcc rId="72190" sId="1" odxf="1" dxf="1">
    <nc r="E1019" t="inlineStr">
      <is>
        <t>Technologinių operacijų taikymas siekiant išsaugoti pieno ir pieno produktų kokybę, pratęsiant jų galiojimo laiką  bei gerinat produktų išeigas.</t>
      </is>
    </nc>
    <odxf>
      <font>
        <sz val="11"/>
        <color theme="1"/>
        <name val="Calibri"/>
        <scheme val="minor"/>
      </font>
      <protection locked="0"/>
    </odxf>
    <ndxf>
      <font>
        <sz val="11"/>
        <color auto="1"/>
        <name val="Calibri"/>
        <scheme val="minor"/>
      </font>
      <protection locked="1"/>
    </ndxf>
  </rcc>
  <rcc rId="72191" sId="1" odxf="1" dxf="1">
    <nc r="F101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92" sId="1">
    <nc r="G1019">
      <v>22</v>
    </nc>
  </rcc>
  <rcc rId="72193" sId="1" odxf="1" dxf="1">
    <nc r="D1020" t="inlineStr">
      <is>
        <t>K3_P3_T3</t>
      </is>
    </nc>
    <odxf>
      <font>
        <sz val="11"/>
        <color theme="1"/>
        <name val="Calibri"/>
        <scheme val="minor"/>
      </font>
      <protection locked="0"/>
    </odxf>
    <ndxf>
      <font>
        <sz val="11"/>
        <color auto="1"/>
        <name val="Calibri"/>
        <scheme val="minor"/>
      </font>
      <protection locked="1"/>
    </ndxf>
  </rcc>
  <rcc rId="72194" sId="1" odxf="1" dxf="1">
    <nc r="E1020" t="inlineStr">
      <is>
        <t>Amilolitinių ir hemiceliuliolitinių fermentų parinkimas augalinės žaliavos perdirbimui. Rezultate bus sudarytos fermentų kompozicijos įvairios augalinės žaliavos perdirbimui į bioetanolį, chemikalus.</t>
      </is>
    </nc>
    <odxf>
      <font>
        <sz val="11"/>
        <color theme="1"/>
        <name val="Calibri"/>
        <scheme val="minor"/>
      </font>
      <protection locked="0"/>
    </odxf>
    <ndxf>
      <font>
        <sz val="11"/>
        <color auto="1"/>
        <name val="Calibri"/>
        <scheme val="minor"/>
      </font>
      <protection locked="1"/>
    </ndxf>
  </rcc>
  <rcc rId="72195" sId="1" odxf="1" dxf="1">
    <nc r="F102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196" sId="1">
    <nc r="G1020">
      <v>22</v>
    </nc>
  </rcc>
  <rcc rId="72197" sId="1" odxf="1" dxf="1">
    <nc r="D1021" t="inlineStr">
      <is>
        <t>K3_P2_T3</t>
      </is>
    </nc>
    <odxf>
      <font>
        <sz val="11"/>
        <color theme="1"/>
        <name val="Calibri"/>
        <scheme val="minor"/>
      </font>
      <protection locked="0"/>
    </odxf>
    <ndxf>
      <font>
        <sz val="11"/>
        <color auto="1"/>
        <name val="Calibri"/>
        <scheme val="minor"/>
      </font>
      <protection locked="1"/>
    </ndxf>
  </rcc>
  <rcc rId="72198" sId="1" odxf="1" dxf="1">
    <nc r="E1021" t="inlineStr">
      <is>
        <t xml:space="preserve">Žaliavų ir maisto produktų kokybės rodiklių identifikavimas, veiksnių, turinčių įtakos kokybės rodikliams nustatymas. </t>
      </is>
    </nc>
    <odxf>
      <font>
        <sz val="11"/>
        <color theme="1"/>
        <name val="Calibri"/>
        <scheme val="minor"/>
      </font>
      <protection locked="0"/>
    </odxf>
    <ndxf>
      <font>
        <sz val="11"/>
        <color auto="1"/>
        <name val="Calibri"/>
        <scheme val="minor"/>
      </font>
      <protection locked="1"/>
    </ndxf>
  </rcc>
  <rcc rId="72199" sId="1" odxf="1" dxf="1">
    <nc r="F102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00" sId="1">
    <nc r="G1021">
      <v>22</v>
    </nc>
  </rcc>
  <rcc rId="72201" sId="1" odxf="1" dxf="1">
    <nc r="D1022" t="inlineStr">
      <is>
        <t>K3_P2_T3</t>
      </is>
    </nc>
    <odxf>
      <font>
        <sz val="11"/>
        <color theme="1"/>
        <name val="Calibri"/>
        <scheme val="minor"/>
      </font>
      <protection locked="0"/>
    </odxf>
    <ndxf>
      <font>
        <sz val="11"/>
        <color auto="1"/>
        <name val="Calibri"/>
        <scheme val="minor"/>
      </font>
      <protection locked="1"/>
    </ndxf>
  </rcc>
  <rcc rId="72202" sId="1" odxf="1" dxf="1">
    <nc r="E1022" t="inlineStr">
      <is>
        <t>Žaliavos, technologinių procesų, pakuotės, laikymo sąlygų ir kitų veiksnių įtakos maisto produktų kokybei tyrimai, juslinių, spalvos  ir tekstūros profilių sudarymas</t>
      </is>
    </nc>
    <odxf>
      <font>
        <sz val="11"/>
        <color theme="1"/>
        <name val="Calibri"/>
        <scheme val="minor"/>
      </font>
      <protection locked="0"/>
    </odxf>
    <ndxf>
      <font>
        <sz val="11"/>
        <color auto="1"/>
        <name val="Calibri"/>
        <scheme val="minor"/>
      </font>
      <protection locked="1"/>
    </ndxf>
  </rcc>
  <rcc rId="72203" sId="1" odxf="1" dxf="1">
    <nc r="F102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04" sId="1">
    <nc r="G1022">
      <v>22</v>
    </nc>
  </rcc>
  <rcc rId="72205" sId="1" odxf="1" dxf="1">
    <nc r="D1023" t="inlineStr">
      <is>
        <t>K3_P2_T3</t>
      </is>
    </nc>
    <odxf>
      <font>
        <sz val="11"/>
        <color theme="1"/>
        <name val="Calibri"/>
        <scheme val="minor"/>
      </font>
      <protection locked="0"/>
    </odxf>
    <ndxf>
      <font>
        <sz val="11"/>
        <color auto="1"/>
        <name val="Calibri"/>
        <scheme val="minor"/>
      </font>
      <protection locked="1"/>
    </ndxf>
  </rcc>
  <rcc rId="72206" sId="1" odxf="1" dxf="1">
    <nc r="E1023" t="inlineStr">
      <is>
        <t xml:space="preserve">Biologiškai vertingų maisto žaliavų, medžiagų, technologinių procesų, laikymo sąlygų įtakos produktų kokybei, tyrimai, funkcionaliojo, ekologiško, išskirtinės kokybės maisto tyrimai, naujų produktų kūrimas. </t>
      </is>
    </nc>
    <odxf>
      <font>
        <sz val="11"/>
        <color theme="1"/>
        <name val="Calibri"/>
        <scheme val="minor"/>
      </font>
      <protection locked="0"/>
    </odxf>
    <ndxf>
      <font>
        <sz val="11"/>
        <color auto="1"/>
        <name val="Calibri"/>
        <scheme val="minor"/>
      </font>
      <protection locked="1"/>
    </ndxf>
  </rcc>
  <rcc rId="72207" sId="1" odxf="1" dxf="1">
    <nc r="F102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08" sId="1">
    <nc r="G1023">
      <v>22</v>
    </nc>
  </rcc>
  <rcc rId="72209" sId="1" odxf="1" dxf="1">
    <nc r="D1024" t="inlineStr">
      <is>
        <t>K3_P1_T3</t>
      </is>
    </nc>
    <odxf>
      <font>
        <sz val="11"/>
        <color theme="1"/>
        <name val="Calibri"/>
        <scheme val="minor"/>
      </font>
      <protection locked="0"/>
    </odxf>
    <ndxf>
      <font>
        <sz val="11"/>
        <color auto="1"/>
        <name val="Calibri"/>
        <scheme val="minor"/>
      </font>
      <protection locked="1"/>
    </ndxf>
  </rcc>
  <rcc rId="72210" sId="1" odxf="1" dxf="1">
    <nc r="E1024" t="inlineStr">
      <is>
        <t>Beatliekinis išrūgų perdirbimas.</t>
      </is>
    </nc>
    <odxf>
      <font>
        <sz val="11"/>
        <color theme="1"/>
        <name val="Calibri"/>
        <scheme val="minor"/>
      </font>
      <protection locked="0"/>
    </odxf>
    <ndxf>
      <font>
        <sz val="11"/>
        <color auto="1"/>
        <name val="Calibri"/>
        <scheme val="minor"/>
      </font>
      <protection locked="1"/>
    </ndxf>
  </rcc>
  <rcc rId="72211" sId="1" odxf="1" dxf="1">
    <nc r="F102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12" sId="1">
    <nc r="G1024">
      <v>22</v>
    </nc>
  </rcc>
  <rcc rId="72213" sId="1" odxf="1" dxf="1">
    <nc r="D1025" t="inlineStr">
      <is>
        <t>K3_P2_T2</t>
      </is>
    </nc>
    <odxf>
      <font>
        <sz val="11"/>
        <color theme="1"/>
        <name val="Calibri"/>
        <scheme val="minor"/>
      </font>
      <protection locked="0"/>
    </odxf>
    <ndxf>
      <font>
        <sz val="11"/>
        <color auto="1"/>
        <name val="Calibri"/>
        <scheme val="minor"/>
      </font>
      <protection locked="1"/>
    </ndxf>
  </rcc>
  <rcc rId="72214" sId="1" odxf="1" dxf="1">
    <nc r="E1025" t="inlineStr">
      <is>
        <t xml:space="preserve">Funkcionaliojo, ekologiško, išskirtinės kokybės maisto bei maisto papildų naujų produktų ir jų gamybos technologijų kūrimas. </t>
      </is>
    </nc>
    <odxf>
      <font>
        <sz val="11"/>
        <color theme="1"/>
        <name val="Calibri"/>
        <scheme val="minor"/>
      </font>
      <protection locked="0"/>
    </odxf>
    <ndxf>
      <font>
        <sz val="11"/>
        <color auto="1"/>
        <name val="Calibri"/>
        <scheme val="minor"/>
      </font>
      <protection locked="1"/>
    </ndxf>
  </rcc>
  <rcc rId="72215" sId="1" odxf="1" dxf="1">
    <nc r="F102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16" sId="1">
    <nc r="G1025">
      <v>22</v>
    </nc>
  </rcc>
  <rcc rId="72217" sId="1" odxf="1" dxf="1">
    <nc r="D1026" t="inlineStr">
      <is>
        <t>K3_P2_T2</t>
      </is>
    </nc>
    <odxf>
      <font>
        <sz val="11"/>
        <color theme="1"/>
        <name val="Calibri"/>
        <scheme val="minor"/>
      </font>
      <protection locked="0"/>
    </odxf>
    <ndxf>
      <font>
        <sz val="11"/>
        <color auto="1"/>
        <name val="Calibri"/>
        <scheme val="minor"/>
      </font>
      <protection locked="1"/>
    </ndxf>
  </rcc>
  <rcc rId="72218" sId="1" odxf="1" dxf="1">
    <nc r="E1026" t="inlineStr">
      <is>
        <t xml:space="preserve">Inovatyvių grūdų ir kitų maisto produktų, skirtų specialios paskirties personalizuotai mitybai kūrimas ir gamyba. Rezultatas -  skirtingų mitybos poreikių vartotojų grupėms sukurti specialios paskirties maisto  produktus, sudaryti jų receptūras ir parinkti gamybos technologinius parametrus.    </t>
      </is>
    </nc>
    <odxf>
      <font>
        <sz val="11"/>
        <color theme="1"/>
        <name val="Calibri"/>
        <scheme val="minor"/>
      </font>
      <protection locked="0"/>
    </odxf>
    <ndxf>
      <font>
        <sz val="11"/>
        <color auto="1"/>
        <name val="Calibri"/>
        <scheme val="minor"/>
      </font>
      <protection locked="1"/>
    </ndxf>
  </rcc>
  <rcc rId="72219" sId="1" odxf="1" dxf="1">
    <nc r="F102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20" sId="1">
    <nc r="G1026">
      <v>22</v>
    </nc>
  </rcc>
  <rcc rId="72221" sId="1" odxf="1" dxf="1">
    <nc r="D1027" t="inlineStr">
      <is>
        <t>K3_P2_T3</t>
      </is>
    </nc>
    <odxf>
      <font>
        <sz val="11"/>
        <color theme="1"/>
        <name val="Calibri"/>
        <scheme val="minor"/>
      </font>
      <protection locked="0"/>
    </odxf>
    <ndxf>
      <font>
        <sz val="11"/>
        <color auto="1"/>
        <name val="Calibri"/>
        <scheme val="minor"/>
      </font>
      <protection locked="1"/>
    </ndxf>
  </rcc>
  <rcc rId="72222" sId="1" odxf="1" dxf="1">
    <nc r="E1027" t="inlineStr">
      <is>
        <t xml:space="preserve">Funkcinių žaliavų ir biotechnologinių priemonių parinkimas bei pritaikymas maisto produktų pridėtinės vertės sukūrimui.   Rezultatas - padidinti gaminamų maisto produktų pridėtinę vertę, pritaikant funkcines žaliavas ir biotechnologinias priemones.    </t>
      </is>
    </nc>
    <odxf>
      <font>
        <sz val="11"/>
        <color theme="1"/>
        <name val="Calibri"/>
        <scheme val="minor"/>
      </font>
      <protection locked="0"/>
    </odxf>
    <ndxf>
      <font>
        <sz val="11"/>
        <color auto="1"/>
        <name val="Calibri"/>
        <scheme val="minor"/>
      </font>
      <protection locked="1"/>
    </ndxf>
  </rcc>
  <rcc rId="72223" sId="1" odxf="1" dxf="1">
    <nc r="F102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24" sId="1">
    <nc r="G1027">
      <v>22</v>
    </nc>
  </rcc>
  <rcc rId="72225" sId="1" odxf="1" dxf="1">
    <nc r="D1028" t="inlineStr">
      <is>
        <t>K3_P2_T3</t>
      </is>
    </nc>
    <odxf>
      <font>
        <sz val="11"/>
        <color theme="1"/>
        <name val="Calibri"/>
        <scheme val="minor"/>
      </font>
      <protection locked="0"/>
    </odxf>
    <ndxf>
      <font>
        <sz val="11"/>
        <color auto="1"/>
        <name val="Calibri"/>
        <scheme val="minor"/>
      </font>
      <protection locked="1"/>
    </ndxf>
  </rcc>
  <rcc rId="72226" sId="1" odxf="1" dxf="1">
    <nc r="E1028" t="inlineStr">
      <is>
        <t>Priemonių ir medžiagų antimikrobinio efektyvumo įvertinimas, veiksmingų atskiriems mikroorganizmams priemonių pajieška, mikroorganizmų jautrumo įvairiems veiksniams tyrimai. Rezultatas - atlikti  tyrimai, kuriais siekiama įvertinti  medžiagų antimikrobinį efektyvumą, parengta galimybių studija</t>
      </is>
    </nc>
    <odxf>
      <font>
        <sz val="11"/>
        <color theme="1"/>
        <name val="Calibri"/>
        <scheme val="minor"/>
      </font>
      <protection locked="0"/>
    </odxf>
    <ndxf>
      <font>
        <sz val="11"/>
        <color auto="1"/>
        <name val="Calibri"/>
        <scheme val="minor"/>
      </font>
      <protection locked="1"/>
    </ndxf>
  </rcc>
  <rcc rId="72227" sId="1" odxf="1" dxf="1">
    <nc r="F102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28" sId="1">
    <nc r="G1028">
      <v>22</v>
    </nc>
  </rcc>
  <rcc rId="72229" sId="1" odxf="1" dxf="1">
    <nc r="D1029" t="inlineStr">
      <is>
        <t>K3_P1_T3</t>
      </is>
    </nc>
    <odxf>
      <font>
        <sz val="11"/>
        <color theme="1"/>
        <name val="Calibri"/>
        <scheme val="minor"/>
      </font>
      <protection locked="0"/>
    </odxf>
    <ndxf>
      <font>
        <sz val="11"/>
        <color auto="1"/>
        <name val="Calibri"/>
        <scheme val="minor"/>
      </font>
      <protection locked="1"/>
    </ndxf>
  </rcc>
  <rcc rId="72230" sId="1" odxf="1" dxf="1">
    <nc r="E1029" t="inlineStr">
      <is>
        <t>Konservų pramoninio sterilumo užtikrinimo tyrimai. Rezultatas - atlikti  tyrimai, kuriais siekiama nustatyti veiksnius, užtikrinančius saugių produktų gamybą, parengta galimybių studija</t>
      </is>
    </nc>
    <odxf>
      <font>
        <sz val="11"/>
        <color theme="1"/>
        <name val="Calibri"/>
        <scheme val="minor"/>
      </font>
      <protection locked="0"/>
    </odxf>
    <ndxf>
      <font>
        <sz val="11"/>
        <color auto="1"/>
        <name val="Calibri"/>
        <scheme val="minor"/>
      </font>
      <protection locked="1"/>
    </ndxf>
  </rcc>
  <rcc rId="72231" sId="1" odxf="1" dxf="1">
    <nc r="F102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32" sId="1">
    <nc r="G1029">
      <v>22</v>
    </nc>
  </rcc>
  <rcc rId="72233" sId="1" odxf="1" dxf="1">
    <nc r="D1030" t="inlineStr">
      <is>
        <t>K3_P2_T1</t>
      </is>
    </nc>
    <odxf>
      <font>
        <sz val="11"/>
        <color theme="1"/>
        <name val="Calibri"/>
        <scheme val="minor"/>
      </font>
      <protection locked="0"/>
    </odxf>
    <ndxf>
      <font>
        <sz val="11"/>
        <color auto="1"/>
        <name val="Calibri"/>
        <scheme val="minor"/>
      </font>
      <protection locked="1"/>
    </ndxf>
  </rcc>
  <rcc rId="72234" sId="1" odxf="1" dxf="1">
    <nc r="E1030" t="inlineStr">
      <is>
        <t>Funkcionaliųjų maisto komponentų (bioaktyvių, sveikatai naudingų medžiagų) sukūrimas ir gamyba iš vietinių žaliavų, šalutinių žemės ūkio ir maisto perdirbimo produktų bei jų gamybos atliekų</t>
      </is>
    </nc>
    <odxf>
      <font>
        <sz val="11"/>
        <color theme="1"/>
        <name val="Calibri"/>
        <scheme val="minor"/>
      </font>
      <protection locked="0"/>
    </odxf>
    <ndxf>
      <font>
        <sz val="11"/>
        <color auto="1"/>
        <name val="Calibri"/>
        <scheme val="minor"/>
      </font>
      <protection locked="1"/>
    </ndxf>
  </rcc>
  <rcc rId="72235" sId="1" odxf="1" dxf="1">
    <nc r="F103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36" sId="1">
    <nc r="G1030">
      <v>22</v>
    </nc>
  </rcc>
  <rcc rId="72237" sId="1" odxf="1" dxf="1">
    <nc r="D1031" t="inlineStr">
      <is>
        <t>K3_P2_T2</t>
      </is>
    </nc>
    <odxf>
      <font>
        <sz val="11"/>
        <color theme="1"/>
        <name val="Calibri"/>
        <scheme val="minor"/>
      </font>
      <protection locked="0"/>
    </odxf>
    <ndxf>
      <font>
        <sz val="11"/>
        <color auto="1"/>
        <name val="Calibri"/>
        <scheme val="minor"/>
      </font>
      <protection locked="1"/>
    </ndxf>
  </rcc>
  <rcc rId="72238" sId="1" odxf="1" dxf="1">
    <nc r="E1031" t="inlineStr">
      <is>
        <t>Funkcionaliojo maisto produktų ir gėrimų gamybos technologijų kūrimas iš vietinių žaliavų</t>
      </is>
    </nc>
    <odxf>
      <font>
        <sz val="11"/>
        <color theme="1"/>
        <name val="Calibri"/>
        <scheme val="minor"/>
      </font>
      <protection locked="0"/>
    </odxf>
    <ndxf>
      <font>
        <sz val="11"/>
        <color auto="1"/>
        <name val="Calibri"/>
        <scheme val="minor"/>
      </font>
      <protection locked="1"/>
    </ndxf>
  </rcc>
  <rcc rId="72239" sId="1" odxf="1" dxf="1">
    <nc r="F103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40" sId="1">
    <nc r="G1031">
      <v>22</v>
    </nc>
  </rcc>
  <rcc rId="72241" sId="1" odxf="1" dxf="1">
    <nc r="D1032" t="inlineStr">
      <is>
        <t>K3_P2_T2</t>
      </is>
    </nc>
    <odxf>
      <font>
        <sz val="11"/>
        <color theme="1"/>
        <name val="Calibri"/>
        <scheme val="minor"/>
      </font>
      <protection locked="0"/>
    </odxf>
    <ndxf>
      <font>
        <sz val="11"/>
        <color auto="1"/>
        <name val="Calibri"/>
        <scheme val="minor"/>
      </font>
      <protection locked="1"/>
    </ndxf>
  </rcc>
  <rcc rId="72242" sId="1" odxf="1" dxf="1">
    <nc r="E1032" t="inlineStr">
      <is>
        <t>Funkcionaliųjų maisto komponentų (bioaktyvių, sveikatai naudingų medžiagų) sukūrimas ir gamyba iš vietinių žaliavų, šalutinių žemės ūkio ir maisto perdirbimo produktų bei jų gamybos atliekų</t>
      </is>
    </nc>
    <odxf>
      <font>
        <sz val="11"/>
        <color theme="1"/>
        <name val="Calibri"/>
        <scheme val="minor"/>
      </font>
      <protection locked="0"/>
    </odxf>
    <ndxf>
      <font>
        <sz val="11"/>
        <color auto="1"/>
        <name val="Calibri"/>
        <scheme val="minor"/>
      </font>
      <protection locked="1"/>
    </ndxf>
  </rcc>
  <rcc rId="72243" sId="1" odxf="1" dxf="1">
    <nc r="F103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44" sId="1">
    <nc r="G1032">
      <v>22</v>
    </nc>
  </rcc>
  <rcc rId="72245" sId="1" odxf="1" dxf="1">
    <nc r="D1033" t="inlineStr">
      <is>
        <t>K3_P2_T2</t>
      </is>
    </nc>
    <odxf>
      <font>
        <sz val="11"/>
        <color theme="1"/>
        <name val="Calibri"/>
        <scheme val="minor"/>
      </font>
      <protection locked="0"/>
    </odxf>
    <ndxf>
      <font>
        <sz val="11"/>
        <color auto="1"/>
        <name val="Calibri"/>
        <scheme val="minor"/>
      </font>
      <protection locked="1"/>
    </ndxf>
  </rcc>
  <rcc rId="72246" sId="1" odxf="1" dxf="1">
    <nc r="E1033" t="inlineStr">
      <is>
        <t>Funkcionaliojo maisto produktų ir gėrimų gamybos technologijų kūrimas iš vietinių žaliavų</t>
      </is>
    </nc>
    <odxf>
      <font>
        <sz val="11"/>
        <color theme="1"/>
        <name val="Calibri"/>
        <scheme val="minor"/>
      </font>
      <protection locked="0"/>
    </odxf>
    <ndxf>
      <font>
        <sz val="11"/>
        <color auto="1"/>
        <name val="Calibri"/>
        <scheme val="minor"/>
      </font>
      <protection locked="1"/>
    </ndxf>
  </rcc>
  <rcc rId="72247" sId="1" odxf="1" dxf="1">
    <nc r="F103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48" sId="1">
    <nc r="G1033">
      <v>22</v>
    </nc>
  </rcc>
  <rcc rId="72249" sId="1" odxf="1" dxf="1">
    <nc r="D1034" t="inlineStr">
      <is>
        <t>K3_P2_T2</t>
      </is>
    </nc>
    <odxf>
      <font>
        <sz val="11"/>
        <color theme="1"/>
        <name val="Calibri"/>
        <scheme val="minor"/>
      </font>
      <protection locked="0"/>
    </odxf>
    <ndxf>
      <font>
        <sz val="11"/>
        <color auto="1"/>
        <name val="Calibri"/>
        <scheme val="minor"/>
      </font>
      <protection locked="1"/>
    </ndxf>
  </rcc>
  <rcc rId="72250" sId="1" odxf="1" dxf="1">
    <nc r="E1034" t="inlineStr">
      <is>
        <t>Žuvies produktų, jų žaliavų, šalutinių žuvininkystės produktų cheminių bei technologinių charakteristikų tyrimai.</t>
      </is>
    </nc>
    <odxf>
      <font>
        <sz val="11"/>
        <color theme="1"/>
        <name val="Calibri"/>
        <scheme val="minor"/>
      </font>
      <protection locked="0"/>
    </odxf>
    <ndxf>
      <font>
        <sz val="11"/>
        <color auto="1"/>
        <name val="Calibri"/>
        <scheme val="minor"/>
      </font>
      <protection locked="1"/>
    </ndxf>
  </rcc>
  <rcc rId="72251" sId="1" odxf="1" dxf="1">
    <nc r="F103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52" sId="1">
    <nc r="G1034">
      <v>22</v>
    </nc>
  </rcc>
  <rcc rId="72253" sId="1" odxf="1" dxf="1">
    <nc r="D1035" t="inlineStr">
      <is>
        <t>K3_P1_T3</t>
      </is>
    </nc>
    <odxf>
      <font>
        <sz val="11"/>
        <color theme="1"/>
        <name val="Calibri"/>
        <scheme val="minor"/>
      </font>
      <protection locked="0"/>
    </odxf>
    <ndxf>
      <font>
        <sz val="11"/>
        <color auto="1"/>
        <name val="Calibri"/>
        <scheme val="minor"/>
      </font>
      <protection locked="1"/>
    </ndxf>
  </rcc>
  <rcc rId="72254" sId="1" odxf="1" dxf="1">
    <nc r="E1035" t="inlineStr">
      <is>
        <t>Technologinių procesų modeliavimas, vertinant technologinių parametrų įtaką žuvies gaminių kokybei ir sudėčiai.</t>
      </is>
    </nc>
    <odxf>
      <font>
        <sz val="11"/>
        <color theme="1"/>
        <name val="Calibri"/>
        <scheme val="minor"/>
      </font>
      <protection locked="0"/>
    </odxf>
    <ndxf>
      <font>
        <sz val="11"/>
        <color auto="1"/>
        <name val="Calibri"/>
        <scheme val="minor"/>
      </font>
      <protection locked="1"/>
    </ndxf>
  </rcc>
  <rcc rId="72255" sId="1" odxf="1" dxf="1">
    <nc r="F103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56" sId="1">
    <nc r="G1035">
      <v>22</v>
    </nc>
  </rcc>
  <rcc rId="72257" sId="1" odxf="1" dxf="1">
    <nc r="D1036" t="inlineStr">
      <is>
        <t>K3_P2_T2</t>
      </is>
    </nc>
    <odxf>
      <font>
        <sz val="11"/>
        <color theme="1"/>
        <name val="Calibri"/>
        <scheme val="minor"/>
      </font>
      <protection locked="0"/>
    </odxf>
    <ndxf>
      <font>
        <sz val="11"/>
        <color auto="1"/>
        <name val="Calibri"/>
        <scheme val="minor"/>
      </font>
      <protection locked="1"/>
    </ndxf>
  </rcc>
  <rcc rId="72258" sId="1" odxf="1" dxf="1">
    <nc r="E1036" t="inlineStr">
      <is>
        <t xml:space="preserve">Naujų žuvininkystės padidintos vertės produktų kūrimas ir tobulinimas.   </t>
      </is>
    </nc>
    <odxf>
      <font>
        <sz val="11"/>
        <color theme="1"/>
        <name val="Calibri"/>
        <scheme val="minor"/>
      </font>
      <protection locked="0"/>
    </odxf>
    <ndxf>
      <font>
        <sz val="11"/>
        <color auto="1"/>
        <name val="Calibri"/>
        <scheme val="minor"/>
      </font>
      <protection locked="1"/>
    </ndxf>
  </rcc>
  <rcc rId="72259" sId="1" odxf="1" dxf="1">
    <nc r="F103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60" sId="1">
    <nc r="G1036">
      <v>22</v>
    </nc>
  </rcc>
  <rcc rId="72261" sId="1" odxf="1" dxf="1">
    <nc r="D1037" t="inlineStr">
      <is>
        <t>K3_P2_T2</t>
      </is>
    </nc>
    <odxf>
      <font>
        <sz val="11"/>
        <color theme="1"/>
        <name val="Calibri"/>
        <scheme val="minor"/>
      </font>
      <protection locked="0"/>
    </odxf>
    <ndxf>
      <font>
        <sz val="11"/>
        <color auto="1"/>
        <name val="Calibri"/>
        <scheme val="minor"/>
      </font>
      <protection locked="1"/>
    </ndxf>
  </rcc>
  <rcc rId="72262" sId="1" odxf="1" dxf="1">
    <nc r="E1037" t="inlineStr">
      <is>
        <t>Technologinių procesų modeliavimas, vertinant natūraliai esančių ir pridėtinių komponentų pokyčius bei įtaką gaminių kokybei ir sudėčiai.</t>
      </is>
    </nc>
    <odxf>
      <font>
        <sz val="11"/>
        <color theme="1"/>
        <name val="Calibri"/>
        <scheme val="minor"/>
      </font>
      <protection locked="0"/>
    </odxf>
    <ndxf>
      <font>
        <sz val="11"/>
        <color auto="1"/>
        <name val="Calibri"/>
        <scheme val="minor"/>
      </font>
      <protection locked="1"/>
    </ndxf>
  </rcc>
  <rcc rId="72263" sId="1" odxf="1" dxf="1">
    <nc r="F103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64" sId="1">
    <nc r="G1037">
      <v>22</v>
    </nc>
  </rcc>
  <rcc rId="72265" sId="1" odxf="1" dxf="1">
    <nc r="D1038" t="inlineStr">
      <is>
        <t>K3_P2_T2</t>
      </is>
    </nc>
    <odxf>
      <font>
        <sz val="11"/>
        <color theme="1"/>
        <name val="Calibri"/>
        <scheme val="minor"/>
      </font>
      <protection locked="0"/>
    </odxf>
    <ndxf>
      <font>
        <sz val="11"/>
        <color auto="1"/>
        <name val="Calibri"/>
        <scheme val="minor"/>
      </font>
      <protection locked="1"/>
    </ndxf>
  </rcc>
  <rcc rId="72266" sId="1" odxf="1" dxf="1">
    <nc r="E1038" t="inlineStr">
      <is>
        <t>Naujų maitinimo produktų kūrimas, jų cheminės sudėties bei maistinės vertės prognozavimas.</t>
      </is>
    </nc>
    <odxf>
      <font>
        <sz val="11"/>
        <color theme="1"/>
        <name val="Calibri"/>
        <scheme val="minor"/>
      </font>
      <protection locked="0"/>
    </odxf>
    <ndxf>
      <font>
        <sz val="11"/>
        <color auto="1"/>
        <name val="Calibri"/>
        <scheme val="minor"/>
      </font>
      <protection locked="1"/>
    </ndxf>
  </rcc>
  <rcc rId="72267" sId="1" odxf="1" dxf="1">
    <nc r="F103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68" sId="1">
    <nc r="G1038">
      <v>22</v>
    </nc>
  </rcc>
  <rcc rId="72269" sId="1" odxf="1" dxf="1">
    <nc r="D1039" t="inlineStr">
      <is>
        <t>K3_P2_T2</t>
      </is>
    </nc>
    <odxf>
      <font>
        <sz val="11"/>
        <color theme="1"/>
        <name val="Calibri"/>
        <scheme val="minor"/>
      </font>
      <protection locked="0"/>
    </odxf>
    <ndxf>
      <font>
        <sz val="11"/>
        <color auto="1"/>
        <name val="Calibri"/>
        <scheme val="minor"/>
      </font>
      <protection locked="1"/>
    </ndxf>
  </rcc>
  <rcc rId="72270" sId="1" odxf="1" dxf="1">
    <nc r="E1039" t="inlineStr">
      <is>
        <t>Natūralių antimikrobinių bioproduktų kūrimas: (I) grūdų biologinei taršai mažinti; (II)  maisto produktų ir gaiviųjų gėrimų funkcionalumui didinti ir saugai užtikrinti;  (III) bioploviklių gamybai.</t>
      </is>
    </nc>
    <odxf>
      <font>
        <sz val="11"/>
        <color theme="1"/>
        <name val="Calibri"/>
        <scheme val="minor"/>
      </font>
      <protection locked="0"/>
    </odxf>
    <ndxf>
      <font>
        <sz val="11"/>
        <color auto="1"/>
        <name val="Calibri"/>
        <scheme val="minor"/>
      </font>
      <protection locked="1"/>
    </ndxf>
  </rcc>
  <rcc rId="72271" sId="1" odxf="1" dxf="1">
    <nc r="F103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72" sId="1">
    <nc r="G1039">
      <v>22</v>
    </nc>
  </rcc>
  <rcc rId="72273" sId="1" odxf="1" dxf="1">
    <nc r="D1040" t="inlineStr">
      <is>
        <t>K3_P1_T3</t>
      </is>
    </nc>
    <odxf>
      <font>
        <sz val="11"/>
        <color theme="1"/>
        <name val="Calibri"/>
        <scheme val="minor"/>
      </font>
      <protection locked="0"/>
    </odxf>
    <ndxf>
      <font>
        <sz val="11"/>
        <color auto="1"/>
        <name val="Calibri"/>
        <scheme val="minor"/>
      </font>
      <protection locked="1"/>
    </ndxf>
  </rcc>
  <rcc rId="72274" sId="1" odxf="1" dxf="1">
    <nc r="E1040" t="inlineStr">
      <is>
        <t>Grūdinės žaliavos kokybės palyginamasis įvertinimas.</t>
      </is>
    </nc>
    <odxf>
      <font>
        <sz val="11"/>
        <color theme="1"/>
        <name val="Calibri"/>
        <scheme val="minor"/>
      </font>
      <protection locked="0"/>
    </odxf>
    <ndxf>
      <font>
        <sz val="11"/>
        <color auto="1"/>
        <name val="Calibri"/>
        <scheme val="minor"/>
      </font>
      <protection locked="1"/>
    </ndxf>
  </rcc>
  <rcc rId="72275" sId="1" odxf="1" dxf="1">
    <nc r="F104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76" sId="1">
    <nc r="G1040">
      <v>22</v>
    </nc>
  </rcc>
  <rcc rId="72277" sId="1" odxf="1" dxf="1">
    <nc r="D1041" t="inlineStr">
      <is>
        <t>K3_P2_T2</t>
      </is>
    </nc>
    <odxf>
      <font>
        <sz val="11"/>
        <color theme="1"/>
        <name val="Calibri"/>
        <scheme val="minor"/>
      </font>
      <protection locked="0"/>
    </odxf>
    <ndxf>
      <font>
        <sz val="11"/>
        <color auto="1"/>
        <name val="Calibri"/>
        <scheme val="minor"/>
      </font>
      <protection locked="1"/>
    </ndxf>
  </rcc>
  <rcc rId="72278" sId="1" odxf="1" dxf="1">
    <nc r="E1041" t="inlineStr">
      <is>
        <t>Baltyminių medžiagų kiekybinė ir kokybinė analizė, taikant chromatografijos ir elektroforezės  metodus.</t>
      </is>
    </nc>
    <odxf>
      <font>
        <sz val="11"/>
        <color theme="1"/>
        <name val="Calibri"/>
        <scheme val="minor"/>
      </font>
      <protection locked="0"/>
    </odxf>
    <ndxf>
      <font>
        <sz val="11"/>
        <color auto="1"/>
        <name val="Calibri"/>
        <scheme val="minor"/>
      </font>
      <protection locked="1"/>
    </ndxf>
  </rcc>
  <rcc rId="72279" sId="1" odxf="1" dxf="1">
    <nc r="F104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80" sId="1">
    <nc r="G1041">
      <v>22</v>
    </nc>
  </rcc>
  <rcc rId="72281" sId="1" odxf="1" dxf="1">
    <nc r="D1042" t="inlineStr">
      <is>
        <t>K4_P4_T2</t>
      </is>
    </nc>
    <odxf>
      <font>
        <sz val="11"/>
        <color theme="1"/>
        <name val="Calibri"/>
        <scheme val="minor"/>
      </font>
      <protection locked="0"/>
    </odxf>
    <ndxf>
      <font>
        <sz val="11"/>
        <color auto="1"/>
        <name val="Calibri"/>
        <scheme val="minor"/>
      </font>
      <protection locked="1"/>
    </ndxf>
  </rcc>
  <rcc rId="72282" sId="1" odxf="1" dxf="1">
    <nc r="E1042" t="inlineStr">
      <is>
        <t>Naujų greitų metodų  ir metodologijų, pagrįstų kompiuterinėmis programomis, vystymas maisto gamybos technologinių procesų automatizavimui, gatavų produktų kokybės įvertinimui.</t>
      </is>
    </nc>
    <odxf>
      <font>
        <sz val="11"/>
        <color theme="1"/>
        <name val="Calibri"/>
        <scheme val="minor"/>
      </font>
      <protection locked="0"/>
    </odxf>
    <ndxf>
      <font>
        <sz val="11"/>
        <color auto="1"/>
        <name val="Calibri"/>
        <scheme val="minor"/>
      </font>
      <protection locked="1"/>
    </ndxf>
  </rcc>
  <rcc rId="72283" sId="1" odxf="1" dxf="1">
    <nc r="F104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84" sId="1">
    <nc r="G1042">
      <v>22</v>
    </nc>
  </rcc>
  <rcc rId="72285" sId="1" odxf="1" dxf="1">
    <nc r="D1043" t="inlineStr">
      <is>
        <t>K3_P2_T2</t>
      </is>
    </nc>
    <odxf>
      <font>
        <sz val="11"/>
        <color theme="1"/>
        <name val="Calibri"/>
        <scheme val="minor"/>
      </font>
      <protection locked="0"/>
    </odxf>
    <ndxf>
      <font>
        <sz val="11"/>
        <color auto="1"/>
        <name val="Calibri"/>
        <scheme val="minor"/>
      </font>
      <protection locked="1"/>
    </ndxf>
  </rcc>
  <rcc rId="72286" sId="1" odxf="1" dxf="1">
    <nc r="E1043" t="inlineStr">
      <is>
        <t>Aukštesnės vertės kepinių ir gėrimų (su padidintu skaidulinių medžiagų, oligosacharidų kiekiu) gamybos technologijų kūrimas.</t>
      </is>
    </nc>
    <odxf>
      <font>
        <sz val="11"/>
        <color theme="1"/>
        <name val="Calibri"/>
        <scheme val="minor"/>
      </font>
      <protection locked="0"/>
    </odxf>
    <ndxf>
      <font>
        <sz val="11"/>
        <color auto="1"/>
        <name val="Calibri"/>
        <scheme val="minor"/>
      </font>
      <protection locked="1"/>
    </ndxf>
  </rcc>
  <rcc rId="72287" sId="1" odxf="1" dxf="1">
    <nc r="F104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88" sId="1">
    <nc r="G1043">
      <v>22</v>
    </nc>
  </rcc>
  <rcc rId="72289" sId="1" odxf="1" dxf="1">
    <nc r="D1044" t="inlineStr">
      <is>
        <t>K3_P2_T2</t>
      </is>
    </nc>
    <odxf>
      <font>
        <sz val="11"/>
        <color theme="1"/>
        <name val="Calibri"/>
        <scheme val="minor"/>
      </font>
      <protection locked="0"/>
    </odxf>
    <ndxf>
      <font>
        <sz val="11"/>
        <color auto="1"/>
        <name val="Calibri"/>
        <scheme val="minor"/>
      </font>
      <protection locked="1"/>
    </ndxf>
  </rcc>
  <rcc rId="72290" sId="1" odxf="1" dxf="1">
    <nc r="E1044" t="inlineStr">
      <is>
        <t xml:space="preserve">Inovatyvių maisto produktų (pieno) prototipų kūrimas ir jų tyrimai. </t>
      </is>
    </nc>
    <odxf>
      <font>
        <sz val="11"/>
        <color theme="1"/>
        <name val="Calibri"/>
        <scheme val="minor"/>
      </font>
      <protection locked="0"/>
    </odxf>
    <ndxf>
      <font>
        <sz val="11"/>
        <color auto="1"/>
        <name val="Calibri"/>
        <scheme val="minor"/>
      </font>
      <protection locked="1"/>
    </ndxf>
  </rcc>
  <rcc rId="72291" sId="1" odxf="1" dxf="1">
    <nc r="F104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92" sId="1">
    <nc r="G1044">
      <v>22</v>
    </nc>
  </rcc>
  <rcc rId="72293" sId="1" odxf="1" dxf="1">
    <nc r="D1045" t="inlineStr">
      <is>
        <t>K3_P1_T2</t>
      </is>
    </nc>
    <odxf>
      <font>
        <sz val="11"/>
        <color theme="1"/>
        <name val="Calibri"/>
        <scheme val="minor"/>
      </font>
      <protection locked="0"/>
    </odxf>
    <ndxf>
      <font>
        <sz val="11"/>
        <color auto="1"/>
        <name val="Calibri"/>
        <scheme val="minor"/>
      </font>
      <protection locked="1"/>
    </ndxf>
  </rcc>
  <rcc rId="72294" sId="1" odxf="1" dxf="1">
    <nc r="E1045" t="inlineStr">
      <is>
        <t>Technologinių operacijų taikymas siekiant išsaugoti pieno ir pieno produktų kokybę, pratęsiant jų galiojimo laiką  bei gerinat produktų išeigas.</t>
      </is>
    </nc>
    <odxf>
      <font>
        <sz val="11"/>
        <color theme="1"/>
        <name val="Calibri"/>
        <scheme val="minor"/>
      </font>
      <protection locked="0"/>
    </odxf>
    <ndxf>
      <font>
        <sz val="11"/>
        <color auto="1"/>
        <name val="Calibri"/>
        <scheme val="minor"/>
      </font>
      <protection locked="1"/>
    </ndxf>
  </rcc>
  <rcc rId="72295" sId="1" odxf="1" dxf="1">
    <nc r="F104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296" sId="1">
    <nc r="G1045">
      <v>22</v>
    </nc>
  </rcc>
  <rcc rId="72297" sId="1" odxf="1" dxf="1">
    <nc r="D1046" t="inlineStr">
      <is>
        <t>K3_P3_T2</t>
      </is>
    </nc>
    <odxf>
      <font>
        <sz val="11"/>
        <color theme="1"/>
        <name val="Calibri"/>
        <scheme val="minor"/>
      </font>
      <protection locked="0"/>
    </odxf>
    <ndxf>
      <font>
        <sz val="11"/>
        <color auto="1"/>
        <name val="Calibri"/>
        <scheme val="minor"/>
      </font>
      <protection locked="1"/>
    </ndxf>
  </rcc>
  <rcc rId="72298" sId="1" odxf="1" dxf="1">
    <nc r="E1046" t="inlineStr">
      <is>
        <t>Amilolitinių ir hemiceliuliolitinių fermentų parinkimas augalinės žaliavos perdirbimui. Rezultate bus sudarytos fermentų kompozicijos įvairios augalinės žaliavos perdirbimui į bioetanolį, chemikalus.</t>
      </is>
    </nc>
    <odxf>
      <font>
        <sz val="11"/>
        <color theme="1"/>
        <name val="Calibri"/>
        <scheme val="minor"/>
      </font>
      <protection locked="0"/>
    </odxf>
    <ndxf>
      <font>
        <sz val="11"/>
        <color auto="1"/>
        <name val="Calibri"/>
        <scheme val="minor"/>
      </font>
      <protection locked="1"/>
    </ndxf>
  </rcc>
  <rcc rId="72299" sId="1" odxf="1" dxf="1">
    <nc r="F104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00" sId="1">
    <nc r="G1046">
      <v>22</v>
    </nc>
  </rcc>
  <rcc rId="72301" sId="1" odxf="1" dxf="1">
    <nc r="D1047" t="inlineStr">
      <is>
        <t>K3_P2_T2</t>
      </is>
    </nc>
    <odxf>
      <font>
        <sz val="11"/>
        <color theme="1"/>
        <name val="Calibri"/>
        <scheme val="minor"/>
      </font>
      <protection locked="0"/>
    </odxf>
    <ndxf>
      <font>
        <sz val="11"/>
        <color auto="1"/>
        <name val="Calibri"/>
        <scheme val="minor"/>
      </font>
      <protection locked="1"/>
    </ndxf>
  </rcc>
  <rcc rId="72302" sId="1" odxf="1" dxf="1">
    <nc r="E1047" t="inlineStr">
      <is>
        <t>Biologiškai vertingų maisto žaliavų, medžiagų, technologinių procesų, laikymo sąlygų įtakos produktų kokybei, tyrimai, funkcionaliojo, ekologiško, išskirtinės kokybės maisto tyrimai, naujų produktų kūrimas.</t>
      </is>
    </nc>
    <odxf>
      <font>
        <sz val="11"/>
        <color theme="1"/>
        <name val="Calibri"/>
        <scheme val="minor"/>
      </font>
      <protection locked="0"/>
    </odxf>
    <ndxf>
      <font>
        <sz val="11"/>
        <color auto="1"/>
        <name val="Calibri"/>
        <scheme val="minor"/>
      </font>
      <protection locked="1"/>
    </ndxf>
  </rcc>
  <rcc rId="72303" sId="1" odxf="1" dxf="1">
    <nc r="F104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04" sId="1">
    <nc r="G1047">
      <v>22</v>
    </nc>
  </rcc>
  <rcc rId="72305" sId="1" odxf="1" dxf="1">
    <nc r="D1048" t="inlineStr">
      <is>
        <t>K3_P3_T2</t>
      </is>
    </nc>
    <odxf>
      <font>
        <sz val="11"/>
        <color theme="1"/>
        <name val="Calibri"/>
        <scheme val="minor"/>
      </font>
      <protection locked="0"/>
    </odxf>
    <ndxf>
      <font>
        <sz val="11"/>
        <color auto="1"/>
        <name val="Calibri"/>
        <scheme val="minor"/>
      </font>
      <protection locked="1"/>
    </ndxf>
  </rcc>
  <rcc rId="72306" sId="1" odxf="1" dxf="1">
    <nc r="E1048" t="inlineStr">
      <is>
        <t>Žuvies produktų, jų žaliavų, šalutinių žuvininkystės produktų cheminiai tyrimai bei technologinių procesų modeliavimas. Rezultate bus atliktas tiriamasis analitinis darbas, kuriuo siekiama įvertinti skirtingų technologinių parametrų  įtaką žuvininkystės žaliavų, jų produktų cheminei sudėčiai</t>
      </is>
    </nc>
    <odxf>
      <font>
        <sz val="11"/>
        <color theme="1"/>
        <name val="Calibri"/>
        <scheme val="minor"/>
      </font>
      <protection locked="0"/>
    </odxf>
    <ndxf>
      <font>
        <sz val="11"/>
        <color auto="1"/>
        <name val="Calibri"/>
        <scheme val="minor"/>
      </font>
      <protection locked="1"/>
    </ndxf>
  </rcc>
  <rcc rId="72307" sId="1" odxf="1" dxf="1">
    <nc r="F104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08" sId="1">
    <nc r="G1048">
      <v>22</v>
    </nc>
  </rcc>
  <rcc rId="72309" sId="1" odxf="1" dxf="1">
    <nc r="D1049" t="inlineStr">
      <is>
        <t>K3_P3_T2</t>
      </is>
    </nc>
    <odxf>
      <font>
        <sz val="11"/>
        <color theme="1"/>
        <name val="Calibri"/>
        <scheme val="minor"/>
      </font>
      <protection locked="0"/>
    </odxf>
    <ndxf>
      <font>
        <sz val="11"/>
        <color auto="1"/>
        <name val="Calibri"/>
        <scheme val="minor"/>
      </font>
      <protection locked="1"/>
    </ndxf>
  </rcc>
  <rcc rId="72310" sId="1" odxf="1" dxf="1">
    <nc r="E1049" t="inlineStr">
      <is>
        <t>Technologinių procesų modeliavimas, vertinant technologinių parametrų, maisto priedų ar kitų komponentų pokyčius bei  įtaką žuvies gaminių kokybei ir sudėčiai. Rezultate bus atliktas tiriamasis analitinis darbas, kuriuo siekiama įvertinti skirtingų technologinių parametrų,  maisto priedų ar kitų komponentų pokyčius bei įtaką žuvininkystės žaliavų, jų produktų cheminei sudėčiai ir kokybei</t>
      </is>
    </nc>
    <odxf>
      <font>
        <sz val="11"/>
        <color theme="1"/>
        <name val="Calibri"/>
        <scheme val="minor"/>
      </font>
      <protection locked="0"/>
    </odxf>
    <ndxf>
      <font>
        <sz val="11"/>
        <color auto="1"/>
        <name val="Calibri"/>
        <scheme val="minor"/>
      </font>
      <protection locked="1"/>
    </ndxf>
  </rcc>
  <rcc rId="72311" sId="1" odxf="1" dxf="1">
    <nc r="F104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12" sId="1">
    <nc r="G1049">
      <v>22</v>
    </nc>
  </rcc>
  <rcc rId="72313" sId="1" odxf="1" dxf="1">
    <nc r="D1050" t="inlineStr">
      <is>
        <t>K3_P2_T2</t>
      </is>
    </nc>
    <odxf>
      <font>
        <sz val="11"/>
        <color theme="1"/>
        <name val="Calibri"/>
        <scheme val="minor"/>
      </font>
      <protection locked="0"/>
    </odxf>
    <ndxf>
      <font>
        <sz val="11"/>
        <color auto="1"/>
        <name val="Calibri"/>
        <scheme val="minor"/>
      </font>
      <protection locked="1"/>
    </ndxf>
  </rcc>
  <rcc rId="72314" sId="1" odxf="1" dxf="1">
    <nc r="E1050" t="inlineStr">
      <is>
        <t>Naujų žuvininkystės padidintos vertės produktų kūrimas ir tobulinimas. Rezultate bus atliktas tiriamasis analitinis darbas, kuriuo siekiama įvertinti priedų, skirtų padidinti žuvininkystės produktų vertę, nustatant natūraliai esančių ir pridėtinių komponentų pokyčius bei įtaką gaminių kokybei ir sudėčiai.</t>
      </is>
    </nc>
    <odxf>
      <font>
        <sz val="11"/>
        <color theme="1"/>
        <name val="Calibri"/>
        <scheme val="minor"/>
      </font>
      <protection locked="0"/>
    </odxf>
    <ndxf>
      <font>
        <sz val="11"/>
        <color auto="1"/>
        <name val="Calibri"/>
        <scheme val="minor"/>
      </font>
      <protection locked="1"/>
    </ndxf>
  </rcc>
  <rcc rId="72315" sId="1" odxf="1" dxf="1">
    <nc r="F105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16" sId="1">
    <nc r="G1050">
      <v>22</v>
    </nc>
  </rcc>
  <rcc rId="72317" sId="1" odxf="1" dxf="1">
    <nc r="D1051" t="inlineStr">
      <is>
        <t>K3_P2_T2</t>
      </is>
    </nc>
    <odxf>
      <font>
        <sz val="11"/>
        <color theme="1"/>
        <name val="Calibri"/>
        <scheme val="minor"/>
      </font>
      <protection locked="0"/>
    </odxf>
    <ndxf>
      <font>
        <sz val="11"/>
        <color auto="1"/>
        <name val="Calibri"/>
        <scheme val="minor"/>
      </font>
      <protection locked="1"/>
    </ndxf>
  </rcc>
  <rcc rId="72318" sId="1" odxf="1" dxf="1">
    <nc r="E1051" t="inlineStr">
      <is>
        <t>Technologinių procesų modeliavimas, vertinant natūraliai esančių ir pridėtinių komponentų pokyčius bei įtaką gaminių kokybei ir sudėčiai.</t>
      </is>
    </nc>
    <odxf>
      <font>
        <sz val="11"/>
        <color theme="1"/>
        <name val="Calibri"/>
        <scheme val="minor"/>
      </font>
      <protection locked="0"/>
    </odxf>
    <ndxf>
      <font>
        <sz val="11"/>
        <color auto="1"/>
        <name val="Calibri"/>
        <scheme val="minor"/>
      </font>
      <protection locked="1"/>
    </ndxf>
  </rcc>
  <rcc rId="72319" sId="1" odxf="1" dxf="1">
    <nc r="F105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20" sId="1">
    <nc r="G1051">
      <v>22</v>
    </nc>
  </rcc>
  <rcc rId="72321" sId="1" odxf="1" dxf="1">
    <nc r="D1052" t="inlineStr">
      <is>
        <t>K3_P2_T2</t>
      </is>
    </nc>
    <odxf>
      <font>
        <sz val="11"/>
        <color theme="1"/>
        <name val="Calibri"/>
        <scheme val="minor"/>
      </font>
      <protection locked="0"/>
    </odxf>
    <ndxf>
      <font>
        <sz val="11"/>
        <color auto="1"/>
        <name val="Calibri"/>
        <scheme val="minor"/>
      </font>
      <protection locked="1"/>
    </ndxf>
  </rcc>
  <rcc rId="72322" sId="1" odxf="1" dxf="1">
    <nc r="E1052" t="inlineStr">
      <is>
        <t>Naujų maitinimo produktų kūrimas, jų cheminės sudėties bei maistinės vertės prognozavimas.</t>
      </is>
    </nc>
    <odxf>
      <font>
        <sz val="11"/>
        <color theme="1"/>
        <name val="Calibri"/>
        <scheme val="minor"/>
      </font>
      <protection locked="0"/>
    </odxf>
    <ndxf>
      <font>
        <sz val="11"/>
        <color auto="1"/>
        <name val="Calibri"/>
        <scheme val="minor"/>
      </font>
      <protection locked="1"/>
    </ndxf>
  </rcc>
  <rcc rId="72323" sId="1" odxf="1" dxf="1">
    <nc r="F105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24" sId="1">
    <nc r="G1052">
      <v>22</v>
    </nc>
  </rcc>
  <rcc rId="72325" sId="1" odxf="1" dxf="1">
    <nc r="D1053" t="inlineStr">
      <is>
        <t>K3_P2_T2</t>
      </is>
    </nc>
    <odxf>
      <font>
        <sz val="11"/>
        <color theme="1"/>
        <name val="Calibri"/>
        <scheme val="minor"/>
      </font>
      <protection locked="0"/>
    </odxf>
    <ndxf>
      <font>
        <sz val="11"/>
        <color auto="1"/>
        <name val="Calibri"/>
        <scheme val="minor"/>
      </font>
      <protection locked="1"/>
    </ndxf>
  </rcc>
  <rcc rId="72326" sId="1" odxf="1" dxf="1">
    <nc r="E1053" t="inlineStr">
      <is>
        <t>Natūralių antimikrobinių bioproduktų kūrimas: (I) grūdų biologinei taršai mažinti; (II)  maisto produktų ir gaiviųjų gėrimų funkcionalumui didinti ir saugai užtikrinti;  (III) bioploviklių gamybai.</t>
      </is>
    </nc>
    <odxf>
      <font>
        <sz val="11"/>
        <color theme="1"/>
        <name val="Calibri"/>
        <scheme val="minor"/>
      </font>
      <protection locked="0"/>
    </odxf>
    <ndxf>
      <font>
        <sz val="11"/>
        <color auto="1"/>
        <name val="Calibri"/>
        <scheme val="minor"/>
      </font>
      <protection locked="1"/>
    </ndxf>
  </rcc>
  <rcc rId="72327" sId="1" odxf="1" dxf="1">
    <nc r="F105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28" sId="1">
    <nc r="G1053">
      <v>22</v>
    </nc>
  </rcc>
  <rcc rId="72329" sId="1" odxf="1" dxf="1">
    <nc r="D1054" t="inlineStr">
      <is>
        <t>K3_P2_T2</t>
      </is>
    </nc>
    <odxf>
      <font>
        <sz val="11"/>
        <color theme="1"/>
        <name val="Calibri"/>
        <scheme val="minor"/>
      </font>
      <protection locked="0"/>
    </odxf>
    <ndxf>
      <font>
        <sz val="11"/>
        <color auto="1"/>
        <name val="Calibri"/>
        <scheme val="minor"/>
      </font>
      <protection locked="1"/>
    </ndxf>
  </rcc>
  <rcc rId="72330" sId="1" odxf="1" dxf="1">
    <nc r="E1054" t="inlineStr">
      <is>
        <t>Aukštesnės vertės kepinių ir gėrimų (su padidintu skaidulinių medžiagų, oligosacharidų kiekiu) gamybos technologijų kūrimas.</t>
      </is>
    </nc>
    <odxf>
      <font>
        <sz val="11"/>
        <color theme="1"/>
        <name val="Calibri"/>
        <scheme val="minor"/>
      </font>
      <protection locked="0"/>
    </odxf>
    <ndxf>
      <font>
        <sz val="11"/>
        <color auto="1"/>
        <name val="Calibri"/>
        <scheme val="minor"/>
      </font>
      <protection locked="1"/>
    </ndxf>
  </rcc>
  <rcc rId="72331" sId="1" odxf="1" dxf="1">
    <nc r="F105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32" sId="1">
    <nc r="G1054">
      <v>22</v>
    </nc>
  </rcc>
  <rcc rId="72333" sId="1" odxf="1" dxf="1">
    <nc r="D1055" t="inlineStr">
      <is>
        <t>K3_P2_T2</t>
      </is>
    </nc>
    <odxf>
      <font>
        <sz val="11"/>
        <color theme="1"/>
        <name val="Calibri"/>
        <scheme val="minor"/>
      </font>
      <protection locked="0"/>
    </odxf>
    <ndxf>
      <font>
        <sz val="11"/>
        <color auto="1"/>
        <name val="Calibri"/>
        <scheme val="minor"/>
      </font>
      <protection locked="1"/>
    </ndxf>
  </rcc>
  <rcc rId="72334" sId="1" odxf="1" dxf="1">
    <nc r="E1055" t="inlineStr">
      <is>
        <t>Biologiškai vertingų maisto žaliavų, medžiagų, technologinių procesų, laikymo sąlygų įtakos produktų kokybei, tyrimai, funkcionaliojo, ekologiško, išskirtinės kokybės maisto tyrimai, naujų produktų kūrimas.</t>
      </is>
    </nc>
    <odxf>
      <font>
        <sz val="11"/>
        <color theme="1"/>
        <name val="Calibri"/>
        <scheme val="minor"/>
      </font>
      <protection locked="0"/>
    </odxf>
    <ndxf>
      <font>
        <sz val="11"/>
        <color auto="1"/>
        <name val="Calibri"/>
        <scheme val="minor"/>
      </font>
      <protection locked="1"/>
    </ndxf>
  </rcc>
  <rcc rId="72335" sId="1" odxf="1" dxf="1">
    <nc r="F105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36" sId="1">
    <nc r="G1055">
      <v>22</v>
    </nc>
  </rcc>
  <rcc rId="72337" sId="1" odxf="1" dxf="1">
    <nc r="D1056" t="inlineStr">
      <is>
        <t>K3_P2_T2</t>
      </is>
    </nc>
    <odxf>
      <font>
        <sz val="11"/>
        <color theme="1"/>
        <name val="Calibri"/>
        <scheme val="minor"/>
      </font>
      <protection locked="0"/>
    </odxf>
    <ndxf>
      <font>
        <sz val="11"/>
        <color auto="1"/>
        <name val="Calibri"/>
        <scheme val="minor"/>
      </font>
      <protection locked="1"/>
    </ndxf>
  </rcc>
  <rcc rId="72338" sId="1" odxf="1" dxf="1">
    <nc r="E1056" t="inlineStr">
      <is>
        <t xml:space="preserve">inovatyvių maisto produktų prototipų kūrimas ir jų savybių nustatymas, siekiant pateikti vartotojams aukštos kokybės produktus </t>
      </is>
    </nc>
    <odxf>
      <font>
        <sz val="11"/>
        <color theme="1"/>
        <name val="Calibri"/>
        <scheme val="minor"/>
      </font>
      <protection locked="0"/>
    </odxf>
    <ndxf>
      <font>
        <sz val="11"/>
        <color auto="1"/>
        <name val="Calibri"/>
        <scheme val="minor"/>
      </font>
      <protection locked="1"/>
    </ndxf>
  </rcc>
  <rcc rId="72339" sId="1" odxf="1" dxf="1">
    <nc r="F105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40" sId="1">
    <nc r="G1056">
      <v>22</v>
    </nc>
  </rcc>
  <rcc rId="72341" sId="1" odxf="1" dxf="1">
    <nc r="D1057" t="inlineStr">
      <is>
        <t>K3_P2_T1</t>
      </is>
    </nc>
    <odxf>
      <font>
        <sz val="11"/>
        <color theme="1"/>
        <name val="Calibri"/>
        <scheme val="minor"/>
      </font>
      <protection locked="0"/>
    </odxf>
    <ndxf>
      <font>
        <sz val="11"/>
        <color auto="1"/>
        <name val="Calibri"/>
        <scheme val="minor"/>
      </font>
      <protection locked="1"/>
    </ndxf>
  </rcc>
  <rcc rId="72342" sId="1" odxf="1" dxf="1">
    <nc r="E1057" t="inlineStr">
      <is>
        <t xml:space="preserve">Biologiškai veiklių komponentų panaudojimo žemės ūkyje ir maisto pramonėje galimybių tyrimai. Bus atlikti tyrimai pateikta ne mažiau 12  lapų apimties techninė galimybių studija - tiriamasis analitinis darbas, kuriame bus įvertinta planuojamų naudoti biologiškai aktyvių komponentų panaudojimo apibrėžtų produktų grupei poveikis  technologinėms savybėms, stabilumui laikymo metu, planuojamai produkto tinkamumo vartoti trukmei  bei juslinei kokybei . </t>
      </is>
    </nc>
    <odxf>
      <font>
        <sz val="11"/>
        <color theme="1"/>
        <name val="Calibri"/>
        <scheme val="minor"/>
      </font>
      <protection locked="0"/>
    </odxf>
    <ndxf>
      <font>
        <sz val="11"/>
        <color auto="1"/>
        <name val="Calibri"/>
        <scheme val="minor"/>
      </font>
      <protection locked="1"/>
    </ndxf>
  </rcc>
  <rcc rId="72343" sId="1" odxf="1" dxf="1">
    <nc r="F105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44" sId="1">
    <nc r="G1057">
      <v>22</v>
    </nc>
  </rcc>
  <rcc rId="72345" sId="1" odxf="1" dxf="1">
    <nc r="D1058" t="inlineStr">
      <is>
        <t>K3_P2_T2</t>
      </is>
    </nc>
    <odxf>
      <font>
        <sz val="11"/>
        <color theme="1"/>
        <name val="Calibri"/>
        <scheme val="minor"/>
      </font>
      <protection locked="0"/>
    </odxf>
    <ndxf>
      <font>
        <sz val="11"/>
        <color auto="1"/>
        <name val="Calibri"/>
        <scheme val="minor"/>
      </font>
      <protection locked="1"/>
    </ndxf>
  </rcc>
  <rcc rId="72346" sId="1" odxf="1" dxf="1">
    <nc r="E1058" t="inlineStr">
      <is>
        <t>Funkcionaliųjų maisto komponentų (bioaktyvių, sveikatai naudingų medžiagų) gamybos technologijų kūrimas iš vietinių žaliavų, šalutinių žemės ūkio ir maisto perdirbimo produktų bei jų gamybos atliekų; gautų produktų sudėties ir savybių įvertinimas</t>
      </is>
    </nc>
    <odxf>
      <font>
        <sz val="11"/>
        <color theme="1"/>
        <name val="Calibri"/>
        <scheme val="minor"/>
      </font>
      <protection locked="0"/>
    </odxf>
    <ndxf>
      <font>
        <sz val="11"/>
        <color auto="1"/>
        <name val="Calibri"/>
        <scheme val="minor"/>
      </font>
      <protection locked="1"/>
    </ndxf>
  </rcc>
  <rcc rId="72347" sId="1" odxf="1" dxf="1">
    <nc r="F105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48" sId="1">
    <nc r="G1058">
      <v>22</v>
    </nc>
  </rcc>
  <rcc rId="72349" sId="1" odxf="1" dxf="1">
    <nc r="D1059" t="inlineStr">
      <is>
        <t>K3_P2_T2</t>
      </is>
    </nc>
    <odxf>
      <font>
        <sz val="11"/>
        <color theme="1"/>
        <name val="Calibri"/>
        <scheme val="minor"/>
      </font>
      <protection locked="0"/>
    </odxf>
    <ndxf>
      <font>
        <sz val="11"/>
        <color auto="1"/>
        <name val="Calibri"/>
        <scheme val="minor"/>
      </font>
      <protection locked="1"/>
    </ndxf>
  </rcc>
  <rcc rId="72350" sId="1" odxf="1" dxf="1">
    <nc r="E1059" t="inlineStr">
      <is>
        <t>Funkcionaliojo maisto produktų ir gėrimų gamybos technologijų kūrimas panaudojant iš vietinių žaliavų pagamintus ingredientus; gautų produktų sudėties ir savybių įvertinimas</t>
      </is>
    </nc>
    <odxf>
      <font>
        <sz val="11"/>
        <color theme="1"/>
        <name val="Calibri"/>
        <scheme val="minor"/>
      </font>
      <protection locked="0"/>
    </odxf>
    <ndxf>
      <font>
        <sz val="11"/>
        <color auto="1"/>
        <name val="Calibri"/>
        <scheme val="minor"/>
      </font>
      <protection locked="1"/>
    </ndxf>
  </rcc>
  <rcc rId="72351" sId="1" odxf="1" dxf="1">
    <nc r="F105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52" sId="1">
    <nc r="G1059">
      <v>22</v>
    </nc>
  </rcc>
  <rcc rId="72353" sId="1" odxf="1" dxf="1">
    <nc r="D1060" t="inlineStr">
      <is>
        <t>K3_P2_T2</t>
      </is>
    </nc>
    <odxf>
      <font>
        <sz val="11"/>
        <color theme="1"/>
        <name val="Calibri"/>
        <scheme val="minor"/>
      </font>
      <protection locked="0"/>
    </odxf>
    <ndxf>
      <font>
        <sz val="11"/>
        <color auto="1"/>
        <name val="Calibri"/>
        <scheme val="minor"/>
      </font>
      <protection locked="1"/>
    </ndxf>
  </rcc>
  <rcc rId="72354" sId="1" odxf="1" dxf="1">
    <nc r="E1060" t="inlineStr">
      <is>
        <t>Vitamino D kiekio bei jo kitimo, priklausomai nuo technologinių veiksnių, nustatymas ir rezultatų įvertinimas. Rezultate bus atliktas tiriamasis analitinis darbas, kuriuo siekiama įvertinti planuojamo įgyvendinti MTEP projekto technologinį ir komercinį gyvybingumą.</t>
      </is>
    </nc>
    <odxf>
      <font>
        <sz val="11"/>
        <color theme="1"/>
        <name val="Calibri"/>
        <scheme val="minor"/>
      </font>
      <protection locked="0"/>
    </odxf>
    <ndxf>
      <font>
        <sz val="11"/>
        <color auto="1"/>
        <name val="Calibri"/>
        <scheme val="minor"/>
      </font>
      <protection locked="1"/>
    </ndxf>
  </rcc>
  <rcc rId="72355" sId="1" odxf="1" dxf="1">
    <nc r="F106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56" sId="1">
    <nc r="G1060">
      <v>22</v>
    </nc>
  </rcc>
  <rcc rId="72357" sId="1" odxf="1" dxf="1">
    <nc r="D1061" t="inlineStr">
      <is>
        <t>K3_P2_T2</t>
      </is>
    </nc>
    <odxf>
      <font>
        <sz val="11"/>
        <color theme="1"/>
        <name val="Calibri"/>
        <scheme val="minor"/>
      </font>
      <protection locked="0"/>
    </odxf>
    <ndxf>
      <font>
        <sz val="11"/>
        <color auto="1"/>
        <name val="Calibri"/>
        <scheme val="minor"/>
      </font>
      <protection locked="1"/>
    </ndxf>
  </rcc>
  <rcc rId="72358" sId="1" odxf="1" dxf="1">
    <nc r="E1061" t="inlineStr">
      <is>
        <t>Funkcionaliųjų maisto komponentų (bioaktyvių, sveikatai naudingų medžiagų) gamybos technologijų kūrimas iš vietinių žaliavų, šalutinių žemės ūkio ir maisto perdirbimo produktų bei jų gamybos atliekų; gautų produktų sudėties ir savybių įvertinimas</t>
      </is>
    </nc>
    <odxf>
      <font>
        <sz val="11"/>
        <color theme="1"/>
        <name val="Calibri"/>
        <scheme val="minor"/>
      </font>
      <protection locked="0"/>
    </odxf>
    <ndxf>
      <font>
        <sz val="11"/>
        <color auto="1"/>
        <name val="Calibri"/>
        <scheme val="minor"/>
      </font>
      <protection locked="1"/>
    </ndxf>
  </rcc>
  <rcc rId="72359" sId="1" odxf="1" dxf="1">
    <nc r="F106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60" sId="1">
    <nc r="G1061">
      <v>22</v>
    </nc>
  </rcc>
  <rcc rId="72361" sId="1" odxf="1" dxf="1">
    <nc r="D1062" t="inlineStr">
      <is>
        <t>K3_P2_T2</t>
      </is>
    </nc>
    <odxf>
      <font>
        <sz val="11"/>
        <color theme="1"/>
        <name val="Calibri"/>
        <scheme val="minor"/>
      </font>
      <protection locked="0"/>
    </odxf>
    <ndxf>
      <font>
        <sz val="11"/>
        <color auto="1"/>
        <name val="Calibri"/>
        <scheme val="minor"/>
      </font>
      <protection locked="1"/>
    </ndxf>
  </rcc>
  <rcc rId="72362" sId="1" odxf="1" dxf="1">
    <nc r="E1062" t="inlineStr">
      <is>
        <t>Funkcionaliojo maisto produktų ir gėrimų gamybos technologijų kūrimas panaudojant iš vietinių žaliavų pagamintus ingredientus; gautų produktų sudėties ir savybių įvertinimas</t>
      </is>
    </nc>
    <odxf>
      <font>
        <sz val="11"/>
        <color theme="1"/>
        <name val="Calibri"/>
        <scheme val="minor"/>
      </font>
      <protection locked="0"/>
    </odxf>
    <ndxf>
      <font>
        <sz val="11"/>
        <color auto="1"/>
        <name val="Calibri"/>
        <scheme val="minor"/>
      </font>
      <protection locked="1"/>
    </ndxf>
  </rcc>
  <rcc rId="72363" sId="1" odxf="1" dxf="1">
    <nc r="F106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64" sId="1">
    <nc r="G1062">
      <v>22</v>
    </nc>
  </rcc>
  <rcc rId="72365" sId="1" odxf="1" dxf="1">
    <nc r="D1063" t="inlineStr">
      <is>
        <t>K3_P2_T3</t>
      </is>
    </nc>
    <odxf>
      <font>
        <sz val="11"/>
        <color theme="1"/>
        <name val="Calibri"/>
        <scheme val="minor"/>
      </font>
      <protection locked="0"/>
    </odxf>
    <ndxf>
      <font>
        <sz val="11"/>
        <color auto="1"/>
        <name val="Calibri"/>
        <scheme val="minor"/>
      </font>
      <protection locked="1"/>
    </ndxf>
  </rcc>
  <rcc rId="72366" sId="1" odxf="1" dxf="1">
    <nc r="E1063" t="inlineStr">
      <is>
        <t>Naujos inovatyvios vartotojų poreikių maisto produktams vertinimo metodologijos, pagrįstos multimodalinės sąveikos studijomis tarp gatavos produkcijos kokybės kriterijų,  kūrimas. Metodikų kūrimas vartotojų emocijoms į skirtingus maisto produktus tirti.</t>
      </is>
    </nc>
    <odxf>
      <font>
        <sz val="11"/>
        <color theme="1"/>
        <name val="Calibri"/>
        <scheme val="minor"/>
      </font>
      <protection locked="0"/>
    </odxf>
    <ndxf>
      <font>
        <sz val="11"/>
        <color auto="1"/>
        <name val="Calibri"/>
        <scheme val="minor"/>
      </font>
      <protection locked="1"/>
    </ndxf>
  </rcc>
  <rcc rId="72367" sId="1" odxf="1" dxf="1">
    <nc r="F106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68" sId="1">
    <nc r="G1063">
      <v>22</v>
    </nc>
  </rcc>
  <rcc rId="72369" sId="1" odxf="1" dxf="1">
    <nc r="D1064" t="inlineStr">
      <is>
        <t>K3_P2_T1</t>
      </is>
    </nc>
    <odxf>
      <font>
        <sz val="11"/>
        <color theme="1"/>
        <name val="Calibri"/>
        <scheme val="minor"/>
      </font>
      <protection locked="0"/>
    </odxf>
    <ndxf>
      <font>
        <sz val="11"/>
        <color auto="1"/>
        <name val="Calibri"/>
        <scheme val="minor"/>
      </font>
      <protection locked="1"/>
    </ndxf>
  </rcc>
  <rcc rId="72370" sId="1" odxf="1" dxf="1">
    <nc r="E1064" t="inlineStr">
      <is>
        <t>Vitamino D kiekio bei jo kitimo, priklausomai nuo technologinių veiksnių, nustatymas ir rezultatų įvertinimas. Rezultate bus atliktas tiriamasis analitinis darbas, kuriuo siekiama įvertinti planuojamo įgyvendinti MTEP projekto technologinį ir komercinį gyvybingumą.</t>
      </is>
    </nc>
    <odxf>
      <font>
        <sz val="11"/>
        <color theme="1"/>
        <name val="Calibri"/>
        <scheme val="minor"/>
      </font>
      <protection locked="0"/>
    </odxf>
    <ndxf>
      <font>
        <sz val="11"/>
        <color auto="1"/>
        <name val="Calibri"/>
        <scheme val="minor"/>
      </font>
      <protection locked="1"/>
    </ndxf>
  </rcc>
  <rcc rId="72371" sId="1" odxf="1" dxf="1">
    <nc r="F106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72" sId="1">
    <nc r="G1064">
      <v>22</v>
    </nc>
  </rcc>
  <rcc rId="72373" sId="1" odxf="1" dxf="1">
    <nc r="D1065" t="inlineStr">
      <is>
        <t>K3_P2_T3</t>
      </is>
    </nc>
    <odxf>
      <font>
        <sz val="11"/>
        <color theme="1"/>
        <name val="Calibri"/>
        <scheme val="minor"/>
      </font>
      <protection locked="0"/>
    </odxf>
    <ndxf>
      <font>
        <sz val="11"/>
        <color auto="1"/>
        <name val="Calibri"/>
        <scheme val="minor"/>
      </font>
      <protection locked="1"/>
    </ndxf>
  </rcc>
  <rcc rId="72374" sId="1" odxf="1" dxf="1">
    <nc r="E1065" t="inlineStr">
      <is>
        <t xml:space="preserve">Netradicinės augalinės žaliavos panaudojimas biologiškai vertingesnių miltinės konditerijos kepinių gamybai. Rezultate bus sukurta miltinės konditerijos kepinių su mažesniu cukraus kiekiu, praturtintų vertingais augaliniais baltymais,  fenoliniais junginiais bei eteriniais aliejais, gamybos technologija, pateiktos rekomendacijos, sudarytos naujų kepinių maistingumo lentelės. </t>
      </is>
    </nc>
    <odxf>
      <font>
        <sz val="11"/>
        <color theme="1"/>
        <name val="Calibri"/>
        <scheme val="minor"/>
      </font>
      <protection locked="0"/>
    </odxf>
    <ndxf>
      <font>
        <sz val="11"/>
        <color auto="1"/>
        <name val="Calibri"/>
        <scheme val="minor"/>
      </font>
      <protection locked="1"/>
    </ndxf>
  </rcc>
  <rcc rId="72375" sId="1" odxf="1" dxf="1">
    <nc r="F106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76" sId="1">
    <nc r="G1065">
      <v>22</v>
    </nc>
  </rcc>
  <rcc rId="72377" sId="1" odxf="1" dxf="1">
    <nc r="D1066" t="inlineStr">
      <is>
        <t>K3_P2_T3</t>
      </is>
    </nc>
    <odxf>
      <font>
        <sz val="11"/>
        <color theme="1"/>
        <name val="Calibri"/>
        <scheme val="minor"/>
      </font>
      <protection locked="0"/>
    </odxf>
    <ndxf>
      <font>
        <sz val="11"/>
        <color auto="1"/>
        <name val="Calibri"/>
        <scheme val="minor"/>
      </font>
      <protection locked="1"/>
    </ndxf>
  </rcc>
  <rcc rId="72378" sId="1" odxf="1" dxf="1">
    <nc r="E1066" t="inlineStr">
      <is>
        <t>Skaidulinių medžiagų panaudojimas smulkių pyrago kepinių kaloringumo mažinimui. Rezultate bus sukurta pyrago kepinių su įdarais gamybos technologija, panaudojant augalines skaidulines medžiagas įdarų gamybai, įvertintos įdarų reologinės ir technologinės savybės, pateiktos gamybos rekomendacijos, įvertintas produktų maistingumas.</t>
      </is>
    </nc>
    <odxf>
      <font>
        <sz val="11"/>
        <color theme="1"/>
        <name val="Calibri"/>
        <scheme val="minor"/>
      </font>
      <protection locked="0"/>
    </odxf>
    <ndxf>
      <font>
        <sz val="11"/>
        <color auto="1"/>
        <name val="Calibri"/>
        <scheme val="minor"/>
      </font>
      <protection locked="1"/>
    </ndxf>
  </rcc>
  <rcc rId="72379" sId="1" odxf="1" dxf="1">
    <nc r="F106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80" sId="1">
    <nc r="G1066">
      <v>22</v>
    </nc>
  </rcc>
  <rcc rId="72381" sId="1" odxf="1" dxf="1">
    <nc r="D1067" t="inlineStr">
      <is>
        <t>K3_P2_T3</t>
      </is>
    </nc>
    <odxf>
      <font>
        <sz val="11"/>
        <color theme="1"/>
        <name val="Calibri"/>
        <scheme val="minor"/>
      </font>
      <protection locked="0"/>
    </odxf>
    <ndxf>
      <font>
        <sz val="11"/>
        <color auto="1"/>
        <name val="Calibri"/>
        <scheme val="minor"/>
      </font>
      <protection locked="1"/>
    </ndxf>
  </rcc>
  <rcc rId="72382" sId="1" odxf="1" dxf="1">
    <nc r="E1067" t="inlineStr">
      <is>
        <t>Baltymingo produkto sukūrimas naudojant vietinėse sąlygose užaugintus ankštinių javų grūdus</t>
      </is>
    </nc>
    <odxf>
      <font>
        <sz val="11"/>
        <color theme="1"/>
        <name val="Calibri"/>
        <scheme val="minor"/>
      </font>
      <protection locked="0"/>
    </odxf>
    <ndxf>
      <font>
        <sz val="11"/>
        <color auto="1"/>
        <name val="Calibri"/>
        <scheme val="minor"/>
      </font>
      <protection locked="1"/>
    </ndxf>
  </rcc>
  <rcc rId="72383" sId="1" odxf="1" dxf="1">
    <nc r="F106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84" sId="1">
    <nc r="G1067">
      <v>22</v>
    </nc>
  </rcc>
  <rcc rId="72385" sId="1" odxf="1" dxf="1">
    <nc r="D1068" t="inlineStr">
      <is>
        <t>K3_P1_T3</t>
      </is>
    </nc>
    <odxf>
      <font>
        <sz val="11"/>
        <color theme="1"/>
        <name val="Calibri"/>
        <scheme val="minor"/>
      </font>
      <protection locked="0"/>
    </odxf>
    <ndxf>
      <font>
        <sz val="11"/>
        <color auto="1"/>
        <name val="Calibri"/>
        <scheme val="minor"/>
      </font>
      <protection locked="1"/>
    </ndxf>
  </rcc>
  <rcc rId="72386" sId="1" odxf="1" dxf="1">
    <nc r="E1068" t="inlineStr">
      <is>
        <t>Sumažinto kaloringumo glaistų gamybos būdas / bandomosios partijos gamyba</t>
      </is>
    </nc>
    <odxf>
      <font>
        <sz val="11"/>
        <color theme="1"/>
        <name val="Calibri"/>
        <scheme val="minor"/>
      </font>
      <protection locked="0"/>
    </odxf>
    <ndxf>
      <font>
        <sz val="11"/>
        <color auto="1"/>
        <name val="Calibri"/>
        <scheme val="minor"/>
      </font>
      <protection locked="1"/>
    </ndxf>
  </rcc>
  <rcc rId="72387" sId="1" odxf="1" dxf="1">
    <nc r="F106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88" sId="1">
    <nc r="G1068">
      <v>22</v>
    </nc>
  </rcc>
  <rcc rId="72389" sId="1" odxf="1" dxf="1">
    <nc r="D1069" t="inlineStr">
      <is>
        <t>K3_P1_T1</t>
      </is>
    </nc>
    <odxf>
      <font>
        <sz val="11"/>
        <color theme="1"/>
        <name val="Calibri"/>
        <scheme val="minor"/>
      </font>
      <protection locked="0"/>
    </odxf>
    <ndxf>
      <font>
        <sz val="11"/>
        <color auto="1"/>
        <name val="Calibri"/>
        <scheme val="minor"/>
      </font>
      <protection locked="1"/>
    </ndxf>
  </rcc>
  <rcc rId="72390" sId="1" odxf="1" dxf="1">
    <nc r="E1069" t="inlineStr">
      <is>
        <t>Alaus, giros ir panašių gėrimų technologinio proceso tyrimai, modeliuojant juos laboratorine įranga. Rezultate bus atlikta 10-20 lapų apimties (pagal konkretų atvejį) techninė galimybių studija - tiriamasis analitinis darbas, kuriuo siekiama įvertinti planuojamo įgyvendinti MTEP projekto sukurti konkretų gėrimą technologinį bei/ar ekonominį ir komercinį gyvybingumą.</t>
      </is>
    </nc>
    <odxf>
      <font>
        <sz val="11"/>
        <color theme="1"/>
        <name val="Calibri"/>
        <scheme val="minor"/>
      </font>
      <protection locked="0"/>
    </odxf>
    <ndxf>
      <font>
        <sz val="11"/>
        <color auto="1"/>
        <name val="Calibri"/>
        <scheme val="minor"/>
      </font>
      <protection locked="1"/>
    </ndxf>
  </rcc>
  <rcc rId="72391" sId="1" odxf="1" dxf="1">
    <nc r="F106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92" sId="1">
    <nc r="G1069">
      <v>22</v>
    </nc>
  </rcc>
  <rcc rId="72393" sId="1" odxf="1" dxf="1">
    <nc r="D1070" t="inlineStr">
      <is>
        <t>K3_P1_T1</t>
      </is>
    </nc>
    <odxf>
      <font>
        <sz val="11"/>
        <color theme="1"/>
        <name val="Calibri"/>
        <scheme val="minor"/>
      </font>
      <protection locked="0"/>
    </odxf>
    <ndxf>
      <font>
        <sz val="11"/>
        <color auto="1"/>
        <name val="Calibri"/>
        <scheme val="minor"/>
      </font>
      <protection locked="1"/>
    </ndxf>
  </rcc>
  <rcc rId="72394" sId="1" odxf="1" dxf="1">
    <nc r="E1070" t="inlineStr">
      <is>
        <t>Alaus, giros ir panašių gėrimų mentalo bei misos ruošimo procesų bei naujų žaliavų panaudojimo metodų šiuose procesuose tyrimai, modeliuojant juos laboratorine įranga. Rezultate bus atlikta 10-20 lapų apimties (pagal konkretų atvejį) techninė galimybių studija - tiriamasis analitinis darbas, kuriuo siekiama įvertinti planuojamo įgyvendinti MTEP projekto, susijusio su naujomis žaliavomis,  technologinį bei/ar ekonominį ir komercinį gyvybingumą.</t>
      </is>
    </nc>
    <odxf>
      <font>
        <sz val="11"/>
        <color theme="1"/>
        <name val="Calibri"/>
        <scheme val="minor"/>
      </font>
      <protection locked="0"/>
    </odxf>
    <ndxf>
      <font>
        <sz val="11"/>
        <color auto="1"/>
        <name val="Calibri"/>
        <scheme val="minor"/>
      </font>
      <protection locked="1"/>
    </ndxf>
  </rcc>
  <rcc rId="72395" sId="1" odxf="1" dxf="1">
    <nc r="F107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396" sId="1">
    <nc r="G1070">
      <v>22</v>
    </nc>
  </rcc>
  <rcc rId="72397" sId="1" odxf="1" dxf="1">
    <nc r="D1071" t="inlineStr">
      <is>
        <t>K3_P1_T1</t>
      </is>
    </nc>
    <odxf>
      <font>
        <sz val="11"/>
        <color theme="1"/>
        <name val="Calibri"/>
        <scheme val="minor"/>
      </font>
      <protection locked="0"/>
    </odxf>
    <ndxf>
      <font>
        <sz val="11"/>
        <color auto="1"/>
        <name val="Calibri"/>
        <scheme val="minor"/>
      </font>
      <protection locked="1"/>
    </ndxf>
  </rcc>
  <rcc rId="72398" sId="1" odxf="1" dxf="1">
    <nc r="E1071" t="inlineStr">
      <is>
        <t>Mokslinių tyrimų sukauptu pažinimu paremti  darbai,  kurių tikslas –  kurti naujas alaus, giros ir panašių gėrimų rūšis, diegti naujus procesus, iš esmės tobulinti jau sukurtus. Rezultate bus atlikta 10-20 lapų apimties (pagal konkretų atvejį) techninė galimybių studija - tiriamasis analitinis darbas, kuriuo siekiama įvertinti planuojamo įgyvendinti MTEP projekto sukurti konkretų gėrimą technologinį bei/ar ekonominį ir komercinį gyvybingumą pagal jau turimą tam tikrą patyrimą.</t>
      </is>
    </nc>
    <odxf>
      <font>
        <sz val="11"/>
        <color theme="1"/>
        <name val="Calibri"/>
        <scheme val="minor"/>
      </font>
      <protection locked="0"/>
    </odxf>
    <ndxf>
      <font>
        <sz val="11"/>
        <color auto="1"/>
        <name val="Calibri"/>
        <scheme val="minor"/>
      </font>
      <protection locked="1"/>
    </ndxf>
  </rcc>
  <rcc rId="72399" sId="1" odxf="1" dxf="1">
    <nc r="F107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00" sId="1">
    <nc r="G1071">
      <v>22</v>
    </nc>
  </rcc>
  <rcc rId="72401" sId="1" odxf="1" dxf="1">
    <nc r="D1072" t="inlineStr">
      <is>
        <t>K3_P1_T1</t>
      </is>
    </nc>
    <odxf>
      <font>
        <sz val="11"/>
        <color theme="1"/>
        <name val="Calibri"/>
        <scheme val="minor"/>
      </font>
      <protection locked="0"/>
    </odxf>
    <ndxf>
      <font>
        <sz val="11"/>
        <color auto="1"/>
        <name val="Calibri"/>
        <scheme val="minor"/>
      </font>
      <protection locked="1"/>
    </ndxf>
  </rcc>
  <rcc rId="72402" sId="1" odxf="1" dxf="1">
    <nc r="E1072" t="inlineStr">
      <is>
        <t>Mokslinių tyrimų sukauptu pažinimu paremti  darbai, kurių tikslas – kurti naujas žaliavas fermentacijos, alaus ir nealkoholinių gėrimų pramonei, diegti naujus žaliavų panaudojimo procesus, iš esmės tobulinti jau sukurtus. Rezultate bus atlikta 10-20 lapų apimties (pagal konkretų atvejį) techninė galimybių studija - tiriamasis analitinis darbas, kuriuo siekiama įvertinti planuojamo įgyvendinti MTEP projekto, susijusio su naujomis žaliavomis,  technologinį bei/ar ekonominį ir komercinį gyvybingumą pagal jau turimą patyrimą.</t>
      </is>
    </nc>
    <odxf>
      <font>
        <sz val="11"/>
        <color theme="1"/>
        <name val="Calibri"/>
        <scheme val="minor"/>
      </font>
      <protection locked="0"/>
    </odxf>
    <ndxf>
      <font>
        <sz val="11"/>
        <color auto="1"/>
        <name val="Calibri"/>
        <scheme val="minor"/>
      </font>
      <protection locked="1"/>
    </ndxf>
  </rcc>
  <rcc rId="72403" sId="1" odxf="1" dxf="1">
    <nc r="F107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04" sId="1">
    <nc r="G1072">
      <v>22</v>
    </nc>
  </rcc>
  <rcc rId="72405" sId="1" odxf="1" dxf="1">
    <nc r="D1073" t="inlineStr">
      <is>
        <t>K3_P1_T1</t>
      </is>
    </nc>
    <odxf>
      <font>
        <sz val="11"/>
        <color theme="1"/>
        <name val="Calibri"/>
        <scheme val="minor"/>
      </font>
      <protection locked="0"/>
    </odxf>
    <ndxf>
      <font>
        <sz val="11"/>
        <color auto="1"/>
        <name val="Calibri"/>
        <scheme val="minor"/>
      </font>
      <protection locked="1"/>
    </ndxf>
  </rcc>
  <rcc rId="72406" sId="1" odxf="1" dxf="1">
    <nc r="E1073" t="inlineStr">
      <is>
        <t>Mėsos ir mėsos produktų kokybės rodiklių identifikavimas bei pokyčiams turinčių veiksnių nustatymas.  Rezultate bus atliktas tiriamasis analitinis darbas, kuriuo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2407" sId="1" odxf="1" dxf="1">
    <nc r="F107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08" sId="1">
    <nc r="G1073">
      <v>22</v>
    </nc>
  </rcc>
  <rcc rId="72409" sId="1" odxf="1" dxf="1">
    <nc r="D1074" t="inlineStr">
      <is>
        <t>K3_P1_T1</t>
      </is>
    </nc>
    <odxf>
      <font>
        <sz val="11"/>
        <color theme="1"/>
        <name val="Calibri"/>
        <scheme val="minor"/>
      </font>
      <protection locked="0"/>
    </odxf>
    <ndxf>
      <font>
        <sz val="11"/>
        <color auto="1"/>
        <name val="Calibri"/>
        <scheme val="minor"/>
      </font>
      <protection locked="1"/>
    </ndxf>
  </rcc>
  <rcc rId="72410" sId="1" odxf="1" dxf="1">
    <nc r="E1074" t="inlineStr">
      <is>
        <t>Mėsos  produktų  žaliavų, jų pakaitalų  ir užpildų cheminių bei funkcinių/ technologinių charakteristikų tyrimai. Rezultate bus atliktas tiriamasis analitinis darbas, kuriuo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2411" sId="1" odxf="1" dxf="1">
    <nc r="F107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12" sId="1">
    <nc r="G1074">
      <v>22</v>
    </nc>
  </rcc>
  <rcc rId="72413" sId="1" odxf="1" dxf="1">
    <nc r="D1075" t="inlineStr">
      <is>
        <t>K3_P1_T1</t>
      </is>
    </nc>
    <odxf>
      <font>
        <sz val="11"/>
        <color theme="1"/>
        <name val="Calibri"/>
        <scheme val="minor"/>
      </font>
      <protection locked="0"/>
    </odxf>
    <ndxf>
      <font>
        <sz val="11"/>
        <color auto="1"/>
        <name val="Calibri"/>
        <scheme val="minor"/>
      </font>
      <protection locked="1"/>
    </ndxf>
  </rcc>
  <rcc rId="72414" sId="1" odxf="1" dxf="1">
    <nc r="E1075" t="inlineStr">
      <is>
        <t>Naujų mėsos produktų kūrimas, jų kokybės rodiklių, cheminės sudėties,  bei energinės vertės prognozavimas. Bus pateikta naujai kuriamo produkto prototipinė technologija, tyrimais įvertinta gaminio cheminė sudėtis, energinė vertė, siekiant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2415" sId="1" odxf="1" dxf="1">
    <nc r="F107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16" sId="1">
    <nc r="G1075">
      <v>22</v>
    </nc>
  </rcc>
  <rcc rId="72417" sId="1" odxf="1" dxf="1">
    <nc r="D1076" t="inlineStr">
      <is>
        <t>K3_P1_T1</t>
      </is>
    </nc>
    <odxf>
      <font>
        <sz val="11"/>
        <color theme="1"/>
        <name val="Calibri"/>
        <scheme val="minor"/>
      </font>
      <protection locked="0"/>
    </odxf>
    <ndxf>
      <font>
        <sz val="11"/>
        <color auto="1"/>
        <name val="Calibri"/>
        <scheme val="minor"/>
      </font>
      <protection locked="1"/>
    </ndxf>
  </rcc>
  <rcc rId="72418" sId="1" odxf="1" dxf="1">
    <nc r="E1076" t="inlineStr">
      <is>
        <t>Fermentų kompozicijų sudarymas augalinių produktų (duonos, miltinės konditerijos gaminių ir kt.)  vertei didinti, kokybei gerinti ir gamybai intensyvinti.  Rezultate bus atlikta techninė galimybių studija, kuria siekiama įvertinti planuojamo įgyvendinti MTEP projekto technologinį ir komercinį  gyvybingumą.</t>
      </is>
    </nc>
    <odxf>
      <font>
        <sz val="11"/>
        <color theme="1"/>
        <name val="Calibri"/>
        <scheme val="minor"/>
      </font>
      <protection locked="0"/>
    </odxf>
    <ndxf>
      <font>
        <sz val="11"/>
        <color auto="1"/>
        <name val="Calibri"/>
        <scheme val="minor"/>
      </font>
      <protection locked="1"/>
    </ndxf>
  </rcc>
  <rcc rId="72419" sId="1" odxf="1" dxf="1">
    <nc r="F107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20" sId="1">
    <nc r="G1076">
      <v>22</v>
    </nc>
  </rcc>
  <rcc rId="72421" sId="1" odxf="1" dxf="1">
    <nc r="D1077" t="inlineStr">
      <is>
        <t>K3_P1_T1</t>
      </is>
    </nc>
    <odxf>
      <font>
        <sz val="11"/>
        <color theme="1"/>
        <name val="Calibri"/>
        <scheme val="minor"/>
      </font>
      <protection locked="0"/>
    </odxf>
    <ndxf>
      <font>
        <sz val="11"/>
        <color auto="1"/>
        <name val="Calibri"/>
        <scheme val="minor"/>
      </font>
      <protection locked="1"/>
    </ndxf>
  </rcc>
  <rcc rId="72422" sId="1" odxf="1" dxf="1">
    <nc r="E1077" t="inlineStr">
      <is>
        <t>Įvairių priedų panaudojimo pieno produktų gamyboje galimybių studija.</t>
      </is>
    </nc>
    <odxf>
      <font>
        <sz val="11"/>
        <color theme="1"/>
        <name val="Calibri"/>
        <scheme val="minor"/>
      </font>
      <protection locked="0"/>
    </odxf>
    <ndxf>
      <font>
        <sz val="11"/>
        <color auto="1"/>
        <name val="Calibri"/>
        <scheme val="minor"/>
      </font>
      <protection locked="1"/>
    </ndxf>
  </rcc>
  <rcc rId="72423" sId="1" odxf="1" dxf="1">
    <nc r="F107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24" sId="1">
    <nc r="G1077">
      <v>22</v>
    </nc>
  </rcc>
  <rcc rId="72425" sId="1" odxf="1" dxf="1">
    <nc r="D1078" t="inlineStr">
      <is>
        <t>K3_P3_T1</t>
      </is>
    </nc>
    <odxf>
      <font>
        <sz val="11"/>
        <color theme="1"/>
        <name val="Calibri"/>
        <scheme val="minor"/>
      </font>
      <protection locked="0"/>
    </odxf>
    <ndxf>
      <font>
        <sz val="11"/>
        <color auto="1"/>
        <name val="Calibri"/>
        <scheme val="minor"/>
      </font>
      <protection locked="1"/>
    </ndxf>
  </rcc>
  <rcc rId="72426" sId="1" odxf="1" dxf="1">
    <nc r="E1078" t="inlineStr">
      <is>
        <t xml:space="preserve">Mikroorganizmų kultivavimo sąlygų parinkimas </t>
      </is>
    </nc>
    <odxf>
      <font>
        <sz val="11"/>
        <color theme="1"/>
        <name val="Calibri"/>
        <scheme val="minor"/>
      </font>
      <protection locked="0"/>
    </odxf>
    <ndxf>
      <font>
        <sz val="11"/>
        <color auto="1"/>
        <name val="Calibri"/>
        <scheme val="minor"/>
      </font>
      <protection locked="1"/>
    </ndxf>
  </rcc>
  <rcc rId="72427" sId="1" odxf="1" dxf="1">
    <nc r="F107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28" sId="1">
    <nc r="G1078">
      <v>22</v>
    </nc>
  </rcc>
  <rcc rId="72429" sId="1" odxf="1" dxf="1">
    <nc r="D1079" t="inlineStr">
      <is>
        <t>K3_P3_T1</t>
      </is>
    </nc>
    <odxf>
      <font>
        <sz val="11"/>
        <color theme="1"/>
        <name val="Calibri"/>
        <scheme val="minor"/>
      </font>
      <protection locked="0"/>
    </odxf>
    <ndxf>
      <font>
        <sz val="11"/>
        <color auto="1"/>
        <name val="Calibri"/>
        <scheme val="minor"/>
      </font>
      <protection locked="1"/>
    </ndxf>
  </rcc>
  <rcc rId="72430" sId="1" odxf="1" dxf="1">
    <nc r="E1079" t="inlineStr">
      <is>
        <t>Naujų tyrimo metodų ir jų taikymo procedūrų žaliavų ir maisto produktų kokybės rodiklių vertinimui kūrimas. Žaliavos ir maisto produktų ydų (defektų) įvertinimas.</t>
      </is>
    </nc>
    <odxf>
      <font>
        <sz val="11"/>
        <color theme="1"/>
        <name val="Calibri"/>
        <scheme val="minor"/>
      </font>
      <protection locked="0"/>
    </odxf>
    <ndxf>
      <font>
        <sz val="11"/>
        <color auto="1"/>
        <name val="Calibri"/>
        <scheme val="minor"/>
      </font>
      <protection locked="1"/>
    </ndxf>
  </rcc>
  <rcc rId="72431" sId="1" odxf="1" dxf="1">
    <nc r="F107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32" sId="1">
    <nc r="G1079">
      <v>22</v>
    </nc>
  </rcc>
  <rcc rId="72433" sId="1" odxf="1" dxf="1">
    <nc r="D1080" t="inlineStr">
      <is>
        <t>K3_P1_T2</t>
      </is>
    </nc>
    <odxf>
      <font>
        <sz val="11"/>
        <color theme="1"/>
        <name val="Calibri"/>
        <scheme val="minor"/>
      </font>
      <protection locked="0"/>
    </odxf>
    <ndxf>
      <font>
        <sz val="11"/>
        <color auto="1"/>
        <name val="Calibri"/>
        <scheme val="minor"/>
      </font>
      <protection locked="1"/>
    </ndxf>
  </rcc>
  <rcc rId="72434" sId="1" odxf="1" dxf="1">
    <nc r="E1080" t="inlineStr">
      <is>
        <t>Inovatyvių maisto produktų technologijų kūrimas , tobulinimas,  įdiegimas maisto pramonės įmonėse</t>
      </is>
    </nc>
    <odxf>
      <font>
        <sz val="11"/>
        <color theme="1"/>
        <name val="Calibri"/>
        <scheme val="minor"/>
      </font>
      <protection locked="0"/>
    </odxf>
    <ndxf>
      <font>
        <sz val="11"/>
        <color auto="1"/>
        <name val="Calibri"/>
        <scheme val="minor"/>
      </font>
      <protection locked="1"/>
    </ndxf>
  </rcc>
  <rcc rId="72435" sId="1" odxf="1" dxf="1">
    <nc r="F108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36" sId="1">
    <nc r="G1080">
      <v>22</v>
    </nc>
  </rcc>
  <rcc rId="72437" sId="1" odxf="1" dxf="1">
    <nc r="D1081" t="inlineStr">
      <is>
        <t>K3_P3_T3</t>
      </is>
    </nc>
    <odxf>
      <font>
        <sz val="11"/>
        <color theme="1"/>
        <name val="Calibri"/>
        <scheme val="minor"/>
      </font>
      <protection locked="0"/>
    </odxf>
    <ndxf>
      <font>
        <sz val="11"/>
        <color auto="1"/>
        <name val="Calibri"/>
        <scheme val="minor"/>
      </font>
      <protection locked="1"/>
    </ndxf>
  </rcc>
  <rcc rId="72438" sId="1" odxf="1" dxf="1">
    <nc r="E1081" t="inlineStr">
      <is>
        <t>Vietinių agro ir maistinių žaliavų, šalutinių jų perdirbimo produktų bei gamybos atliekų biorafinavimo į aukštos vertės maistines medžiagas galimybės taikant tradicinius ir inovatyvius (ekstrakcija virškriziniais ir subkriziniais skysčiais, preparatyvinė chromatografija, molekulinė distiliacija,  fermentinė, mikrobangė ir ultragarsinė ekstrakcija/ frakcionavimas/ gryninimas) metodus</t>
      </is>
    </nc>
    <odxf>
      <font>
        <sz val="11"/>
        <color theme="1"/>
        <name val="Calibri"/>
        <scheme val="minor"/>
      </font>
      <protection locked="0"/>
    </odxf>
    <ndxf>
      <font>
        <sz val="11"/>
        <color auto="1"/>
        <name val="Calibri"/>
        <scheme val="minor"/>
      </font>
      <protection locked="1"/>
    </ndxf>
  </rcc>
  <rcc rId="72439" sId="1" odxf="1" dxf="1">
    <nc r="F108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40" sId="1">
    <nc r="G1081">
      <v>22</v>
    </nc>
  </rcc>
  <rcc rId="72441" sId="1" odxf="1" dxf="1">
    <nc r="D1082" t="inlineStr">
      <is>
        <t>K3_P3_T2</t>
      </is>
    </nc>
    <odxf>
      <font>
        <sz val="11"/>
        <color theme="1"/>
        <name val="Calibri"/>
        <scheme val="minor"/>
      </font>
      <protection locked="0"/>
    </odxf>
    <ndxf>
      <font>
        <sz val="11"/>
        <color auto="1"/>
        <name val="Calibri"/>
        <scheme val="minor"/>
      </font>
      <protection locked="1"/>
    </ndxf>
  </rcc>
  <rcc rId="72442" sId="1" odxf="1" dxf="1">
    <nc r="E1082" t="inlineStr">
      <is>
        <t>Natūralių medžiagų kosmetikai, parfiumerijai ir buitinei chemijai kūrimas iš vietinių biožaliavų taikant jų biorafinavimo koncepciją; jų savybių, sudėties ir pritaikomumo įvertinimas</t>
      </is>
    </nc>
    <odxf>
      <font>
        <sz val="11"/>
        <color theme="1"/>
        <name val="Calibri"/>
        <scheme val="minor"/>
      </font>
      <protection locked="0"/>
    </odxf>
    <ndxf>
      <font>
        <sz val="11"/>
        <color auto="1"/>
        <name val="Calibri"/>
        <scheme val="minor"/>
      </font>
      <protection locked="1"/>
    </ndxf>
  </rcc>
  <rcc rId="72443" sId="1" odxf="1" dxf="1">
    <nc r="F108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44" sId="1">
    <nc r="G1082">
      <v>22</v>
    </nc>
  </rcc>
  <rcc rId="72445" sId="1" odxf="1" dxf="1">
    <nc r="D1083" t="inlineStr">
      <is>
        <t>K3_P1_T1</t>
      </is>
    </nc>
    <odxf>
      <font>
        <sz val="11"/>
        <color theme="1"/>
        <name val="Calibri"/>
        <scheme val="minor"/>
      </font>
      <protection locked="0"/>
    </odxf>
    <ndxf>
      <font>
        <sz val="11"/>
        <color auto="1"/>
        <name val="Calibri"/>
        <scheme val="minor"/>
      </font>
      <protection locked="1"/>
    </ndxf>
  </rcc>
  <rcc rId="72446" sId="1" odxf="1" dxf="1">
    <nc r="E1083" t="inlineStr">
      <is>
        <t>Mėsos perdirbimo procesų tyrimai, modeliuojant juos pilotine įranga. Rezultate bus atliktas tiriamasis analitinis darbas, kuriuo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2447" sId="1" odxf="1" dxf="1">
    <nc r="F108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48" sId="1">
    <nc r="G1083">
      <v>22</v>
    </nc>
  </rcc>
  <rcc rId="72449" sId="1" odxf="1" dxf="1">
    <nc r="D1084" t="inlineStr">
      <is>
        <t>K3_P3_T1</t>
      </is>
    </nc>
    <odxf>
      <font>
        <sz val="11"/>
        <color theme="1"/>
        <name val="Calibri"/>
        <scheme val="minor"/>
      </font>
      <protection locked="0"/>
    </odxf>
    <ndxf>
      <font>
        <sz val="11"/>
        <color auto="1"/>
        <name val="Calibri"/>
        <scheme val="minor"/>
      </font>
      <protection locked="1"/>
    </ndxf>
  </rcc>
  <rcc rId="72450" sId="1" odxf="1" dxf="1">
    <nc r="E1084" t="inlineStr">
      <is>
        <t>Vietinių agro ir maistinių žaliavų, šalutinių jų perdirbimo produktų bei gamybos atliekų biorafinavimo į aukštos vertės maistines medžiagas galimybės taikant tradicinius ir inovatyvius (ekstrakcija virškriziniais ir subkriziniais skysčiais, preparatyvinė chromatografija, molekulinė distiliacija,  fermentinė, mikrobangė ir ultragarsinė ekstrakcija/ frakcionavimas/ gryninimas) metodus</t>
      </is>
    </nc>
    <odxf>
      <font>
        <sz val="11"/>
        <color theme="1"/>
        <name val="Calibri"/>
        <scheme val="minor"/>
      </font>
      <protection locked="0"/>
    </odxf>
    <ndxf>
      <font>
        <sz val="11"/>
        <color auto="1"/>
        <name val="Calibri"/>
        <scheme val="minor"/>
      </font>
      <protection locked="1"/>
    </ndxf>
  </rcc>
  <rcc rId="72451" sId="1" odxf="1" dxf="1">
    <nc r="F108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52" sId="1">
    <nc r="G1084">
      <v>22</v>
    </nc>
  </rcc>
  <rcc rId="72453" sId="1" odxf="1" dxf="1">
    <nc r="D1085" t="inlineStr">
      <is>
        <t>K3_P3_T2</t>
      </is>
    </nc>
    <odxf>
      <font>
        <sz val="11"/>
        <color theme="1"/>
        <name val="Calibri"/>
        <scheme val="minor"/>
      </font>
      <protection locked="0"/>
    </odxf>
    <ndxf>
      <font>
        <sz val="11"/>
        <color auto="1"/>
        <name val="Calibri"/>
        <scheme val="minor"/>
      </font>
      <protection locked="1"/>
    </ndxf>
  </rcc>
  <rcc rId="72454" sId="1" odxf="1" dxf="1">
    <nc r="E1085" t="inlineStr">
      <is>
        <t>Natūralių medžiagų kosmetikai, parfiumerijai ir buitinei chemijai kūrimas iš vietinių biožaliavų taikant jų biorafinavimo koncepciją; jų savybių, sudėties ir pritaikomumo įvertinimas</t>
      </is>
    </nc>
    <odxf>
      <font>
        <sz val="11"/>
        <color theme="1"/>
        <name val="Calibri"/>
        <scheme val="minor"/>
      </font>
      <protection locked="0"/>
    </odxf>
    <ndxf>
      <font>
        <sz val="11"/>
        <color auto="1"/>
        <name val="Calibri"/>
        <scheme val="minor"/>
      </font>
      <protection locked="1"/>
    </ndxf>
  </rcc>
  <rcc rId="72455" sId="1" odxf="1" dxf="1">
    <nc r="F108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56" sId="1">
    <nc r="G1085">
      <v>22</v>
    </nc>
  </rcc>
  <rcc rId="72457" sId="1" odxf="1" dxf="1">
    <nc r="D1086" t="inlineStr">
      <is>
        <t>K3_P1_T2</t>
      </is>
    </nc>
    <odxf>
      <font>
        <sz val="11"/>
        <color theme="1"/>
        <name val="Calibri"/>
        <scheme val="minor"/>
      </font>
      <protection locked="0"/>
    </odxf>
    <ndxf>
      <font>
        <sz val="11"/>
        <color auto="1"/>
        <name val="Calibri"/>
        <scheme val="minor"/>
      </font>
      <protection locked="1"/>
    </ndxf>
  </rcc>
  <rcc rId="72458" sId="1" odxf="1" dxf="1">
    <nc r="E1086" t="inlineStr">
      <is>
        <t xml:space="preserve">Ryšių tarp maisto produktų instrumentinio, juslinio ir vartotojiško vertinimo parametrų nustatymas. Rezultate bus atliktas tiriamasis darbas ir pateiktos rekomendacijų vartotojų patirtį atitinkančių maisto produktų kūrimui </t>
      </is>
    </nc>
    <odxf>
      <font>
        <sz val="11"/>
        <color theme="1"/>
        <name val="Calibri"/>
        <scheme val="minor"/>
      </font>
      <protection locked="0"/>
    </odxf>
    <ndxf>
      <font>
        <sz val="11"/>
        <color auto="1"/>
        <name val="Calibri"/>
        <scheme val="minor"/>
      </font>
      <protection locked="1"/>
    </ndxf>
  </rcc>
  <rcc rId="72459" sId="1" odxf="1" dxf="1">
    <nc r="F108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60" sId="1">
    <nc r="G1086">
      <v>22</v>
    </nc>
  </rcc>
  <rcc rId="72461" sId="1" odxf="1" dxf="1">
    <nc r="D1087" t="inlineStr">
      <is>
        <t>K3_P1_T1</t>
      </is>
    </nc>
    <odxf>
      <font>
        <sz val="11"/>
        <color theme="1"/>
        <name val="Calibri"/>
        <scheme val="minor"/>
      </font>
      <protection locked="0"/>
    </odxf>
    <ndxf>
      <font>
        <sz val="11"/>
        <color auto="1"/>
        <name val="Calibri"/>
        <scheme val="minor"/>
      </font>
      <protection locked="1"/>
    </ndxf>
  </rcc>
  <rcc rId="72462" sId="1" odxf="1" dxf="1">
    <nc r="E1087" t="inlineStr">
      <is>
        <t>Augalinės ir gyvūninės kilmės  pakaitalų ir įvairių užpildų panaudojimo mėsos produktų gamyboje galimybių studija, kuria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2463" sId="1" odxf="1" dxf="1">
    <nc r="F108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64" sId="1">
    <nc r="G1087">
      <v>22</v>
    </nc>
  </rcc>
  <rcc rId="72465" sId="1" odxf="1" dxf="1">
    <nc r="D1088" t="inlineStr">
      <is>
        <t>K3_P1_T2</t>
      </is>
    </nc>
    <odxf>
      <font>
        <sz val="11"/>
        <color theme="1"/>
        <name val="Calibri"/>
        <scheme val="minor"/>
      </font>
      <protection locked="0"/>
    </odxf>
    <ndxf>
      <font>
        <sz val="11"/>
        <color auto="1"/>
        <name val="Calibri"/>
        <scheme val="minor"/>
      </font>
      <protection locked="1"/>
    </ndxf>
  </rcc>
  <rcc rId="72466" sId="1" odxf="1" dxf="1">
    <nc r="E1088" t="inlineStr">
      <is>
        <t>Alaus, giros ir panašių gėrimų technologinio proceso tyrimai, modeliuojant juos laboratorine įranga. Rezultate bus pateikti technologinių tyrimų rezultatai ir/ar tarpiniai ar galutiniai produktai, atitinkantys prototipą.</t>
      </is>
    </nc>
    <odxf>
      <font>
        <sz val="11"/>
        <color theme="1"/>
        <name val="Calibri"/>
        <scheme val="minor"/>
      </font>
      <protection locked="0"/>
    </odxf>
    <ndxf>
      <font>
        <sz val="11"/>
        <color auto="1"/>
        <name val="Calibri"/>
        <scheme val="minor"/>
      </font>
      <protection locked="1"/>
    </ndxf>
  </rcc>
  <rcc rId="72467" sId="1" odxf="1" dxf="1">
    <nc r="F108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68" sId="1">
    <nc r="G1088">
      <v>22</v>
    </nc>
  </rcc>
  <rcc rId="72469" sId="1" odxf="1" dxf="1">
    <nc r="D1089" t="inlineStr">
      <is>
        <t>K3_P1_T2</t>
      </is>
    </nc>
    <odxf>
      <font>
        <sz val="11"/>
        <color theme="1"/>
        <name val="Calibri"/>
        <scheme val="minor"/>
      </font>
      <protection locked="0"/>
    </odxf>
    <ndxf>
      <font>
        <sz val="11"/>
        <color auto="1"/>
        <name val="Calibri"/>
        <scheme val="minor"/>
      </font>
      <protection locked="1"/>
    </ndxf>
  </rcc>
  <rcc rId="72470" sId="1" odxf="1" dxf="1">
    <nc r="E1089" t="inlineStr">
      <is>
        <t>Alaus, giros ir panašių gėrimų mentalo bei misos ruošimo procesų bei naujų žaliavų panaudojimo metodų šiuose procesuose tyrimai, modeliuojant juos laboratorine įranga. Rezultate bus pateikti mentalo bei misos ruošimo procesų bei naujų žaliavų panaudojimo rezultatai ir/ar tarpiniai  produktai.</t>
      </is>
    </nc>
    <odxf>
      <font>
        <sz val="11"/>
        <color theme="1"/>
        <name val="Calibri"/>
        <scheme val="minor"/>
      </font>
      <protection locked="0"/>
    </odxf>
    <ndxf>
      <font>
        <sz val="11"/>
        <color auto="1"/>
        <name val="Calibri"/>
        <scheme val="minor"/>
      </font>
      <protection locked="1"/>
    </ndxf>
  </rcc>
  <rcc rId="72471" sId="1" odxf="1" dxf="1">
    <nc r="F108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72" sId="1">
    <nc r="G1089">
      <v>22</v>
    </nc>
  </rcc>
  <rcc rId="72473" sId="1" odxf="1" dxf="1">
    <nc r="D1090" t="inlineStr">
      <is>
        <t>K3_P1_T2</t>
      </is>
    </nc>
    <odxf>
      <font>
        <sz val="11"/>
        <color theme="1"/>
        <name val="Calibri"/>
        <scheme val="minor"/>
      </font>
      <protection locked="0"/>
    </odxf>
    <ndxf>
      <font>
        <sz val="11"/>
        <color auto="1"/>
        <name val="Calibri"/>
        <scheme val="minor"/>
      </font>
      <protection locked="1"/>
    </ndxf>
  </rcc>
  <rcc rId="72474" sId="1" odxf="1" dxf="1">
    <nc r="E1090" t="inlineStr">
      <is>
        <t>Naujų duonos ir konditerijos produktų technologijų kūrimas, bandomieji kepimai, rekomendacijų teikimas.</t>
      </is>
    </nc>
    <odxf>
      <font>
        <sz val="11"/>
        <color theme="1"/>
        <name val="Calibri"/>
        <scheme val="minor"/>
      </font>
      <protection locked="0"/>
    </odxf>
    <ndxf>
      <font>
        <sz val="11"/>
        <color auto="1"/>
        <name val="Calibri"/>
        <scheme val="minor"/>
      </font>
      <protection locked="1"/>
    </ndxf>
  </rcc>
  <rcc rId="72475" sId="1" odxf="1" dxf="1">
    <nc r="F109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76" sId="1">
    <nc r="G1090">
      <v>22</v>
    </nc>
  </rcc>
  <rcc rId="72477" sId="1" odxf="1" dxf="1">
    <nc r="D1091" t="inlineStr">
      <is>
        <t>K3_P1_T2</t>
      </is>
    </nc>
    <odxf>
      <font>
        <sz val="11"/>
        <color theme="1"/>
        <name val="Calibri"/>
        <scheme val="minor"/>
      </font>
      <protection locked="0"/>
    </odxf>
    <ndxf>
      <font>
        <sz val="11"/>
        <color auto="1"/>
        <name val="Calibri"/>
        <scheme val="minor"/>
      </font>
      <protection locked="1"/>
    </ndxf>
  </rcc>
  <rcc rId="72478" sId="1" odxf="1" dxf="1">
    <nc r="E1091" t="inlineStr">
      <is>
        <t>Fermentų kompozicijų sudarymas augalinių produktų (duonos, miltinės konditerijos gaminių ir kt.)  vertei didinti, kokybei gerinti ir gamybai intensyvinti.  Rezultate bus atliktas tiriamasis darbas ir pateiktas planuojamo naujo produkto prototipas ar pagerintas esamas produktas</t>
      </is>
    </nc>
    <odxf>
      <font>
        <sz val="11"/>
        <color theme="1"/>
        <name val="Calibri"/>
        <scheme val="minor"/>
      </font>
      <protection locked="0"/>
    </odxf>
    <ndxf>
      <font>
        <sz val="11"/>
        <color auto="1"/>
        <name val="Calibri"/>
        <scheme val="minor"/>
      </font>
      <protection locked="1"/>
    </ndxf>
  </rcc>
  <rcc rId="72479" sId="1" odxf="1" dxf="1">
    <nc r="F109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80" sId="1">
    <nc r="G1091">
      <v>22</v>
    </nc>
  </rcc>
  <rcc rId="72481" sId="1" odxf="1" dxf="1">
    <nc r="D1092" t="inlineStr">
      <is>
        <t>K3_P1_T2</t>
      </is>
    </nc>
    <odxf>
      <font>
        <sz val="11"/>
        <color theme="1"/>
        <name val="Calibri"/>
        <scheme val="minor"/>
      </font>
      <protection locked="0"/>
    </odxf>
    <ndxf>
      <font>
        <sz val="11"/>
        <color auto="1"/>
        <name val="Calibri"/>
        <scheme val="minor"/>
      </font>
      <protection locked="1"/>
    </ndxf>
  </rcc>
  <rcc rId="72482" sId="1" odxf="1" dxf="1">
    <nc r="E1092" t="inlineStr">
      <is>
        <t>Sūrių prototipų gamyba (sūrių gamintuvas, sūrių formos ir sūrio gamybos priedai, presas, klimatinė kamera)</t>
      </is>
    </nc>
    <odxf>
      <font>
        <sz val="11"/>
        <color theme="1"/>
        <name val="Calibri"/>
        <scheme val="minor"/>
      </font>
      <protection locked="0"/>
    </odxf>
    <ndxf>
      <font>
        <sz val="11"/>
        <color auto="1"/>
        <name val="Calibri"/>
        <scheme val="minor"/>
      </font>
      <protection locked="1"/>
    </ndxf>
  </rcc>
  <rcc rId="72483" sId="1" odxf="1" dxf="1">
    <nc r="F109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84" sId="1">
    <nc r="G1092">
      <v>22</v>
    </nc>
  </rcc>
  <rcc rId="72485" sId="1" odxf="1" dxf="1">
    <nc r="D1093" t="inlineStr">
      <is>
        <t>K3_P1_T2</t>
      </is>
    </nc>
    <odxf>
      <font>
        <sz val="11"/>
        <color theme="1"/>
        <name val="Calibri"/>
        <scheme val="minor"/>
      </font>
      <protection locked="0"/>
    </odxf>
    <ndxf>
      <font>
        <sz val="11"/>
        <color auto="1"/>
        <name val="Calibri"/>
        <scheme val="minor"/>
      </font>
      <protection locked="1"/>
    </ndxf>
  </rcc>
  <rcc rId="72486" sId="1" odxf="1" dxf="1">
    <nc r="E1093" t="inlineStr">
      <is>
        <t>Naujų tyrimo metodų ir jų taikymo procedūrų žaliavų ir maisto produktų kokybės rodiklių vertinimui kūrimas. Žaliavos ir maisto produktų ydų (defektų) įvertinimas.</t>
      </is>
    </nc>
    <odxf>
      <font>
        <sz val="11"/>
        <color theme="1"/>
        <name val="Calibri"/>
        <scheme val="minor"/>
      </font>
      <protection locked="0"/>
    </odxf>
    <ndxf>
      <font>
        <sz val="11"/>
        <color auto="1"/>
        <name val="Calibri"/>
        <scheme val="minor"/>
      </font>
      <protection locked="1"/>
    </ndxf>
  </rcc>
  <rcc rId="72487" sId="1" odxf="1" dxf="1">
    <nc r="F109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88" sId="1">
    <nc r="G1093">
      <v>22</v>
    </nc>
  </rcc>
  <rcc rId="72489" sId="1" odxf="1" dxf="1">
    <nc r="D1094" t="inlineStr">
      <is>
        <t>K3_P1_T2</t>
      </is>
    </nc>
    <odxf>
      <font>
        <sz val="11"/>
        <color theme="1"/>
        <name val="Calibri"/>
        <scheme val="minor"/>
      </font>
      <protection locked="0"/>
    </odxf>
    <ndxf>
      <font>
        <sz val="11"/>
        <color auto="1"/>
        <name val="Calibri"/>
        <scheme val="minor"/>
      </font>
      <protection locked="1"/>
    </ndxf>
  </rcc>
  <rcc rId="72490" sId="1" odxf="1" dxf="1">
    <nc r="E1094" t="inlineStr">
      <is>
        <t>Mokslinių tyrimų sukauptu pažinimu paremti  darbai, kurių tikslas – kurti naujas žaliavas fermentacijos, alaus ir nealkoholinių gėrimų pramonei, diegti naujus žaliavų panaudojimo procesus, iš esmės tobulinti jau sukurtus. Rezultate bus pateiktos rekomendacijos apie žaliavų panaudojimo galimybes ir specifines sąlygas.</t>
      </is>
    </nc>
    <odxf>
      <font>
        <sz val="11"/>
        <color theme="1"/>
        <name val="Calibri"/>
        <scheme val="minor"/>
      </font>
      <protection locked="0"/>
    </odxf>
    <ndxf>
      <font>
        <sz val="11"/>
        <color auto="1"/>
        <name val="Calibri"/>
        <scheme val="minor"/>
      </font>
      <protection locked="1"/>
    </ndxf>
  </rcc>
  <rcc rId="72491" sId="1" odxf="1" dxf="1">
    <nc r="F109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92" sId="1">
    <nc r="G1094">
      <v>22</v>
    </nc>
  </rcc>
  <rcc rId="72493" sId="1" odxf="1" dxf="1">
    <nc r="D1095" t="inlineStr">
      <is>
        <t>K3_P1_T2</t>
      </is>
    </nc>
    <odxf>
      <font>
        <sz val="11"/>
        <color theme="1"/>
        <name val="Calibri"/>
        <scheme val="minor"/>
      </font>
      <protection locked="0"/>
    </odxf>
    <ndxf>
      <font>
        <sz val="11"/>
        <color auto="1"/>
        <name val="Calibri"/>
        <scheme val="minor"/>
      </font>
      <protection locked="1"/>
    </ndxf>
  </rcc>
  <rcc rId="72494" sId="1" odxf="1" dxf="1">
    <nc r="E1095" t="inlineStr">
      <is>
        <t>Mokslinių tyrimų sukauptu pažinimu paremti  darbai,  kurių tikslas –  kurti naujas alaus, giros ir panašių gėrimų rūšis, diegti naujus procesus, iš esmės tobulinti jau sukurtus. Rezultate bus pateikti galutiniai ir/ar tarpiniai produktai, atitinkantys pototipą.</t>
      </is>
    </nc>
    <odxf>
      <font>
        <sz val="11"/>
        <color theme="1"/>
        <name val="Calibri"/>
        <scheme val="minor"/>
      </font>
      <protection locked="0"/>
    </odxf>
    <ndxf>
      <font>
        <sz val="11"/>
        <color auto="1"/>
        <name val="Calibri"/>
        <scheme val="minor"/>
      </font>
      <protection locked="1"/>
    </ndxf>
  </rcc>
  <rcc rId="72495" sId="1" odxf="1" dxf="1">
    <nc r="F109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496" sId="1">
    <nc r="G1095">
      <v>22</v>
    </nc>
  </rcc>
  <rcc rId="72497" sId="1" odxf="1" dxf="1">
    <nc r="D1096" t="inlineStr">
      <is>
        <t>K3_P1_T2</t>
      </is>
    </nc>
    <odxf>
      <font>
        <sz val="11"/>
        <color theme="1"/>
        <name val="Calibri"/>
        <scheme val="minor"/>
      </font>
      <protection locked="0"/>
    </odxf>
    <ndxf>
      <font>
        <sz val="11"/>
        <color auto="1"/>
        <name val="Calibri"/>
        <scheme val="minor"/>
      </font>
      <protection locked="1"/>
    </ndxf>
  </rcc>
  <rcc rId="72498" sId="1" odxf="1" dxf="1">
    <nc r="E1096" t="inlineStr">
      <is>
        <t>Naujų duonos ir konditerijos produktų technologijų kūrimas, bandomieji kepimai, rekomendacijų teikimas.</t>
      </is>
    </nc>
    <odxf>
      <font>
        <sz val="11"/>
        <color theme="1"/>
        <name val="Calibri"/>
        <scheme val="minor"/>
      </font>
      <protection locked="0"/>
    </odxf>
    <ndxf>
      <font>
        <sz val="11"/>
        <color auto="1"/>
        <name val="Calibri"/>
        <scheme val="minor"/>
      </font>
      <protection locked="1"/>
    </ndxf>
  </rcc>
  <rcc rId="72499" sId="1" odxf="1" dxf="1">
    <nc r="F109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500" sId="1">
    <nc r="G1096">
      <v>22</v>
    </nc>
  </rcc>
  <rcc rId="72501" sId="1" odxf="1" dxf="1">
    <nc r="D1097" t="inlineStr">
      <is>
        <t>K3_P1_T2</t>
      </is>
    </nc>
    <odxf>
      <font>
        <sz val="11"/>
        <color theme="1"/>
        <name val="Calibri"/>
        <scheme val="minor"/>
      </font>
      <protection locked="0"/>
    </odxf>
    <ndxf>
      <font>
        <sz val="11"/>
        <color auto="1"/>
        <name val="Calibri"/>
        <scheme val="minor"/>
      </font>
      <protection locked="1"/>
    </ndxf>
  </rcc>
  <rcc rId="72502" sId="1" odxf="1" dxf="1">
    <nc r="E1097" t="inlineStr">
      <is>
        <t>Sūrių prototipų gamyba (sūrių gamintuvas, sūrių formos ir sūrio gamybos priedai, presas, klimatinė kamera)</t>
      </is>
    </nc>
    <odxf>
      <font>
        <sz val="11"/>
        <color theme="1"/>
        <name val="Calibri"/>
        <scheme val="minor"/>
      </font>
      <protection locked="0"/>
    </odxf>
    <ndxf>
      <font>
        <sz val="11"/>
        <color auto="1"/>
        <name val="Calibri"/>
        <scheme val="minor"/>
      </font>
      <protection locked="1"/>
    </ndxf>
  </rcc>
  <rcc rId="72503" sId="1" odxf="1" dxf="1">
    <nc r="F109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504" sId="1">
    <nc r="G1097">
      <v>22</v>
    </nc>
  </rcc>
  <rcc rId="72505" sId="1" odxf="1" dxf="1">
    <nc r="D1098" t="inlineStr">
      <is>
        <t>K3_P1_T2</t>
      </is>
    </nc>
    <odxf>
      <font>
        <sz val="11"/>
        <color theme="1"/>
        <name val="Calibri"/>
        <scheme val="minor"/>
      </font>
      <protection locked="0"/>
    </odxf>
    <ndxf>
      <font>
        <sz val="11"/>
        <color auto="1"/>
        <name val="Calibri"/>
        <scheme val="minor"/>
      </font>
      <protection locked="1"/>
    </ndxf>
  </rcc>
  <rcc rId="72506" sId="1" odxf="1" dxf="1">
    <nc r="E1098" t="inlineStr">
      <is>
        <t>Naujų tyrimo metodų ir jų taikymo procedūrų žaliavų ir maisto produktų kokybės rodiklių vertinimui kūrimas. 
Žaliavos ir maisto produktų ydų (defektų) įvertinimas.</t>
      </is>
    </nc>
    <odxf>
      <font>
        <sz val="11"/>
        <color theme="1"/>
        <name val="Calibri"/>
        <scheme val="minor"/>
      </font>
      <protection locked="0"/>
    </odxf>
    <ndxf>
      <font>
        <sz val="11"/>
        <color auto="1"/>
        <name val="Calibri"/>
        <scheme val="minor"/>
      </font>
      <protection locked="1"/>
    </ndxf>
  </rcc>
  <rcc rId="72507" sId="1" odxf="1" dxf="1">
    <nc r="F109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508" sId="1">
    <nc r="G1098">
      <v>22</v>
    </nc>
  </rcc>
  <rcc rId="72509" sId="1" odxf="1" dxf="1">
    <nc r="D1099" t="inlineStr">
      <is>
        <t>K3_P1_T2</t>
      </is>
    </nc>
    <odxf>
      <font>
        <sz val="11"/>
        <color theme="1"/>
        <name val="Calibri"/>
        <scheme val="minor"/>
      </font>
      <protection locked="0"/>
    </odxf>
    <ndxf>
      <font>
        <sz val="11"/>
        <color auto="1"/>
        <name val="Calibri"/>
        <scheme val="minor"/>
      </font>
      <protection locked="1"/>
    </ndxf>
  </rcc>
  <rcc rId="72510" sId="1" odxf="1" dxf="1">
    <nc r="E1099" t="inlineStr">
      <is>
        <t>Sūrių prototipų gamyba (sūrių gamintuvas, sūrių formos ir sūrio gamybos priedai, presas, klimatinė kamera)</t>
      </is>
    </nc>
    <odxf>
      <font>
        <sz val="11"/>
        <color theme="1"/>
        <name val="Calibri"/>
        <scheme val="minor"/>
      </font>
      <protection locked="0"/>
    </odxf>
    <ndxf>
      <font>
        <sz val="11"/>
        <color auto="1"/>
        <name val="Calibri"/>
        <scheme val="minor"/>
      </font>
      <protection locked="1"/>
    </ndxf>
  </rcc>
  <rcc rId="72511" sId="1" odxf="1" dxf="1">
    <nc r="F1099"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512" sId="1">
    <nc r="G1099">
      <v>22</v>
    </nc>
  </rcc>
  <rcc rId="72513" sId="1" odxf="1" dxf="1">
    <nc r="D1100" t="inlineStr">
      <is>
        <t>K3_P1_T2</t>
      </is>
    </nc>
    <odxf>
      <font>
        <sz val="11"/>
        <color theme="1"/>
        <name val="Calibri"/>
        <scheme val="minor"/>
      </font>
      <protection locked="0"/>
    </odxf>
    <ndxf>
      <font>
        <sz val="11"/>
        <color auto="1"/>
        <name val="Calibri"/>
        <scheme val="minor"/>
      </font>
      <protection locked="1"/>
    </ndxf>
  </rcc>
  <rcc rId="72514" sId="1" odxf="1" dxf="1">
    <nc r="E1100" t="inlineStr">
      <is>
        <t>Inovatyvių maisto produktų technologijų kūrimas , tobulinimas,  įdiegimas maisto pramonės įmonėse</t>
      </is>
    </nc>
    <odxf>
      <font>
        <sz val="11"/>
        <color theme="1"/>
        <name val="Calibri"/>
        <scheme val="minor"/>
      </font>
      <protection locked="0"/>
    </odxf>
    <ndxf>
      <font>
        <sz val="11"/>
        <color auto="1"/>
        <name val="Calibri"/>
        <scheme val="minor"/>
      </font>
      <protection locked="1"/>
    </ndxf>
  </rcc>
  <rcc rId="72515" sId="1" odxf="1" dxf="1">
    <nc r="F1100"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516" sId="1">
    <nc r="G1100">
      <v>22</v>
    </nc>
  </rcc>
  <rcc rId="72517" sId="1" odxf="1" dxf="1">
    <nc r="D1101" t="inlineStr">
      <is>
        <t>K3_P3_T2</t>
      </is>
    </nc>
    <odxf>
      <font>
        <sz val="11"/>
        <color theme="1"/>
        <name val="Calibri"/>
        <scheme val="minor"/>
      </font>
      <protection locked="0"/>
    </odxf>
    <ndxf>
      <font>
        <sz val="11"/>
        <color auto="1"/>
        <name val="Calibri"/>
        <scheme val="minor"/>
      </font>
      <protection locked="1"/>
    </ndxf>
  </rcc>
  <rcc rId="72518" sId="1" odxf="1" dxf="1">
    <nc r="E1101" t="inlineStr">
      <is>
        <t>Vietinių agro ir maistinių žaliavų, šalutinių jų perdirbimo produktų bei gamybos atliekų biorafinavimo į aukštos vertės maistines medžiagas technologijų kūrimas taikant tradicinius ir inovatyvius (ekstrakcija virškriziniais ir subkriziniais skysčiais, preparatyvinė chromatografija, molekulinė distiliacija,  fermentinė, mikrobangė ir ultragarsinė ekstrakcija/ frakcionavimas/ gryninimas) metodus; gautų produktų savybių, sudėties ir pritaikomumo įvertinimas</t>
      </is>
    </nc>
    <odxf>
      <font>
        <sz val="11"/>
        <color theme="1"/>
        <name val="Calibri"/>
        <scheme val="minor"/>
      </font>
      <protection locked="0"/>
    </odxf>
    <ndxf>
      <font>
        <sz val="11"/>
        <color auto="1"/>
        <name val="Calibri"/>
        <scheme val="minor"/>
      </font>
      <protection locked="1"/>
    </ndxf>
  </rcc>
  <rcc rId="72519" sId="1" odxf="1" dxf="1">
    <nc r="F1101"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520" sId="1">
    <nc r="G1101">
      <v>22</v>
    </nc>
  </rcc>
  <rcc rId="72521" sId="1" odxf="1" dxf="1">
    <nc r="D1102" t="inlineStr">
      <is>
        <t>K3_P3_T2</t>
      </is>
    </nc>
    <odxf>
      <font>
        <sz val="11"/>
        <color theme="1"/>
        <name val="Calibri"/>
        <scheme val="minor"/>
      </font>
      <protection locked="0"/>
    </odxf>
    <ndxf>
      <font>
        <sz val="11"/>
        <color auto="1"/>
        <name val="Calibri"/>
        <scheme val="minor"/>
      </font>
      <protection locked="1"/>
    </ndxf>
  </rcc>
  <rcc rId="72522" sId="1" odxf="1" dxf="1">
    <nc r="E1102" t="inlineStr">
      <is>
        <t>Natūralių medžiagų kosmetikai, parfiumerijai ir buitinei chemijai kūrimas ir gamyba iš vietinių biožaliavų taikant jų biorafinavimo koncepciją</t>
      </is>
    </nc>
    <odxf>
      <font>
        <sz val="11"/>
        <color theme="1"/>
        <name val="Calibri"/>
        <scheme val="minor"/>
      </font>
      <protection locked="0"/>
    </odxf>
    <ndxf>
      <font>
        <sz val="11"/>
        <color auto="1"/>
        <name val="Calibri"/>
        <scheme val="minor"/>
      </font>
      <protection locked="1"/>
    </ndxf>
  </rcc>
  <rcc rId="72523" sId="1" odxf="1" dxf="1">
    <nc r="F1102"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524" sId="1">
    <nc r="G1102">
      <v>22</v>
    </nc>
  </rcc>
  <rcc rId="72525" sId="1" odxf="1" dxf="1">
    <nc r="D1103" t="inlineStr">
      <is>
        <t>K3_P3_T2</t>
      </is>
    </nc>
    <odxf>
      <font>
        <sz val="11"/>
        <color theme="1"/>
        <name val="Calibri"/>
        <scheme val="minor"/>
      </font>
      <protection locked="0"/>
    </odxf>
    <ndxf>
      <font>
        <sz val="11"/>
        <color auto="1"/>
        <name val="Calibri"/>
        <scheme val="minor"/>
      </font>
      <protection locked="1"/>
    </ndxf>
  </rcc>
  <rcc rId="72526" sId="1" odxf="1" dxf="1">
    <nc r="E1103" t="inlineStr">
      <is>
        <t>Vietinių agro ir maistinių žaliavų, šalutinių jų perdirbimo produktų bei gamybos atliekų biorafinavimo į aukštos vertės maistines medžiagas technologijų kūrimas taikant tradicinius ir inovatyvius (ekstrakcija virškriziniais ir subkriziniais skysčiais, preparatyvinė chromatografija, molekulinė distiliacija,  fermentinė, mikrobangė ir ultragarsinė ekstrakcija/ frakcionavimas/ gryninimas) metodus; gautų produktų savybių, sudėties ir pritaikomumo įvertinimas</t>
      </is>
    </nc>
    <odxf>
      <font>
        <sz val="11"/>
        <color theme="1"/>
        <name val="Calibri"/>
        <scheme val="minor"/>
      </font>
      <protection locked="0"/>
    </odxf>
    <ndxf>
      <font>
        <sz val="11"/>
        <color auto="1"/>
        <name val="Calibri"/>
        <scheme val="minor"/>
      </font>
      <protection locked="1"/>
    </ndxf>
  </rcc>
  <rcc rId="72527" sId="1" odxf="1" dxf="1">
    <nc r="F1103"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528" sId="1">
    <nc r="G1103">
      <v>22</v>
    </nc>
  </rcc>
  <rcc rId="72529" sId="1" odxf="1" dxf="1">
    <nc r="D1104" t="inlineStr">
      <is>
        <t>K3_P3_T2</t>
      </is>
    </nc>
    <odxf>
      <font>
        <sz val="11"/>
        <color theme="1"/>
        <name val="Calibri"/>
        <scheme val="minor"/>
      </font>
      <protection locked="0"/>
    </odxf>
    <ndxf>
      <font>
        <sz val="11"/>
        <color auto="1"/>
        <name val="Calibri"/>
        <scheme val="minor"/>
      </font>
      <protection locked="1"/>
    </ndxf>
  </rcc>
  <rcc rId="72530" sId="1" odxf="1" dxf="1">
    <nc r="E1104" t="inlineStr">
      <is>
        <t>Natūralių medžiagų kosmetikai, parfiumerijai ir buitinei chemijai kūrimas ir gamyba iš vietinių biožaliavų taikant jų biorafinavimo koncepciją</t>
      </is>
    </nc>
    <odxf>
      <font>
        <sz val="11"/>
        <color theme="1"/>
        <name val="Calibri"/>
        <scheme val="minor"/>
      </font>
      <protection locked="0"/>
    </odxf>
    <ndxf>
      <font>
        <sz val="11"/>
        <color auto="1"/>
        <name val="Calibri"/>
        <scheme val="minor"/>
      </font>
      <protection locked="1"/>
    </ndxf>
  </rcc>
  <rcc rId="72531" sId="1" odxf="1" dxf="1">
    <nc r="F1104"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532" sId="1">
    <nc r="G1104">
      <v>22</v>
    </nc>
  </rcc>
  <rcc rId="72533" sId="1" odxf="1" dxf="1">
    <nc r="D1105" t="inlineStr">
      <is>
        <t>K3_P1_T3</t>
      </is>
    </nc>
    <odxf>
      <font>
        <sz val="11"/>
        <color theme="1"/>
        <name val="Calibri"/>
        <scheme val="minor"/>
      </font>
      <protection locked="0"/>
    </odxf>
    <ndxf>
      <font>
        <sz val="11"/>
        <color auto="1"/>
        <name val="Calibri"/>
        <scheme val="minor"/>
      </font>
      <protection locked="1"/>
    </ndxf>
  </rcc>
  <rcc rId="72534" sId="1" odxf="1" dxf="1">
    <nc r="E1105" t="inlineStr">
      <is>
        <t xml:space="preserve">Ryšių tarp maisto produktų instrumentinio, juslinio ir vartotojiško vertinimo parametrų nustatymas. Rezultate bus atliktas tiriamasis darbas ir pateiktos rekomendacijų vartotojų patirtį atitinkančių maisto produktų kūrimui </t>
      </is>
    </nc>
    <odxf>
      <font>
        <sz val="11"/>
        <color theme="1"/>
        <name val="Calibri"/>
        <scheme val="minor"/>
      </font>
      <protection locked="0"/>
    </odxf>
    <ndxf>
      <font>
        <sz val="11"/>
        <color auto="1"/>
        <name val="Calibri"/>
        <scheme val="minor"/>
      </font>
      <protection locked="1"/>
    </ndxf>
  </rcc>
  <rcc rId="72535" sId="1" odxf="1" dxf="1">
    <nc r="F1105"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536" sId="1">
    <nc r="G1105">
      <v>22</v>
    </nc>
  </rcc>
  <rcc rId="72537" sId="1" odxf="1" dxf="1">
    <nc r="D1106" t="inlineStr">
      <is>
        <t>K3_P1_T3</t>
      </is>
    </nc>
    <odxf>
      <font>
        <sz val="11"/>
        <color theme="1"/>
        <name val="Calibri"/>
        <scheme val="minor"/>
      </font>
      <protection locked="0"/>
    </odxf>
    <ndxf>
      <font>
        <sz val="11"/>
        <color auto="1"/>
        <name val="Calibri"/>
        <scheme val="minor"/>
      </font>
      <protection locked="1"/>
    </ndxf>
  </rcc>
  <rcc rId="72538" sId="1" odxf="1" dxf="1">
    <nc r="E1106" t="inlineStr">
      <is>
        <t>Fermentų kompozicijų sudarymas augalinių produktų (duonos, miltinės konditerijos gaminių ir kt.)  vertei didinti, kokybei gerinti ir gamybai intensyvinti.  Rezultate bus atliktas tiriamasis darbas ir pateiktas planuojamo naujo produkto prototipas ar pagerintas esamas produktas</t>
      </is>
    </nc>
    <odxf>
      <font>
        <sz val="11"/>
        <color theme="1"/>
        <name val="Calibri"/>
        <scheme val="minor"/>
      </font>
      <protection locked="0"/>
    </odxf>
    <ndxf>
      <font>
        <sz val="11"/>
        <color auto="1"/>
        <name val="Calibri"/>
        <scheme val="minor"/>
      </font>
      <protection locked="1"/>
    </ndxf>
  </rcc>
  <rcc rId="72539" sId="1" odxf="1" dxf="1">
    <nc r="F1106"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540" sId="1">
    <nc r="G1106">
      <v>22</v>
    </nc>
  </rcc>
  <rcc rId="72541" sId="1" odxf="1" dxf="1">
    <nc r="D1107" t="inlineStr">
      <is>
        <t>K3_P1_T3</t>
      </is>
    </nc>
    <odxf>
      <font>
        <sz val="11"/>
        <color theme="1"/>
        <name val="Calibri"/>
        <scheme val="minor"/>
      </font>
      <protection locked="0"/>
    </odxf>
    <ndxf>
      <font>
        <sz val="11"/>
        <color auto="1"/>
        <name val="Calibri"/>
        <scheme val="minor"/>
      </font>
      <protection locked="1"/>
    </ndxf>
  </rcc>
  <rcc rId="72542" sId="1" odxf="1" dxf="1">
    <nc r="E1107" t="inlineStr">
      <is>
        <t>Inovatyvių maisto produktų technologijų kūrimas , tobulinimas,  įdiegimas maisto pramonės įmonėse</t>
      </is>
    </nc>
    <odxf>
      <font>
        <sz val="11"/>
        <color theme="1"/>
        <name val="Calibri"/>
        <scheme val="minor"/>
      </font>
      <protection locked="0"/>
    </odxf>
    <ndxf>
      <font>
        <sz val="11"/>
        <color auto="1"/>
        <name val="Calibri"/>
        <scheme val="minor"/>
      </font>
      <protection locked="1"/>
    </ndxf>
  </rcc>
  <rcc rId="72543" sId="1" odxf="1" dxf="1">
    <nc r="F1107"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544" sId="1">
    <nc r="G1107">
      <v>22</v>
    </nc>
  </rcc>
  <rcc rId="72545" sId="1" odxf="1" dxf="1">
    <nc r="D1108" t="inlineStr">
      <is>
        <t>K3_P3_T3</t>
      </is>
    </nc>
    <odxf>
      <font>
        <sz val="11"/>
        <color theme="1"/>
        <name val="Calibri"/>
        <scheme val="minor"/>
      </font>
      <protection locked="0"/>
    </odxf>
    <ndxf>
      <font>
        <sz val="11"/>
        <color auto="1"/>
        <name val="Calibri"/>
        <scheme val="minor"/>
      </font>
      <protection locked="1"/>
    </ndxf>
  </rcc>
  <rcc rId="72546" sId="1" odxf="1" dxf="1">
    <nc r="E1108" t="inlineStr">
      <is>
        <t>Biotechnologinių priemonių taikymas augalinės žaliavos perdirbimui į vertingas chemines medžiagas</t>
      </is>
    </nc>
    <odxf>
      <font>
        <sz val="11"/>
        <color theme="1"/>
        <name val="Calibri"/>
        <scheme val="minor"/>
      </font>
      <protection locked="0"/>
    </odxf>
    <ndxf>
      <font>
        <sz val="11"/>
        <color auto="1"/>
        <name val="Calibri"/>
        <scheme val="minor"/>
      </font>
      <protection locked="1"/>
    </ndxf>
  </rcc>
  <rcc rId="72547" sId="1" odxf="1" dxf="1">
    <nc r="F1108" t="inlineStr">
      <is>
        <t xml:space="preserve">KTU Nacionalinis inovacijų ir verslo centras
Tel.: +370 695 37440
El. pašto adresas: nivc@ktu.lt
</t>
      </is>
    </nc>
    <odxf>
      <font>
        <sz val="11"/>
        <color theme="1"/>
        <name val="Calibri"/>
        <scheme val="minor"/>
      </font>
      <alignment wrapText="0" readingOrder="0"/>
      <protection locked="0"/>
    </odxf>
    <ndxf>
      <font>
        <sz val="11"/>
        <color auto="1"/>
        <name val="Calibri"/>
        <scheme val="minor"/>
      </font>
      <alignment wrapText="1" readingOrder="0"/>
      <protection locked="1"/>
    </ndxf>
  </rcc>
  <rcc rId="72548" sId="1">
    <nc r="G1108">
      <v>22</v>
    </nc>
  </rcc>
  <rcv guid="{BE3D19A9-D786-4023-ABCA-EBDEE30FDB06}" action="delete"/>
  <rdn rId="0" localSheetId="1" customView="1" name="Z_BE3D19A9_D786_4023_ABCA_EBDEE30FDB06_.wvu.FilterData" hidden="1" oldHidden="1">
    <formula>'Paslaugų sąrašas'!$A$1:$H$1</formula>
    <oldFormula>'Paslaugų sąrašas'!$A$1:$H$1</oldFormula>
  </rdn>
  <rcv guid="{BE3D19A9-D786-4023-ABCA-EBDEE30FDB06}"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400" sId="1" odxf="1" dxf="1">
    <nc r="D1571" t="inlineStr">
      <is>
        <t>K4_P1_T1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01" sId="1" odxf="1" dxf="1">
    <nc r="E1571" t="inlineStr">
      <is>
        <t>Fotoninių ir lazerinių technologijų taikomujų galimybių ir kieto kūno lazerio išvadinių parametrų pasiekiamumo studijos</t>
      </is>
    </nc>
    <odxf>
      <protection locked="0"/>
    </odxf>
    <ndxf>
      <protection locked="1"/>
    </ndxf>
  </rcc>
  <rcc rId="74402" sId="1" odxf="1" dxf="1">
    <nc r="F1571" t="inlineStr">
      <is>
        <t>Dr. Aleksėj Rodin
FTMC Lazerinių technologijų skyrius
Tel. 8 60140057
El. p.: aleksej.rodin@ftmc.lt</t>
      </is>
    </nc>
    <odxf>
      <alignment wrapText="0" readingOrder="0"/>
    </odxf>
    <ndxf>
      <alignment wrapText="1" readingOrder="0"/>
    </ndxf>
  </rcc>
  <rcc rId="74403" sId="1">
    <nc r="G1571">
      <v>18</v>
    </nc>
  </rcc>
  <rcc rId="74404" sId="1" odxf="1" dxf="1">
    <nc r="D1572"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05" sId="1" odxf="1" dxf="1">
    <nc r="E1572" t="inlineStr">
      <is>
        <t>Didelės galios mikrobangų impulsų poveikio įvairiems objektams tyrimas S (2,6 GHz), C (5,2 GHz), X (9.3 GHz), Ku (15 GHz), Ka (34 GHz), W (93 GHz) dažnių ruožuose</t>
      </is>
    </nc>
    <odxf>
      <protection locked="0"/>
    </odxf>
    <ndxf>
      <protection locked="1"/>
    </ndxf>
  </rcc>
  <rcc rId="74406" sId="1" odxf="1" dxf="1">
    <nc r="F1572" t="inlineStr">
      <is>
        <t>Habil. dr. Žilvinas Kancleris
FTMC Fizikinių technologijų skyrius
Tel. (8 5) 261 9808
Mob. 8 655 26 156
El. p.: zilvinas.kancleris@ftmc.lt</t>
      </is>
    </nc>
    <odxf>
      <alignment wrapText="0" readingOrder="0"/>
    </odxf>
    <ndxf>
      <alignment wrapText="1" readingOrder="0"/>
    </ndxf>
  </rcc>
  <rcc rId="74407" sId="1">
    <nc r="G1572">
      <v>18</v>
    </nc>
  </rcc>
  <rcc rId="74408" sId="1" odxf="1" dxf="1">
    <nc r="D1573"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09" sId="1" odxf="1" dxf="1">
    <nc r="E1573" t="inlineStr">
      <is>
        <t>Elektroninių prietaisų elektromagnetinės emisijos tyrimai (dalinai atitinkantys IEC EN 61000-4-3 reikalavimus)</t>
      </is>
    </nc>
    <odxf>
      <protection locked="0"/>
    </odxf>
    <ndxf>
      <protection locked="1"/>
    </ndxf>
  </rcc>
  <rcc rId="74410" sId="1" odxf="1" dxf="1">
    <nc r="F1573" t="inlineStr">
      <is>
        <t>Habil. dr. Žilvinas Kancleris
FTMC Fizikinių technologijų skyrius
Tel. (8 5) 261 9808
Mob. 8 655 26 156
El. p.: zilvinas.kancleris@ftmc.lt</t>
      </is>
    </nc>
    <odxf>
      <alignment wrapText="0" readingOrder="0"/>
    </odxf>
    <ndxf>
      <alignment wrapText="1" readingOrder="0"/>
    </ndxf>
  </rcc>
  <rcc rId="74411" sId="1">
    <nc r="G1573">
      <v>18</v>
    </nc>
  </rcc>
  <rcc rId="74412" sId="1" odxf="1" dxf="1">
    <nc r="D1574"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13" sId="1" odxf="1" dxf="1">
    <nc r="E1574" t="inlineStr">
      <is>
        <t>Antenų spinduliavimo savybių tyrimai, stiprinimo, kryptingumo diagramų matavimai (1-20 GHz ruože)</t>
      </is>
    </nc>
    <odxf>
      <protection locked="0"/>
    </odxf>
    <ndxf>
      <protection locked="1"/>
    </ndxf>
  </rcc>
  <rcc rId="74414" sId="1" odxf="1" dxf="1">
    <nc r="F1574" t="inlineStr">
      <is>
        <t>Habil. dr. Žilvinas Kancleris
FTMC Fizikinių technologijų skyrius
Tel. (8 5) 261 9808
Mob. 8 655 26 156
El. p.: zilvinas.kancleris@ftmc.lt</t>
      </is>
    </nc>
    <odxf>
      <alignment wrapText="0" readingOrder="0"/>
    </odxf>
    <ndxf>
      <alignment wrapText="1" readingOrder="0"/>
    </ndxf>
  </rcc>
  <rcc rId="74415" sId="1">
    <nc r="G1574">
      <v>18</v>
    </nc>
  </rcc>
  <rcc rId="74416" sId="1" odxf="1" dxf="1">
    <nc r="D1575"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17" sId="1" odxf="1" dxf="1">
    <nc r="E1575" t="inlineStr">
      <is>
        <t>Optiškai skaidrių elektriškai laidžių dangų fotoninėms ir fotoelektrinėms sistemoms technologijos kūrimas</t>
      </is>
    </nc>
    <odxf>
      <protection locked="0"/>
    </odxf>
    <ndxf>
      <protection locked="1"/>
    </ndxf>
  </rcc>
  <rcc rId="74418" sId="1" odxf="1" dxf="1">
    <nc r="F1575" t="inlineStr">
      <is>
        <t>Dr. doc. Zigmas Balevičius 
FTMC Medžiagotyros ir elektros inžinerijos skyrius
Mob. tel. 8 685 79 015
El. p.: zigmas.balevicius@ftmc.lt</t>
      </is>
    </nc>
    <odxf>
      <alignment wrapText="0" readingOrder="0"/>
    </odxf>
    <ndxf>
      <alignment wrapText="1" readingOrder="0"/>
    </ndxf>
  </rcc>
  <rcc rId="74419" sId="1">
    <nc r="G1575">
      <v>18</v>
    </nc>
  </rcc>
  <rcc rId="74420" sId="1" odxf="1" dxf="1">
    <nc r="D1576" t="inlineStr">
      <is>
        <t>K4_P1_T1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21" sId="1" odxf="1" dxf="1">
    <nc r="E1576" t="inlineStr">
      <is>
        <t>Mikrooptinių elementų pritaikymo baltymų tarpusavio sąveikų tyrimui techninė galimybių studija</t>
      </is>
    </nc>
    <odxf>
      <protection locked="0"/>
    </odxf>
    <ndxf>
      <protection locked="1"/>
    </ndxf>
  </rcc>
  <rcc rId="74422" sId="1" odxf="1" dxf="1">
    <nc r="F1576" t="inlineStr">
      <is>
        <t>Dr. doc. Zigmas Balevičius 
FTMC Medžiagotyros ir elektros inžinerijos skyrius
Mob. tel. 8 685 79 015
El. p.: zigmas.balevicius@ftmc.lt</t>
      </is>
    </nc>
    <odxf>
      <alignment wrapText="0" readingOrder="0"/>
    </odxf>
    <ndxf>
      <alignment wrapText="1" readingOrder="0"/>
    </ndxf>
  </rcc>
  <rcc rId="74423" sId="1">
    <nc r="G1576">
      <v>18</v>
    </nc>
  </rcc>
  <rcc rId="74424" sId="1" odxf="1" dxf="1">
    <nc r="D1577" t="inlineStr">
      <is>
        <t>K4_P1_T1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25" sId="1" odxf="1" dxf="1">
    <nc r="E1577" t="inlineStr">
      <is>
        <t>Techninių galimybių studijų lazerinių technologinių procesų ir įrangos medžiagų apdirbimui diegimui pramonėje rengimas</t>
      </is>
    </nc>
    <odxf>
      <protection locked="0"/>
    </odxf>
    <ndxf>
      <protection locked="1"/>
    </ndxf>
  </rcc>
  <rcc rId="74426" sId="1" odxf="1" dxf="1">
    <nc r="F1577" t="inlineStr">
      <is>
        <t>Dr. Gediminas Račiukaitis
FTMC Lazerinių technologijų skyrius
Tel. (8 5) 264 4868
Mob. 8 687 25 672
El. p.: g.raciukaitis@ftmc.lt</t>
      </is>
    </nc>
    <odxf>
      <alignment wrapText="0" readingOrder="0"/>
    </odxf>
    <ndxf>
      <alignment wrapText="1" readingOrder="0"/>
    </ndxf>
  </rcc>
  <rcc rId="74427" sId="1">
    <nc r="G1577">
      <v>18</v>
    </nc>
  </rcc>
  <rcc rId="74428" sId="1" odxf="1" dxf="1">
    <nc r="D1578" t="inlineStr">
      <is>
        <t>K4_P1_T1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29" sId="1" odxf="1" dxf="1">
    <nc r="E1578" t="inlineStr">
      <is>
        <t>Techninių galimybių studijų lazerinio ženklinimo technologijoms diegti pramonėje rengimas</t>
      </is>
    </nc>
    <odxf>
      <protection locked="0"/>
    </odxf>
    <ndxf>
      <protection locked="1"/>
    </ndxf>
  </rcc>
  <rcc rId="74430" sId="1" odxf="1" dxf="1">
    <nc r="F1578" t="inlineStr">
      <is>
        <t>Dr. Gediminas Račiukaitis
FTMC Lazerinių technologijų skyrius
Tel. (8 5) 264 4868
Mob. 8 687 25 672
El. p.: g.raciukaitis@ftmc.lt</t>
      </is>
    </nc>
    <odxf>
      <alignment wrapText="0" readingOrder="0"/>
    </odxf>
    <ndxf>
      <alignment wrapText="1" readingOrder="0"/>
    </ndxf>
  </rcc>
  <rcc rId="74431" sId="1">
    <nc r="G1578">
      <v>18</v>
    </nc>
  </rcc>
  <rcc rId="74432" sId="1" odxf="1" dxf="1">
    <nc r="D1579" t="inlineStr">
      <is>
        <t>K4_P1_T1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33" sId="1" odxf="1" dxf="1">
    <nc r="E1579" t="inlineStr">
      <is>
        <t>Lazerinių medžiagų mikroapdirbimo technologijų sukūrimui ir diegimui pramonėje techninė galimybių studija</t>
      </is>
    </nc>
    <odxf>
      <protection locked="0"/>
    </odxf>
    <ndxf>
      <protection locked="1"/>
    </ndxf>
  </rcc>
  <rcc rId="74434" sId="1" odxf="1" dxf="1">
    <nc r="F1579" t="inlineStr">
      <is>
        <t>Dr. Gediminas Račiukaitis
FTMC Lazerinių technologijų skyrius
Tel. (8 5) 264 4868
Mob. 8 687 25 672
El. p.: g.raciukaitis@ftmc.lt</t>
      </is>
    </nc>
    <odxf>
      <alignment wrapText="0" readingOrder="0"/>
    </odxf>
    <ndxf>
      <alignment wrapText="1" readingOrder="0"/>
    </ndxf>
  </rcc>
  <rcc rId="74435" sId="1">
    <nc r="G1579">
      <v>18</v>
    </nc>
  </rcc>
  <rcc rId="74436" sId="1" odxf="1" dxf="1">
    <nc r="D1580"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37" sId="1" odxf="1" dxf="1">
    <nc r="E1580" t="inlineStr">
      <is>
        <t>Optinių medžiagų ir dangų atsparumo lazerio spinduliuotei ilgalaikiai tyrimai</t>
      </is>
    </nc>
    <odxf>
      <protection locked="0"/>
    </odxf>
    <ndxf>
      <protection locked="1"/>
    </ndxf>
  </rcc>
  <rcc rId="74438" sId="1" odxf="1" dxf="1">
    <nc r="F1580" t="inlineStr">
      <is>
        <t>Dr. Mindaugas Maciulevičius
FTMC Lazerinių technologijų skyrius
Tel. (8 5) 264 4868
El. p.: mindaugasm@ar.fi.lt</t>
      </is>
    </nc>
    <odxf>
      <alignment wrapText="0" readingOrder="0"/>
    </odxf>
    <ndxf>
      <alignment wrapText="1" readingOrder="0"/>
    </ndxf>
  </rcc>
  <rcc rId="74439" sId="1">
    <nc r="G1580">
      <v>18</v>
    </nc>
  </rcc>
  <rcc rId="74440" sId="1" odxf="1" dxf="1">
    <nc r="D1581"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41" sId="1" odxf="1" dxf="1">
    <nc r="E1581" t="inlineStr">
      <is>
        <t>Temperatūrinių laukų ir įtempimų skaitiniai tyrimai.</t>
      </is>
    </nc>
    <odxf>
      <protection locked="0"/>
    </odxf>
    <ndxf>
      <protection locked="1"/>
    </ndxf>
  </rcc>
  <rcc rId="74442" sId="1" odxf="1" dxf="1">
    <nc r="F1581" t="inlineStr">
      <is>
        <t>Dr. Raimondas Petruškevičius
FTMC Lazerinių technologijų skyrius
Tel. (8 5) 264 4865
Mob. 8 670 21 104
El. p.: raimisp@ktl.mii.lt</t>
      </is>
    </nc>
    <odxf>
      <alignment wrapText="0" readingOrder="0"/>
    </odxf>
    <ndxf>
      <alignment wrapText="1" readingOrder="0"/>
    </ndxf>
  </rcc>
  <rcc rId="74443" sId="1">
    <nc r="G1581">
      <v>18</v>
    </nc>
  </rcc>
  <rcc rId="74444" sId="1" odxf="1" dxf="1">
    <nc r="D1582"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45" sId="1" odxf="1" dxf="1">
    <nc r="E1582" t="inlineStr">
      <is>
        <t>Nanofotoninių struktūrų taikomieji tyrimai.</t>
      </is>
    </nc>
    <odxf>
      <protection locked="0"/>
    </odxf>
    <ndxf>
      <protection locked="1"/>
    </ndxf>
  </rcc>
  <rcc rId="74446" sId="1" odxf="1" dxf="1">
    <nc r="F1582" t="inlineStr">
      <is>
        <t>Dr. Raimondas Petruškevičius
FTMC Lazerinių technologijų skyrius
Tel. (8 5) 264 4865
Mob. 8 670 21 104
El. p.: raimisp@ktl.mii.lt</t>
      </is>
    </nc>
    <odxf>
      <alignment wrapText="0" readingOrder="0"/>
    </odxf>
    <ndxf>
      <alignment wrapText="1" readingOrder="0"/>
    </ndxf>
  </rcc>
  <rcc rId="74447" sId="1">
    <nc r="G1582">
      <v>18</v>
    </nc>
  </rcc>
  <rcc rId="74448" sId="1" odxf="1" dxf="1">
    <nc r="D1583"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49" sId="1" odxf="1" dxf="1">
    <nc r="E1583" t="inlineStr">
      <is>
        <t>Optinių komponentų spektrinių charakteristikų ir jų stabilumo taikomieji tyrimai</t>
      </is>
    </nc>
    <odxf>
      <protection locked="0"/>
    </odxf>
    <ndxf>
      <protection locked="1"/>
    </ndxf>
  </rcc>
  <rcc rId="74450" sId="1" odxf="1" dxf="1">
    <nc r="F1583" t="inlineStr">
      <is>
        <t>Dr. Ramutis Drazdys
FTMC Lazerinių technologijų skyrius
Mob. 8 685 24 180
El. p.: rdrazdys@ktl.mii.lt</t>
      </is>
    </nc>
    <odxf>
      <alignment wrapText="0" readingOrder="0"/>
    </odxf>
    <ndxf>
      <alignment wrapText="1" readingOrder="0"/>
    </ndxf>
  </rcc>
  <rcc rId="74451" sId="1">
    <nc r="G1583">
      <v>18</v>
    </nc>
  </rcc>
  <rcc rId="74452" sId="1" odxf="1" dxf="1">
    <nc r="D1584"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53" sId="1" odxf="1" dxf="1">
    <nc r="E1584" t="inlineStr">
      <is>
        <t>Optinių dangų su sudėtingomis spektrinėmis charakteristikomis, skirtų optiniams komponentams projektavimas</t>
      </is>
    </nc>
    <odxf>
      <protection locked="0"/>
    </odxf>
    <ndxf>
      <protection locked="1"/>
    </ndxf>
  </rcc>
  <rcc rId="74454" sId="1" odxf="1" dxf="1">
    <nc r="F1584" t="inlineStr">
      <is>
        <t>Dr. Ramutis Drazdys
FTMC Lazerinių technologijų skyrius
Mob. 8 685 24 180
El. p.: rdrazdys@ktl.mii.lt</t>
      </is>
    </nc>
    <odxf>
      <alignment wrapText="0" readingOrder="0"/>
    </odxf>
    <ndxf>
      <alignment wrapText="1" readingOrder="0"/>
    </ndxf>
  </rcc>
  <rcc rId="74455" sId="1">
    <nc r="G1584">
      <v>18</v>
    </nc>
  </rcc>
  <rcc rId="74456" sId="1" odxf="1" dxf="1">
    <nc r="D1585"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57" sId="1" odxf="1" dxf="1">
    <nc r="E1585" t="inlineStr">
      <is>
        <t>Lazerinių technologijų metalų ir kompozitų nanodalelių gamybai lazeriais taikomieji tyrimai</t>
      </is>
    </nc>
    <odxf>
      <protection locked="0"/>
    </odxf>
    <ndxf>
      <protection locked="1"/>
    </ndxf>
  </rcc>
  <rcc rId="74458" sId="1" odxf="1" dxf="1">
    <nc r="F1585" t="inlineStr">
      <is>
        <t>Dr. Mindaugas Gedvilas
FTMC Lazerinių technologijų skyrius
Tel. (5) 2644868 
Mob. Tel. +370 684 29431
El. p.: mgedvilas@ftmc.lt</t>
      </is>
    </nc>
    <odxf>
      <alignment wrapText="0" readingOrder="0"/>
    </odxf>
    <ndxf>
      <alignment wrapText="1" readingOrder="0"/>
    </ndxf>
  </rcc>
  <rcc rId="74459" sId="1">
    <nc r="G1585">
      <v>18</v>
    </nc>
  </rcc>
  <rcc rId="74460" sId="1" odxf="1" dxf="1">
    <nc r="D1586" t="inlineStr">
      <is>
        <t>K4_P1_T1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61" sId="1" odxf="1" dxf="1">
    <nc r="E1586" t="inlineStr">
      <is>
        <t>Sub-mikrometrinių periodinių darinių formavimo plonuose sluoksniuose lazerinės interferencinės abliacijos metodais galimybių studija</t>
      </is>
    </nc>
    <odxf>
      <protection locked="0"/>
    </odxf>
    <ndxf>
      <protection locked="1"/>
    </ndxf>
  </rcc>
  <rcc rId="74462" sId="1" odxf="1" dxf="1">
    <nc r="F1586" t="inlineStr">
      <is>
        <t>Dr. Gediminas Račiukaitis
FTMC Lazerinių technologijų skyrius
Tel. (8 5) 264 4868
Mob. 8 687 25 672
El. p.: g.raciukaitis@ftmc.lt</t>
      </is>
    </nc>
    <odxf>
      <alignment wrapText="0" readingOrder="0"/>
    </odxf>
    <ndxf>
      <alignment wrapText="1" readingOrder="0"/>
    </ndxf>
  </rcc>
  <rcc rId="74463" sId="1">
    <nc r="G1586">
      <v>18</v>
    </nc>
  </rcc>
  <rcc rId="74464" sId="1" odxf="1" dxf="1">
    <nc r="D1587" t="inlineStr">
      <is>
        <t>K4_P1_T1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65" sId="1" odxf="1" dxf="1">
    <nc r="E1587" t="inlineStr">
      <is>
        <t>Lazerinių sistemų ir prietaisų su aktyviomis optinėmis skaidulomis taikomieji galimybių tyrimai</t>
      </is>
    </nc>
    <odxf>
      <protection locked="0"/>
    </odxf>
    <ndxf>
      <protection locked="1"/>
    </ndxf>
  </rcc>
  <rcc rId="74466" sId="1" odxf="1" dxf="1">
    <nc r="F1587" t="inlineStr">
      <is>
        <t>Dr. Kęstutis Regelskis
FTMC Lazerinių technologijų skyrius
Tel. (8 5) 264 4868
Mob. 8 674 03 941
El. p.: regelskis@ar.fi.lt</t>
      </is>
    </nc>
    <odxf>
      <alignment wrapText="0" readingOrder="0"/>
    </odxf>
    <ndxf>
      <alignment wrapText="1" readingOrder="0"/>
    </ndxf>
  </rcc>
  <rcc rId="74467" sId="1">
    <nc r="G1587">
      <v>18</v>
    </nc>
  </rcc>
  <rcc rId="74468" sId="1" odxf="1" dxf="1">
    <nc r="D1588" t="inlineStr">
      <is>
        <t>K4_P1_T1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69" sId="1" odxf="1" dxf="1">
    <nc r="E1588" t="inlineStr">
      <is>
        <t>Kompaktinės terahercinės optikos integravimo su terahercų jutikliais techninių galimybių studija</t>
      </is>
    </nc>
    <odxf>
      <protection locked="0"/>
    </odxf>
    <ndxf>
      <protection locked="1"/>
    </ndxf>
  </rcc>
  <rcc rId="74470" sId="1" odxf="1" dxf="1">
    <nc r="F1588" t="inlineStr">
      <is>
        <t>Dr. Irmantas Kašalynas
FTMC Optoelektronikos skyrius
Tel. (8 5) 231 2418
Mob. 8 618 57423 
El. p. irmantas.kasalynas@ftmc.lt</t>
      </is>
    </nc>
    <odxf>
      <alignment wrapText="0" readingOrder="0"/>
    </odxf>
    <ndxf>
      <alignment wrapText="1" readingOrder="0"/>
    </ndxf>
  </rcc>
  <rcc rId="74471" sId="1">
    <nc r="G1588">
      <v>18</v>
    </nc>
  </rcc>
  <rcc rId="74472" sId="1" odxf="1" dxf="1">
    <nc r="D1589" t="inlineStr">
      <is>
        <t>K4_P1_T1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73" sId="1" odxf="1" dxf="1">
    <nc r="E1589" t="inlineStr">
      <is>
        <t>Spektroskopinio terahercinio vaizdinimo techninių galimybių studija</t>
      </is>
    </nc>
    <odxf>
      <protection locked="0"/>
    </odxf>
    <ndxf>
      <protection locked="1"/>
    </ndxf>
  </rcc>
  <rcc rId="74474" sId="1" odxf="1" dxf="1">
    <nc r="F1589" t="inlineStr">
      <is>
        <t>Dr. Irmantas Kašalynas
FTMC Optoelektronikos skyrius
Tel. (8 5) 231 2418
Mob. 8 618 57423 
El. p. irmantas.kasalynas@ftmc.lt</t>
      </is>
    </nc>
    <odxf>
      <alignment wrapText="0" readingOrder="0"/>
    </odxf>
    <ndxf>
      <alignment wrapText="1" readingOrder="0"/>
    </ndxf>
  </rcc>
  <rcc rId="74475" sId="1">
    <nc r="G1589">
      <v>18</v>
    </nc>
  </rcc>
  <rcc rId="74476" sId="1" odxf="1" dxf="1">
    <nc r="D1590" t="inlineStr">
      <is>
        <t>K4_P1_T1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77" sId="1" odxf="1" dxf="1">
    <nc r="E1590" t="inlineStr">
      <is>
        <t>Terahercų šaltinių spinduliavimo charakteristikų gerinimas lazerinio apdirbimo metodais techninė galimybių studija</t>
      </is>
    </nc>
    <odxf>
      <protection locked="0"/>
    </odxf>
    <ndxf>
      <protection locked="1"/>
    </ndxf>
  </rcc>
  <rcc rId="74478" sId="1" odxf="1" dxf="1">
    <nc r="F1590" t="inlineStr">
      <is>
        <t>Dr. Irmantas Kašalynas
FTMC Optoelektronikos skyrius
Tel. (8 5) 231 2418
Mob. 8 618 57423 
El. p. irmantas.kasalynas@ftmc.lt</t>
      </is>
    </nc>
    <odxf>
      <alignment wrapText="0" readingOrder="0"/>
    </odxf>
    <ndxf>
      <alignment wrapText="1" readingOrder="0"/>
    </ndxf>
  </rcc>
  <rcc rId="74479" sId="1">
    <nc r="G1590">
      <v>18</v>
    </nc>
  </rcc>
  <rcc rId="74480" sId="1" odxf="1" dxf="1">
    <nc r="D1591" t="inlineStr">
      <is>
        <t>K4_P1_T1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481" sId="1" odxf="1" dxf="1">
    <nc r="E1591" t="inlineStr">
      <is>
        <t>Lazerinės komunikacijos įgyvendinimo tarp mažųjų palydovų galimybių studija. Tikslas- išanalizuoti technines galimybes panaudoti įvairių tipų lazerius kosmose ryšių palaikymui</t>
      </is>
    </nc>
    <odxf>
      <protection locked="0"/>
    </odxf>
    <ndxf>
      <protection locked="1"/>
    </ndxf>
  </rcc>
  <rcc rId="74482" sId="1" odxf="1" dxf="1">
    <nc r="F1591" t="inlineStr">
      <is>
        <t>Dr. Viktoras Vaičikauskas
FTMC Taikomosios IR spektroskopijos laboratorija
Mob. +37069961327
El. p.: vikvai@ktl.mii.lt</t>
      </is>
    </nc>
    <odxf>
      <alignment wrapText="0" readingOrder="0"/>
    </odxf>
    <ndxf>
      <alignment wrapText="1" readingOrder="0"/>
    </ndxf>
  </rcc>
  <rcc rId="74483" sId="1">
    <nc r="G1591">
      <v>18</v>
    </nc>
  </rcc>
  <rcc rId="74484" sId="1" odxf="1" dxf="1">
    <nc r="D1592" t="inlineStr">
      <is>
        <t>K4_P1_T1</t>
      </is>
    </nc>
    <odxf>
      <alignment wrapText="0" readingOrder="0"/>
      <protection locked="0"/>
    </odxf>
    <ndxf>
      <alignment wrapText="1" readingOrder="0"/>
      <protection locked="1"/>
    </ndxf>
  </rcc>
  <rcc rId="74485" sId="1" odxf="1" dxf="1">
    <nc r="E1592" t="inlineStr">
      <is>
        <t>Femtosekundinių lazerių spinduliuotės generuojamos jonizuojančios spinduliuotės dozės optimizavimo techninė galimybių studija</t>
      </is>
    </nc>
    <odxf>
      <protection locked="0"/>
    </odxf>
    <ndxf>
      <protection locked="1"/>
    </ndxf>
  </rcc>
  <rcc rId="74486" sId="1" odxf="1" dxf="1">
    <nc r="F1592" t="inlineStr">
      <is>
        <t>Dr. Artūras Plukis
FTMC branduolinių tyrimų skyrius
Tel. (+3705)2661654
Mob. +37068754728
El. p.: arturas.plukis@ftmc.lt</t>
      </is>
    </nc>
    <odxf>
      <alignment wrapText="0" readingOrder="0"/>
    </odxf>
    <ndxf>
      <alignment wrapText="1" readingOrder="0"/>
    </ndxf>
  </rcc>
  <rcc rId="74487" sId="1">
    <nc r="G1592">
      <v>18</v>
    </nc>
  </rcc>
  <rcc rId="74488" sId="1" odxf="1" dxf="1">
    <nc r="D1593" t="inlineStr">
      <is>
        <t>K4_P1_T2</t>
      </is>
    </nc>
    <odxf>
      <alignment wrapText="0" readingOrder="0"/>
      <protection locked="0"/>
    </odxf>
    <ndxf>
      <alignment wrapText="1" readingOrder="0"/>
      <protection locked="1"/>
    </ndxf>
  </rcc>
  <rcc rId="74489" sId="1" odxf="1" dxf="1">
    <nc r="E1593" t="inlineStr">
      <is>
        <t>Išmanių apšvietimo sistemų ir specialiojo taikymo apšvietimo įrenginių projektavimas, techninių charakterizuojančių parametrų skaičiavimas ir modeliavimas</t>
      </is>
    </nc>
    <odxf>
      <protection locked="0"/>
    </odxf>
    <ndxf>
      <protection locked="1"/>
    </ndxf>
  </rcc>
  <rcc rId="74490" sId="1" odxf="1" dxf="1">
    <nc r="F1593" t="inlineStr">
      <is>
        <t>Dr. Mindaugas Karaliūnas 
Mokslo darbuotojas
mindaugas.karaliunas@bpti.lt
+37069164605</t>
      </is>
    </nc>
    <odxf>
      <alignment wrapText="0" readingOrder="0"/>
      <protection locked="0"/>
    </odxf>
    <ndxf>
      <alignment wrapText="1" readingOrder="0"/>
      <protection locked="1"/>
    </ndxf>
  </rcc>
  <rcc rId="74491" sId="1">
    <nc r="G1593">
      <v>20</v>
    </nc>
  </rcc>
  <rcc rId="74492" sId="1" odxf="1" dxf="1">
    <nc r="D1594" t="inlineStr">
      <is>
        <t>K4_P1_T2</t>
      </is>
    </nc>
    <odxf>
      <alignment wrapText="0" readingOrder="0"/>
      <protection locked="0"/>
    </odxf>
    <ndxf>
      <alignment wrapText="1" readingOrder="0"/>
      <protection locked="1"/>
    </ndxf>
  </rcc>
  <rcc rId="74493" sId="1" odxf="1" dxf="1">
    <nc r="E1594" t="inlineStr">
      <is>
        <t>Apšvietimo sistemų ir specialiojo taikymo apšvietimo įrenginių  modeliavimas, projektavimas, prototipavimas</t>
      </is>
    </nc>
    <odxf>
      <font>
        <sz val="11"/>
        <color theme="1"/>
        <name val="Calibri"/>
        <scheme val="minor"/>
      </font>
      <alignment horizontal="general" readingOrder="0"/>
      <protection locked="0"/>
    </odxf>
    <ndxf>
      <font>
        <sz val="12"/>
        <color rgb="FF000000"/>
        <name val="Calibri"/>
        <scheme val="none"/>
      </font>
      <alignment horizontal="left" readingOrder="0"/>
      <protection locked="1"/>
    </ndxf>
  </rcc>
  <rcc rId="74494" sId="1" odxf="1" dxf="1">
    <nc r="F1594" t="inlineStr">
      <is>
        <t>Dr. Mindaugas Karaliūnas 
Mokslo darbuotojas
mindaugas.karaliunas@bpti.lt
+37069164605</t>
      </is>
    </nc>
    <odxf>
      <alignment wrapText="0" readingOrder="0"/>
      <protection locked="0"/>
    </odxf>
    <ndxf>
      <alignment wrapText="1" readingOrder="0"/>
      <protection locked="1"/>
    </ndxf>
  </rcc>
  <rcc rId="74495" sId="1">
    <nc r="G1594">
      <v>20</v>
    </nc>
  </rcc>
  <rcc rId="74496" sId="1" odxf="1" dxf="1">
    <nc r="D1595" t="inlineStr">
      <is>
        <t>K4_P1_T1</t>
      </is>
    </nc>
    <odxf>
      <alignment wrapText="0" readingOrder="0"/>
      <protection locked="0"/>
    </odxf>
    <ndxf>
      <alignment wrapText="1" readingOrder="0"/>
      <protection locked="1"/>
    </ndxf>
  </rcc>
  <rcc rId="74497" sId="1" odxf="1" dxf="1">
    <nc r="E1595" t="inlineStr">
      <is>
        <t>Tiesinių pavarų (angl. direct drive) panaudojimo ir integravimo lazerinėse sistemose techninių galimybių studija</t>
      </is>
    </nc>
    <odxf>
      <protection locked="0"/>
    </odxf>
    <ndxf>
      <protection locked="1"/>
    </ndxf>
  </rcc>
  <rcc rId="74498" sId="1" odxf="1" dxf="1">
    <nc r="F1595" t="inlineStr">
      <is>
        <t>Vytautas Rafanavičius 
Inžinierius-tyrėjas 
vytautas.rafanavicius@bpti.lt
+37062666602</t>
      </is>
    </nc>
    <odxf>
      <alignment wrapText="0" readingOrder="0"/>
      <protection locked="0"/>
    </odxf>
    <ndxf>
      <alignment wrapText="1" readingOrder="0"/>
      <protection locked="1"/>
    </ndxf>
  </rcc>
  <rcc rId="74499" sId="1">
    <nc r="G1595">
      <v>20</v>
    </nc>
  </rcc>
  <rcc rId="74500" sId="1" odxf="1" dxf="1">
    <nc r="D1596" t="inlineStr">
      <is>
        <t>K4_P1_T1</t>
      </is>
    </nc>
    <odxf>
      <font>
        <sz val="11"/>
        <color theme="1"/>
        <name val="Calibri"/>
        <scheme val="minor"/>
      </font>
      <alignment wrapText="0" readingOrder="0"/>
      <protection locked="0"/>
    </odxf>
    <ndxf>
      <font>
        <sz val="11"/>
        <color auto="1"/>
        <name val="Calibri"/>
        <scheme val="none"/>
      </font>
      <alignment wrapText="1" readingOrder="0"/>
      <protection locked="1"/>
    </ndxf>
  </rcc>
  <rcc rId="74501" sId="1" odxf="1" dxf="1">
    <nc r="E1596" t="inlineStr">
      <is>
        <t>Pramoninių šviestukinių prietaisų ir įrenginių/sistemų galimybių studija. Pramoninių šviestukinių prietaisų ir įrenginių/sistemų skirtų teikti vizualinę (grafinę, tekstinę ar video) informaciją: nuo prietaiso panelės iki itin didelių gabaritų lauko ar vidaus patalpų ekranų.  Rezultate bus pateikta techninė galimybių studija - tiriamasis analitinis darbas, kuriame įvertintos tokios sistemos ar jos mazgo realizavimo technologinės galimybės, rekomendacijos siektiniems parametrams.</t>
      </is>
    </nc>
    <odxf>
      <font>
        <sz val="11"/>
        <color theme="1"/>
        <name val="Calibri"/>
        <scheme val="minor"/>
      </font>
      <protection locked="0"/>
    </odxf>
    <ndxf>
      <font>
        <sz val="11"/>
        <color auto="1"/>
        <name val="Calibri"/>
        <scheme val="minor"/>
      </font>
      <protection locked="1"/>
    </ndxf>
  </rcc>
  <rcc rId="74502" sId="1" odxf="1" dxf="1">
    <nc r="F159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503" sId="1">
    <nc r="G1596">
      <v>22</v>
    </nc>
  </rcc>
  <rcc rId="74504" sId="1" odxf="1" dxf="1">
    <nc r="D1597" t="inlineStr">
      <is>
        <t>K4_P1_T1</t>
      </is>
    </nc>
    <odxf>
      <font>
        <sz val="11"/>
        <color theme="1"/>
        <name val="Calibri"/>
        <scheme val="minor"/>
      </font>
      <alignment wrapText="0" readingOrder="0"/>
      <protection locked="0"/>
    </odxf>
    <ndxf>
      <font>
        <sz val="11"/>
        <color auto="1"/>
        <name val="Calibri"/>
        <scheme val="none"/>
      </font>
      <alignment wrapText="1" readingOrder="0"/>
      <protection locked="1"/>
    </ndxf>
  </rcc>
  <rcc rId="74505" sId="1" odxf="1" dxf="1">
    <nc r="E1597" t="inlineStr">
      <is>
        <t>Kietakūnių šviesos šaltinių valdymo galimybių studija. Valdymo kokybę nusako valdymo srovės stabilumas, įtampa, impulsų greitaveika, reakcijos greitis, valdymo efektyvumas ir daugelis kitų parametrų. Priklausomai nuo valdomo šaltinio (lazeris, šviestukas ir pan.) tipo ir taikymo, skirtingi parametrai yra esminiai. Rezultate bus pateikta techninė galimybių studija - tiriamasis analitinis darbas, kuriame įvertintos tokio valdiklio (ar sistemos) realizavimo technologinės galimybės, rekomendacijos siektiniems parametrams.</t>
      </is>
    </nc>
    <odxf>
      <font>
        <sz val="11"/>
        <color theme="1"/>
        <name val="Calibri"/>
        <scheme val="minor"/>
      </font>
      <protection locked="0"/>
    </odxf>
    <ndxf>
      <font>
        <sz val="11"/>
        <color auto="1"/>
        <name val="Calibri"/>
        <scheme val="minor"/>
      </font>
      <protection locked="1"/>
    </ndxf>
  </rcc>
  <rcc rId="74506" sId="1" odxf="1" dxf="1">
    <nc r="F159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507" sId="1">
    <nc r="G1597">
      <v>22</v>
    </nc>
  </rcc>
  <rcc rId="74508" sId="1" odxf="1" dxf="1">
    <nc r="D1598"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09" sId="1" odxf="1" dxf="1">
    <nc r="E1598" t="inlineStr">
      <is>
        <t>Kietakūnių lazerių aktyviųjų terpių šiluminių ir optinių savybių kompiuterinis modeliavimas.</t>
      </is>
    </nc>
    <odxf>
      <protection locked="0"/>
    </odxf>
    <ndxf>
      <protection locked="1"/>
    </ndxf>
  </rcc>
  <rcc rId="74510" sId="1" odxf="1" dxf="1">
    <nc r="F1598" t="inlineStr">
      <is>
        <t>VDU Gamtos mokslų fakultetas
Fizikos katedra
Dr. Valdas Girdauskas
El. p. v.girdauskas@gmf.vdu.lt
Tel. 8 37 327909</t>
      </is>
    </nc>
    <odxf>
      <alignment wrapText="0" readingOrder="0"/>
    </odxf>
    <ndxf>
      <alignment wrapText="1" readingOrder="0"/>
    </ndxf>
  </rcc>
  <rcc rId="74511" sId="1">
    <nc r="G1598">
      <v>31</v>
    </nc>
  </rcc>
  <rcc rId="74512" sId="1" odxf="1" dxf="1">
    <nc r="D1599" t="inlineStr">
      <is>
        <t>K4_P1_T1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13" sId="1" odxf="1" dxf="1">
    <nc r="E1599" t="inlineStr">
      <is>
        <t>Puslaidininkių medžiagų skirtų elektronikai, optoelektronikai bei saulės energetikai  fotoelektrinių parametrų įvertinimo metodų galimybių studijos</t>
      </is>
    </nc>
    <odxf>
      <protection locked="0"/>
    </odxf>
    <ndxf>
      <protection locked="1"/>
    </ndxf>
  </rcc>
  <rcc rId="74514" sId="1" odxf="1" dxf="1">
    <nc r="F1599" t="inlineStr">
      <is>
        <t>Ramūnas Aleksiejūnas
Tel. (8 5) 236 6027
El. paštas: ramunas.aleksiejunas@ff.vu.lt
Taikomųjų mokslų institutas</t>
      </is>
    </nc>
    <odxf>
      <alignment wrapText="0" readingOrder="0"/>
    </odxf>
    <ndxf>
      <alignment wrapText="1" readingOrder="0"/>
    </ndxf>
  </rcc>
  <rcc rId="74515" sId="1">
    <nc r="G1599">
      <v>32</v>
    </nc>
  </rcc>
  <rcc rId="74516" sId="1" odxf="1" dxf="1">
    <nc r="D1600" t="inlineStr">
      <is>
        <t>K4_P1_T1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17" sId="1" odxf="1" dxf="1">
    <nc r="E1600" t="inlineStr">
      <is>
        <t>Spektriškai funkcionalizuotų šviesos šaltinių technologinės plėtros ir taikymų žemės ūkyje (botanikoje, zoologijoje ir ichtiologijoje), medicinoje ir architektūroje galimybių studija</t>
      </is>
    </nc>
    <odxf>
      <protection locked="0"/>
    </odxf>
    <ndxf>
      <protection locked="1"/>
    </ndxf>
  </rcc>
  <rcc rId="74518" sId="1" odxf="1" dxf="1">
    <nc r="F1600" t="inlineStr">
      <is>
        <t>Pranciškus Vitta
El. paštas: pranciskus.vitta@ff.vu.lt
Tel. +370 5 2366 039
Taikomųjų mokslų institutas</t>
      </is>
    </nc>
    <odxf>
      <alignment wrapText="0" readingOrder="0"/>
    </odxf>
    <ndxf>
      <alignment wrapText="1" readingOrder="0"/>
    </ndxf>
  </rcc>
  <rcc rId="74519" sId="1">
    <nc r="G1600">
      <v>32</v>
    </nc>
  </rcc>
  <rcc rId="74520" sId="1" odxf="1" dxf="1">
    <nc r="D1601" t="inlineStr">
      <is>
        <t>K4_P1_T2</t>
      </is>
    </nc>
    <odxf>
      <alignment wrapText="0" readingOrder="0"/>
      <protection locked="0"/>
    </odxf>
    <ndxf>
      <alignment wrapText="1" readingOrder="0"/>
      <protection locked="1"/>
    </ndxf>
  </rcc>
  <rcc rId="74521" sId="1" odxf="1" dxf="1">
    <nc r="E1601" t="inlineStr">
      <is>
        <t>Naujų fotoninių prietaisų ir jų sudedamųjų dalių elementų patikimumo bandymai ekstremaliomis lazerinės apšvotos sąlygomis</t>
      </is>
    </nc>
    <odxf>
      <protection locked="0"/>
    </odxf>
    <ndxf>
      <protection locked="1"/>
    </ndxf>
  </rcc>
  <rcc rId="74522" sId="1" odxf="1" dxf="1">
    <nc r="F1601" t="inlineStr">
      <is>
        <t>Andrius Melninkaitis
Mob. 8 68484671
El.paštas: Andrius.Melninkaitis@ff.vu.lt
Fizikos fakultetas, Lazerinių tyrimų centras</t>
      </is>
    </nc>
    <odxf>
      <alignment wrapText="0" readingOrder="0"/>
    </odxf>
    <ndxf>
      <alignment wrapText="1" readingOrder="0"/>
    </ndxf>
  </rcc>
  <rcc rId="74523" sId="1">
    <nc r="G1601">
      <v>32</v>
    </nc>
  </rcc>
  <rcc rId="74524" sId="1" odxf="1" dxf="1">
    <nc r="D1602" t="inlineStr">
      <is>
        <t>K4_P1_T3</t>
      </is>
    </nc>
    <odxf>
      <alignment wrapText="0" readingOrder="0"/>
      <protection locked="0"/>
    </odxf>
    <ndxf>
      <alignment wrapText="1" readingOrder="0"/>
      <protection locked="1"/>
    </ndxf>
  </rcc>
  <rcc rId="74525" sId="1" odxf="1" dxf="1">
    <nc r="E1602" t="inlineStr">
      <is>
        <t xml:space="preserve">Optinių    sistemų    skaitmeninis   projektavimas:   modeliavimo   ir optimizavimo tyrimai
</t>
      </is>
    </nc>
    <odxf>
      <protection locked="0"/>
    </odxf>
    <ndxf>
      <protection locked="1"/>
    </ndxf>
  </rcc>
  <rcc rId="74526" sId="1" odxf="1" dxf="1">
    <nc r="F1602" t="inlineStr">
      <is>
        <t>Domas Paipulas
El. paštas: domas.paipulas@ff.vu.lt
Tel. 8-5 2366290
Fizikos fakultetas, Lazerinių tyrimų centras</t>
      </is>
    </nc>
    <odxf>
      <alignment wrapText="0" readingOrder="0"/>
    </odxf>
    <ndxf>
      <alignment wrapText="1" readingOrder="0"/>
    </ndxf>
  </rcc>
  <rcc rId="74527" sId="1">
    <nc r="G1602">
      <v>32</v>
    </nc>
  </rcc>
  <rcc rId="74528" sId="1" odxf="1" dxf="1">
    <nc r="D1603"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29" sId="1" odxf="1" dxf="1">
    <nc r="E1603" t="inlineStr">
      <is>
        <t>Optinių mazgų ir kieto kūno lazerio schemų sukūrimas ir tyrimai</t>
      </is>
    </nc>
    <odxf>
      <protection locked="0"/>
    </odxf>
    <ndxf>
      <protection locked="1"/>
    </ndxf>
  </rcc>
  <rcc rId="74530" sId="1" odxf="1" dxf="1">
    <nc r="F1603" t="inlineStr">
      <is>
        <t>Dr. Aleksėj Rodin
FTMC Lazerinių technologijų skyrius
Tel. 8 60140057
El. p.: aleksej.rodin@ftmc.lt</t>
      </is>
    </nc>
    <odxf>
      <alignment wrapText="0" readingOrder="0"/>
    </odxf>
    <ndxf>
      <alignment wrapText="1" readingOrder="0"/>
    </ndxf>
  </rcc>
  <rcc rId="74531" sId="1">
    <nc r="G1603">
      <v>18</v>
    </nc>
  </rcc>
  <rcc rId="74532" sId="1" odxf="1" dxf="1">
    <nc r="D1604"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33" sId="1" odxf="1" dxf="1">
    <nc r="E1604" t="inlineStr">
      <is>
        <t>Tolimojo infraraudonojo (TIR) diapazono spinduliuotės detektoriaus prototipo sukūrimas.</t>
      </is>
    </nc>
    <odxf>
      <protection locked="0"/>
    </odxf>
    <ndxf>
      <protection locked="1"/>
    </ndxf>
  </rcc>
  <rcc rId="74534" sId="1" odxf="1" dxf="1">
    <nc r="F1604" t="inlineStr">
      <is>
        <t>Prof. dr. Algirdas Sužiedėlis
FTMC Elektronikos skyrius
tel.: (8 5) 2124539
El. p.:  algirdas.suziedelis@ftmc.lt</t>
      </is>
    </nc>
    <odxf>
      <alignment wrapText="0" readingOrder="0"/>
    </odxf>
    <ndxf>
      <alignment wrapText="1" readingOrder="0"/>
    </ndxf>
  </rcc>
  <rcc rId="74535" sId="1">
    <nc r="G1604">
      <v>18</v>
    </nc>
  </rcc>
  <rcc rId="74536" sId="1" odxf="1" dxf="1">
    <nc r="D1605" t="inlineStr">
      <is>
        <t>K4_P4_T2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37" sId="1" odxf="1" dxf="1">
    <nc r="E1605" t="inlineStr">
      <is>
        <t>Optoelektroninių prietaisų formavimo, integravimo ir surinkimo technologijų kūrimas</t>
      </is>
    </nc>
    <odxf>
      <protection locked="0"/>
    </odxf>
    <ndxf>
      <protection locked="1"/>
    </ndxf>
  </rcc>
  <rcc rId="74538" sId="1" odxf="1" dxf="1">
    <nc r="F1605" t="inlineStr">
      <is>
        <t>Doc. dr. Arūnas Šetkus
FTMC Fizikinių technologijų skyrius
Tel. (8 5) 2627934
El. p.:  arunas.setkus@ftmc.lt</t>
      </is>
    </nc>
    <odxf>
      <alignment wrapText="0" readingOrder="0"/>
    </odxf>
    <ndxf>
      <alignment wrapText="1" readingOrder="0"/>
    </ndxf>
  </rcc>
  <rcc rId="74539" sId="1">
    <nc r="G1605">
      <v>18</v>
    </nc>
  </rcc>
  <rcc rId="74540" sId="1" odxf="1" dxf="1">
    <nc r="D1606"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41" sId="1" odxf="1" dxf="1">
    <nc r="E1606" t="inlineStr">
      <is>
        <t>Kontaktų ir integruojančiųjų-jungiančiųjų komponentų fotoniniams prietaisams kūrimas</t>
      </is>
    </nc>
    <odxf>
      <protection locked="0"/>
    </odxf>
    <ndxf>
      <protection locked="1"/>
    </ndxf>
  </rcc>
  <rcc rId="74542" sId="1" odxf="1" dxf="1">
    <nc r="F1606" t="inlineStr">
      <is>
        <t>Doc. dr. Arūnas Šetkus
FTMC Fizikinių technologijų skyrius
Tel. (8 5) 2627934
El. p.:  arunas.setkus@ftmc.lt</t>
      </is>
    </nc>
    <odxf>
      <alignment wrapText="0" readingOrder="0"/>
    </odxf>
    <ndxf>
      <alignment wrapText="1" readingOrder="0"/>
    </ndxf>
  </rcc>
  <rcc rId="74543" sId="1">
    <nc r="G1606">
      <v>18</v>
    </nc>
  </rcc>
  <rcc rId="74544" sId="1" odxf="1" dxf="1">
    <nc r="D1607"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45" sId="1" odxf="1" dxf="1">
    <nc r="E1607" t="inlineStr">
      <is>
        <t>Prototipų lazeriniams medžiagų apdirbimo procesams sukūrimas</t>
      </is>
    </nc>
    <odxf>
      <protection locked="0"/>
    </odxf>
    <ndxf>
      <protection locked="1"/>
    </ndxf>
  </rcc>
  <rcc rId="74546" sId="1" odxf="1" dxf="1">
    <nc r="F1607" t="inlineStr">
      <is>
        <t>Dr. Gediminas Račiukaitis
FTMC Lazerinių technologijų skyrius
Tel. (8 5) 264 4868
Mob. 8 687 25 672
El. p.: g.raciukaitis@ftmc.lt</t>
      </is>
    </nc>
    <odxf>
      <alignment wrapText="0" readingOrder="0"/>
    </odxf>
    <ndxf>
      <alignment wrapText="1" readingOrder="0"/>
    </ndxf>
  </rcc>
  <rcc rId="74547" sId="1">
    <nc r="G1607">
      <v>18</v>
    </nc>
  </rcc>
  <rcc rId="74548" sId="1" odxf="1" dxf="1">
    <nc r="D1608"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49" sId="1" odxf="1" dxf="1">
    <nc r="E1608" t="inlineStr">
      <is>
        <t>Specialios įrangos lazerinio ženklinimo (graviravimo, markiravimo) technologijoms konstravimas. Prototipų lazerinio ženklinimo procesams sukūrimas</t>
      </is>
    </nc>
    <odxf>
      <protection locked="0"/>
    </odxf>
    <ndxf>
      <protection locked="1"/>
    </ndxf>
  </rcc>
  <rcc rId="74550" sId="1" odxf="1" dxf="1">
    <nc r="F1608" t="inlineStr">
      <is>
        <t>Dr. Gediminas Račiukaitis
FTMC Lazerinių technologijų skyrius
Tel. (8 5) 264 4868
Mob. 8 687 25 672
El. p.: g.raciukaitis@ftmc.lt</t>
      </is>
    </nc>
    <odxf>
      <alignment wrapText="0" readingOrder="0"/>
    </odxf>
    <ndxf>
      <alignment wrapText="1" readingOrder="0"/>
    </ndxf>
  </rcc>
  <rcc rId="74551" sId="1">
    <nc r="G1608">
      <v>18</v>
    </nc>
  </rcc>
  <rcc rId="74552" sId="1" odxf="1" dxf="1">
    <nc r="D1609"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53" sId="1" odxf="1" dxf="1">
    <nc r="E1609" t="inlineStr">
      <is>
        <t>Lazerinio ženklinimo (graviravimo, markiravimo) technologijų sukūrimas</t>
      </is>
    </nc>
    <odxf>
      <protection locked="0"/>
    </odxf>
    <ndxf>
      <protection locked="1"/>
    </ndxf>
  </rcc>
  <rcc rId="74554" sId="1" odxf="1" dxf="1">
    <nc r="F1609" t="inlineStr">
      <is>
        <t>Dr. Gediminas Račiukaitis
FTMC Lazerinių technologijų skyrius
Tel. (8 5) 264 4868
Mob. 8 687 25 672
El. p.: g.raciukaitis@ftmc.lt</t>
      </is>
    </nc>
    <odxf>
      <alignment wrapText="0" readingOrder="0"/>
    </odxf>
    <ndxf>
      <alignment wrapText="1" readingOrder="0"/>
    </ndxf>
  </rcc>
  <rcc rId="74555" sId="1">
    <nc r="G1609">
      <v>18</v>
    </nc>
  </rcc>
  <rcc rId="74556" sId="1" odxf="1" dxf="1">
    <nc r="D1610"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57" sId="1" odxf="1" dxf="1">
    <nc r="E1610" t="inlineStr">
      <is>
        <t>Lazerinio medžiagų mikroapdirbimo technologijų sukūrimas ir įrangos prototipo sukūrimas</t>
      </is>
    </nc>
    <odxf>
      <protection locked="0"/>
    </odxf>
    <ndxf>
      <protection locked="1"/>
    </ndxf>
  </rcc>
  <rcc rId="74558" sId="1" odxf="1" dxf="1">
    <nc r="F1610" t="inlineStr">
      <is>
        <t>Dr. Gediminas Račiukaitis
FTMC Lazerinių technologijų skyrius
Tel. (8 5) 264 4868
Mob. 8 687 25 672
El. p.: g.raciukaitis@ftmc.lt</t>
      </is>
    </nc>
    <odxf>
      <alignment wrapText="0" readingOrder="0"/>
    </odxf>
    <ndxf>
      <alignment wrapText="1" readingOrder="0"/>
    </ndxf>
  </rcc>
  <rcc rId="74559" sId="1">
    <nc r="G1610">
      <v>18</v>
    </nc>
  </rcc>
  <rcc rId="74560" sId="1" odxf="1" dxf="1">
    <nc r="D1611"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61" sId="1" odxf="1" dxf="1">
    <nc r="E1611" t="inlineStr">
      <is>
        <t>Novatoriškų, temperatūros pokyčiams atsparių, skaidulinių komponentų prototipų sukūrimas</t>
      </is>
    </nc>
    <odxf>
      <protection locked="0"/>
    </odxf>
    <ndxf>
      <protection locked="1"/>
    </ndxf>
  </rcc>
  <rcc rId="74562" sId="1" odxf="1" dxf="1">
    <nc r="F1611" t="inlineStr">
      <is>
        <t>Dr. Kęstutis Regelskis
FTMC Lazerinių technologijų skyrius
Tel. (8 5) 264 4868
Mob. 8 674 03 941
El. p.: regelskis@ar.fi.lt</t>
      </is>
    </nc>
    <odxf>
      <alignment wrapText="0" readingOrder="0"/>
    </odxf>
    <ndxf>
      <alignment wrapText="1" readingOrder="0"/>
    </ndxf>
  </rcc>
  <rcc rId="74563" sId="1">
    <nc r="G1611">
      <v>18</v>
    </nc>
  </rcc>
  <rcc rId="74564" sId="1" odxf="1" dxf="1">
    <nc r="D1612"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65" sId="1" odxf="1" dxf="1">
    <nc r="E1612" t="inlineStr">
      <is>
        <t>Didelio tikslumo, itin stabilaus skaidulinio kolimatoriaus prototipo sukūrimas</t>
      </is>
    </nc>
    <odxf>
      <protection locked="0"/>
    </odxf>
    <ndxf>
      <protection locked="1"/>
    </ndxf>
  </rcc>
  <rcc rId="74566" sId="1" odxf="1" dxf="1">
    <nc r="F1612" t="inlineStr">
      <is>
        <t>Dr. Kęstutis Regelskis
FTMC Lazerinių technologijų skyrius
Tel. (8 5) 264 4868
Mob. 8 674 03 941
El. p.: regelskis@ar.fi.lt</t>
      </is>
    </nc>
    <odxf>
      <alignment wrapText="0" readingOrder="0"/>
    </odxf>
    <ndxf>
      <alignment wrapText="1" readingOrder="0"/>
    </ndxf>
  </rcc>
  <rcc rId="74567" sId="1">
    <nc r="G1612">
      <v>18</v>
    </nc>
  </rcc>
  <rcc rId="74568" sId="1" odxf="1" dxf="1">
    <nc r="D1613"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69" sId="1" odxf="1" dxf="1">
    <nc r="E1613" t="inlineStr">
      <is>
        <t>Lazerinių sistemų ir prietaisų prototipų su aktyviomis optinėmis skaidulomis sukūrimas</t>
      </is>
    </nc>
    <odxf>
      <protection locked="0"/>
    </odxf>
    <ndxf>
      <protection locked="1"/>
    </ndxf>
  </rcc>
  <rcc rId="74570" sId="1" odxf="1" dxf="1">
    <nc r="F1613" t="inlineStr">
      <is>
        <t>Dr. Kęstutis Regelskis
FTMC Lazerinių technologijų skyrius
Tel. (8 5) 264 4868
Mob. 8 674 03 941
El. p.: regelskis@ar.fi.lt</t>
      </is>
    </nc>
    <odxf>
      <alignment wrapText="0" readingOrder="0"/>
    </odxf>
    <ndxf>
      <alignment wrapText="1" readingOrder="0"/>
    </ndxf>
  </rcc>
  <rcc rId="74571" sId="1">
    <nc r="G1613">
      <v>18</v>
    </nc>
  </rcc>
  <rcc rId="74572" sId="1" odxf="1" dxf="1">
    <nc r="D1614"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73" sId="1" odxf="1" dxf="1">
    <nc r="E1614" t="inlineStr">
      <is>
        <t>Didelio diametro optinių skaidulų apdirbimo technologijų (nukirtimo, poliravimo, suvirinimo ir kitų) sukūrimas</t>
      </is>
    </nc>
    <odxf>
      <protection locked="0"/>
    </odxf>
    <ndxf>
      <protection locked="1"/>
    </ndxf>
  </rcc>
  <rcc rId="74574" sId="1" odxf="1" dxf="1">
    <nc r="F1614" t="inlineStr">
      <is>
        <t>Dr. Kęstutis Regelskis
FTMC Lazerinių technologijų skyrius
Tel. (8 5) 264 4868
Mob. 8 674 03 941
El. p.: regelskis@ar.fi.lt</t>
      </is>
    </nc>
    <odxf>
      <alignment wrapText="0" readingOrder="0"/>
    </odxf>
    <ndxf>
      <alignment wrapText="1" readingOrder="0"/>
    </ndxf>
  </rcc>
  <rcc rId="74575" sId="1">
    <nc r="G1614">
      <v>18</v>
    </nc>
  </rcc>
  <rcc rId="74576" sId="1" odxf="1" dxf="1">
    <nc r="D1615"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77" sId="1" odxf="1" dxf="1">
    <nc r="E1615" t="inlineStr">
      <is>
        <t>Skaidulinių ir integralinės optikos jutiklių kūrimas; Optinių skaidulų ir integralinės optikos (SOI, SiN) jutiklių (bio, dujų ir kiti); projektavimas ir prototipų kūrimas.</t>
      </is>
    </nc>
    <odxf>
      <protection locked="0"/>
    </odxf>
    <ndxf>
      <protection locked="1"/>
    </ndxf>
  </rcc>
  <rcc rId="74578" sId="1" odxf="1" dxf="1">
    <nc r="F1615" t="inlineStr">
      <is>
        <t>Dr. Raimondas Petruškevičius
FTMC Lazerinių technologijų skyrius
Tel. (8 5) 264 4865
Mob. 8 670 21 104
El. p.: raimisp@ktl.mii.lt</t>
      </is>
    </nc>
    <odxf>
      <alignment wrapText="0" readingOrder="0"/>
    </odxf>
    <ndxf>
      <alignment wrapText="1" readingOrder="0"/>
    </ndxf>
  </rcc>
  <rcc rId="74579" sId="1">
    <nc r="G1615">
      <v>18</v>
    </nc>
  </rcc>
  <rcc rId="74580" sId="1" odxf="1" dxf="1">
    <nc r="D1616"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81" sId="1" odxf="1" dxf="1">
    <nc r="E1616" t="inlineStr">
      <is>
        <t>Integralinės bangolaidinės optikos prietaisų projektavimas ir kūrimas; SOI, SOS, InP ir SiN bangolaidinės integralinės optikos prietaisų projektavimas ir prototipų sukūrimas</t>
      </is>
    </nc>
    <odxf>
      <protection locked="0"/>
    </odxf>
    <ndxf>
      <protection locked="1"/>
    </ndxf>
  </rcc>
  <rcc rId="74582" sId="1" odxf="1" dxf="1">
    <nc r="F1616" t="inlineStr">
      <is>
        <t>Dr. Raimondas Petruškevičius
FTMC Lazerinių technologijų skyrius
Tel. (8 5) 264 4865
Mob. 8 670 21 104
El. p.: raimisp@ktl.mii.lt</t>
      </is>
    </nc>
    <odxf>
      <alignment wrapText="0" readingOrder="0"/>
    </odxf>
    <ndxf>
      <alignment wrapText="1" readingOrder="0"/>
    </ndxf>
  </rcc>
  <rcc rId="74583" sId="1">
    <nc r="G1616">
      <v>18</v>
    </nc>
  </rcc>
  <rcc rId="74584" sId="1" odxf="1" dxf="1">
    <nc r="D1617"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85" sId="1" odxf="1" dxf="1">
    <nc r="E1617" t="inlineStr">
      <is>
        <t>Terahercinės spinduliuotės galios matavimo prototipo sukūrimas</t>
      </is>
    </nc>
    <odxf>
      <protection locked="0"/>
    </odxf>
    <ndxf>
      <protection locked="1"/>
    </ndxf>
  </rcc>
  <rcc rId="74586" sId="1" odxf="1" dxf="1">
    <nc r="F1617" t="inlineStr">
      <is>
        <t>Dr. Irmantas Kašalynas
FTMC Optoelektronikos skyrius
Tel. (8 5) 231 2418
Mob. 8 618 57423 
El. p. irmantas.kasalynas@ftmc.lt</t>
      </is>
    </nc>
    <odxf>
      <alignment wrapText="0" readingOrder="0"/>
    </odxf>
    <ndxf>
      <alignment wrapText="1" readingOrder="0"/>
    </ndxf>
  </rcc>
  <rcc rId="74587" sId="1">
    <nc r="G1617">
      <v>18</v>
    </nc>
  </rcc>
  <rcc rId="74588" sId="1" odxf="1" dxf="1">
    <nc r="D1618"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89" sId="1" odxf="1" dxf="1">
    <nc r="E1618" t="inlineStr">
      <is>
        <t>Optinių mazgų ir kieto kūno lazerio prototipo veikos demonstravimas</t>
      </is>
    </nc>
    <odxf>
      <protection locked="0"/>
    </odxf>
    <ndxf>
      <protection locked="1"/>
    </ndxf>
  </rcc>
  <rcc rId="74590" sId="1" odxf="1" dxf="1">
    <nc r="F1618" t="inlineStr">
      <is>
        <t>Dr. Aleksėj Rodin
FTMC Lazerinių technologijų skyrius
Tel. 8 60140057
El. p.: aleksej.rodin@ftmc.lt</t>
      </is>
    </nc>
    <odxf>
      <alignment wrapText="0" readingOrder="0"/>
    </odxf>
    <ndxf>
      <alignment wrapText="1" readingOrder="0"/>
    </ndxf>
  </rcc>
  <rcc rId="74591" sId="1">
    <nc r="G1618">
      <v>18</v>
    </nc>
  </rcc>
  <rcc rId="74592" sId="1" odxf="1" dxf="1">
    <nc r="D1619"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93" sId="1" odxf="1" dxf="1">
    <nc r="E1619" t="inlineStr">
      <is>
        <t>Kieto kūno lazerių schemų sukūrimas ir tyrimai</t>
      </is>
    </nc>
    <odxf>
      <protection locked="0"/>
    </odxf>
    <ndxf>
      <protection locked="1"/>
    </ndxf>
  </rcc>
  <rcc rId="74594" sId="1" odxf="1" dxf="1">
    <nc r="F1619" t="inlineStr">
      <is>
        <t>Dr. Aleksėj Rodin
FTMC Lazerinių technologijų skyrius
Tel. 8 60140057
El. p.: aleksej.rodin@ftmc.lt</t>
      </is>
    </nc>
    <odxf>
      <alignment wrapText="0" readingOrder="0"/>
    </odxf>
    <ndxf>
      <alignment wrapText="1" readingOrder="0"/>
    </ndxf>
  </rcc>
  <rcc rId="74595" sId="1">
    <nc r="G1619">
      <v>18</v>
    </nc>
  </rcc>
  <rcc rId="74596" sId="1" odxf="1" dxf="1">
    <nc r="D1620"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597" sId="1" odxf="1" dxf="1">
    <nc r="E1620" t="inlineStr">
      <is>
        <t>Lazerinių sistemų ir prietaisų su aktyviomis optinėmis skaidulomis prototipų demonstravimas</t>
      </is>
    </nc>
    <odxf>
      <protection locked="0"/>
    </odxf>
    <ndxf>
      <protection locked="1"/>
    </ndxf>
  </rcc>
  <rcc rId="74598" sId="1" odxf="1" dxf="1">
    <nc r="F1620" t="inlineStr">
      <is>
        <t>Dr. Kęstutis Regelskis
FTMC Lazerinių technologijų skyrius
Tel. (8 5) 264 4868
Mob. 8 674 03 941
El. p.: regelskis@ar.fi.lt</t>
      </is>
    </nc>
    <odxf>
      <alignment wrapText="0" readingOrder="0"/>
    </odxf>
    <ndxf>
      <alignment wrapText="1" readingOrder="0"/>
    </ndxf>
  </rcc>
  <rcc rId="74599" sId="1">
    <nc r="G1620">
      <v>18</v>
    </nc>
  </rcc>
  <rcc rId="74600" sId="1" odxf="1" dxf="1">
    <nc r="D1621"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01" sId="1" odxf="1" dxf="1">
    <nc r="E1621" t="inlineStr">
      <is>
        <t>Padidinto atsparumo lazerio spinduliuotei, sudėtingų spektrinių charakteristikų optinių dangų prototipų sukūrimas</t>
      </is>
    </nc>
    <odxf>
      <protection locked="0"/>
    </odxf>
    <ndxf>
      <protection locked="1"/>
    </ndxf>
  </rcc>
  <rcc rId="74602" sId="1" odxf="1" dxf="1">
    <nc r="F1621" t="inlineStr">
      <is>
        <t>Dr. Ramutis Drazdys
FTMC Lazerinių technologijų skyrius
Mob. 8 685 24 180
El. p.: rdrazdys@ktl.mii.lt</t>
      </is>
    </nc>
    <odxf>
      <alignment wrapText="0" readingOrder="0"/>
    </odxf>
    <ndxf>
      <alignment wrapText="1" readingOrder="0"/>
    </ndxf>
  </rcc>
  <rcc rId="74603" sId="1">
    <nc r="G1621">
      <v>18</v>
    </nc>
  </rcc>
  <rcc rId="74604" sId="1" odxf="1" dxf="1">
    <nc r="D1622"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05" sId="1" odxf="1" dxf="1">
    <nc r="E1622" t="inlineStr">
      <is>
        <t>Specialios įrangos lazeriniams procesams medžiagų apdirbimui prototipų demonstravimas</t>
      </is>
    </nc>
    <odxf>
      <protection locked="0"/>
    </odxf>
    <ndxf>
      <protection locked="1"/>
    </ndxf>
  </rcc>
  <rcc rId="74606" sId="1" odxf="1" dxf="1">
    <nc r="F1622" t="inlineStr">
      <is>
        <t>Dr. Gediminas Račiukaitis
FTMC Lazerinių technologijų skyrius
Tel. (8 5) 264 4868
Mob. 8 687 25 672
El. p.: g.raciukaitis@ftmc.lt</t>
      </is>
    </nc>
    <odxf>
      <alignment wrapText="0" readingOrder="0"/>
    </odxf>
    <ndxf>
      <alignment wrapText="1" readingOrder="0"/>
    </ndxf>
  </rcc>
  <rcc rId="74607" sId="1">
    <nc r="G1622">
      <v>18</v>
    </nc>
  </rcc>
  <rcc rId="74608" sId="1" odxf="1" dxf="1">
    <nc r="D1623"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09" sId="1" odxf="1" dxf="1">
    <nc r="E1623" t="inlineStr">
      <is>
        <t>Specialios įrangos lazerinio ženklinimo (graviravimo, markiravimo) prototipų demonstravimas</t>
      </is>
    </nc>
    <odxf>
      <protection locked="0"/>
    </odxf>
    <ndxf>
      <protection locked="1"/>
    </ndxf>
  </rcc>
  <rcc rId="74610" sId="1" odxf="1" dxf="1">
    <nc r="F1623" t="inlineStr">
      <is>
        <t>Dr. Gediminas Račiukaitis
FTMC Lazerinių technologijų skyrius
Tel. (8 5) 264 4868
Mob. 8 687 25 672
El. p.: g.raciukaitis@ftmc.lt</t>
      </is>
    </nc>
    <odxf>
      <alignment wrapText="0" readingOrder="0"/>
    </odxf>
    <ndxf>
      <alignment wrapText="1" readingOrder="0"/>
    </ndxf>
  </rcc>
  <rcc rId="74611" sId="1">
    <nc r="G1623">
      <v>18</v>
    </nc>
  </rcc>
  <rcc rId="74612" sId="1" odxf="1" dxf="1">
    <nc r="D1624"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13" sId="1" odxf="1" dxf="1">
    <nc r="E1624" t="inlineStr">
      <is>
        <t>Lazerinio medžiagų mikroapdirbimo sistemų sukūrimas ir įrangos prototipo demonstravimas</t>
      </is>
    </nc>
    <odxf>
      <protection locked="0"/>
    </odxf>
    <ndxf>
      <protection locked="1"/>
    </ndxf>
  </rcc>
  <rcc rId="74614" sId="1" odxf="1" dxf="1">
    <nc r="F1624" t="inlineStr">
      <is>
        <t>Dr. Gediminas Račiukaitis
FTMC Lazerinių technologijų skyrius
Tel. (8 5) 264 4868
Mob. 8 687 25 672
El. p.: g.raciukaitis@ftmc.lt</t>
      </is>
    </nc>
    <odxf>
      <alignment wrapText="0" readingOrder="0"/>
    </odxf>
    <ndxf>
      <alignment wrapText="1" readingOrder="0"/>
    </ndxf>
  </rcc>
  <rcc rId="74615" sId="1">
    <nc r="G1624">
      <v>18</v>
    </nc>
  </rcc>
  <rcc rId="74616" sId="1" odxf="1" dxf="1">
    <nc r="D1625"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17" sId="1" odxf="1" dxf="1">
    <nc r="E1625" t="inlineStr">
      <is>
        <t>Kompaktiško terahercinės spinduliuotės galios matuoklio prototipo demonstravimas</t>
      </is>
    </nc>
    <odxf>
      <protection locked="0"/>
    </odxf>
    <ndxf>
      <protection locked="1"/>
    </ndxf>
  </rcc>
  <rcc rId="74618" sId="1" odxf="1" dxf="1">
    <nc r="F1625" t="inlineStr">
      <is>
        <t>Dr. Irmantas Kašalynas
FTMC Optoelektronikos skyrius
Tel. (8 5) 231 2418
Mob. 8 618 57423 
El. p. irmantas.kasalynas@ftmc.lt</t>
      </is>
    </nc>
    <odxf>
      <alignment wrapText="0" readingOrder="0"/>
    </odxf>
    <ndxf>
      <alignment wrapText="1" readingOrder="0"/>
    </ndxf>
  </rcc>
  <rcc rId="74619" sId="1">
    <nc r="G1625">
      <v>18</v>
    </nc>
  </rcc>
  <rcc rId="74620" sId="1" odxf="1" dxf="1">
    <nc r="D1626"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21" sId="1" odxf="1" dxf="1">
    <nc r="E1626" t="inlineStr">
      <is>
        <t>Kompaktinės terahercinės optikos prototipų sukūrimas ir demonstravimas</t>
      </is>
    </nc>
    <odxf>
      <protection locked="0"/>
    </odxf>
    <ndxf>
      <protection locked="1"/>
    </ndxf>
  </rcc>
  <rcc rId="74622" sId="1" odxf="1" dxf="1">
    <nc r="F1626" t="inlineStr">
      <is>
        <t>Dr. Irmantas Kašalynas
FTMC Optoelektronikos skyrius
Tel. (8 5) 231 2418
Mob. 8 618 57423 
El. p. irmantas.kasalynas@ftmc.lt</t>
      </is>
    </nc>
    <odxf>
      <alignment wrapText="0" readingOrder="0"/>
    </odxf>
    <ndxf>
      <alignment wrapText="1" readingOrder="0"/>
    </ndxf>
  </rcc>
  <rcc rId="74623" sId="1">
    <nc r="G1626">
      <v>18</v>
    </nc>
  </rcc>
  <rcc rId="74624" sId="1" odxf="1" dxf="1">
    <nc r="D1627"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25" sId="1" odxf="1" dxf="1">
    <nc r="E1627" t="inlineStr">
      <is>
        <t>Padidinto atsparumo lazerio spinduliuotei, sudėtingų spektrinių charakteristikų optinių dangų bandomųjų partijų gamyba</t>
      </is>
    </nc>
    <odxf>
      <protection locked="0"/>
    </odxf>
    <ndxf>
      <protection locked="1"/>
    </ndxf>
  </rcc>
  <rcc rId="74626" sId="1" odxf="1" dxf="1">
    <nc r="F1627" t="inlineStr">
      <is>
        <t>Dr. Ramutis Drazdys
FTMC Lazerinių technologijų skyrius
Mob. 8 685 24 180
El. p.: rdrazdys@ktl.mii.lt</t>
      </is>
    </nc>
    <odxf>
      <alignment wrapText="0" readingOrder="0"/>
    </odxf>
    <ndxf>
      <alignment wrapText="1" readingOrder="0"/>
    </ndxf>
  </rcc>
  <rcc rId="74627" sId="1">
    <nc r="G1627">
      <v>18</v>
    </nc>
  </rcc>
  <rcc rId="74628" sId="1" odxf="1" dxf="1">
    <nc r="D1628"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29" sId="1" odxf="1" dxf="1">
    <nc r="E1628" t="inlineStr">
      <is>
        <t>Bandomųjų partijų gaminiams, panaudojant lazerinio medžiagų mikroapdirbimo procesus, gamyba</t>
      </is>
    </nc>
    <odxf>
      <protection locked="0"/>
    </odxf>
    <ndxf>
      <protection locked="1"/>
    </ndxf>
  </rcc>
  <rcc rId="74630" sId="1" odxf="1" dxf="1">
    <nc r="F1628" t="inlineStr">
      <is>
        <t>Dr. Gediminas Račiukaitis
FTMC Lazerinių technologijų skyrius
Tel. (8 5) 264 4868
Mob. 8 687 25 672
El. p.: g.raciukaitis@ftmc.lt</t>
      </is>
    </nc>
    <odxf>
      <alignment wrapText="0" readingOrder="0"/>
    </odxf>
    <ndxf>
      <alignment wrapText="1" readingOrder="0"/>
    </ndxf>
  </rcc>
  <rcc rId="74631" sId="1">
    <nc r="G1628">
      <v>18</v>
    </nc>
  </rcc>
  <rcc rId="74632" sId="1" odxf="1" dxf="1">
    <nc r="D1629"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33" sId="1" odxf="1" dxf="1">
    <nc r="E1629" t="inlineStr">
      <is>
        <t>Lazerinio ženklinimo bandinių bandomųjų partijų gamyba</t>
      </is>
    </nc>
    <odxf>
      <protection locked="0"/>
    </odxf>
    <ndxf>
      <protection locked="1"/>
    </ndxf>
  </rcc>
  <rcc rId="74634" sId="1" odxf="1" dxf="1">
    <nc r="F1629" t="inlineStr">
      <is>
        <t>Dr. Gediminas Račiukaitis
FTMC Lazerinių technologijų skyrius
Tel. (8 5) 264 4868
Mob. 8 687 25 672
El. p.: g.raciukaitis@ftmc.lt</t>
      </is>
    </nc>
    <odxf>
      <alignment wrapText="0" readingOrder="0"/>
    </odxf>
    <ndxf>
      <alignment wrapText="1" readingOrder="0"/>
    </ndxf>
  </rcc>
  <rcc rId="74635" sId="1">
    <nc r="G1629">
      <v>18</v>
    </nc>
  </rcc>
  <rcc rId="74636" sId="1" odxf="1" dxf="1">
    <nc r="D1630"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37" sId="1" odxf="1" dxf="1">
    <nc r="E1630" t="inlineStr">
      <is>
        <t>Kompaktinės terahercinės optikos bandomosios partijos gamyba</t>
      </is>
    </nc>
    <odxf>
      <protection locked="0"/>
    </odxf>
    <ndxf>
      <protection locked="1"/>
    </ndxf>
  </rcc>
  <rcc rId="74638" sId="1" odxf="1" dxf="1">
    <nc r="F1630" t="inlineStr">
      <is>
        <t>Dr. Irmantas Kašalynas
FTMC Optoelektronikos skyrius
Tel. (8 5) 231 2418
Mob. 8 618 57423 
El. p. irmantas.kasalynas@ftmc.lt</t>
      </is>
    </nc>
    <odxf>
      <alignment wrapText="0" readingOrder="0"/>
    </odxf>
    <ndxf>
      <alignment wrapText="1" readingOrder="0"/>
    </ndxf>
  </rcc>
  <rcc rId="74639" sId="1">
    <nc r="G1630">
      <v>18</v>
    </nc>
  </rcc>
  <rcc rId="74640" sId="1" odxf="1" dxf="1">
    <nc r="D1631"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41" sId="1" odxf="1" dxf="1">
    <nc r="E1631" t="inlineStr">
      <is>
        <t>Aukštadažninėmis antenomis susietų terahercų detektorių bandomosios partijos gamyba</t>
      </is>
    </nc>
    <odxf>
      <protection locked="0"/>
    </odxf>
    <ndxf>
      <protection locked="1"/>
    </ndxf>
  </rcc>
  <rcc rId="74642" sId="1" odxf="1" dxf="1">
    <nc r="F1631" t="inlineStr">
      <is>
        <t>Dr. Irmantas Kašalynas
FTMC Optoelektronikos skyrius
Tel. (8 5) 231 2418
Mob. 8 618 57423 
El. p. irmantas.kasalynas@ftmc.lt</t>
      </is>
    </nc>
    <odxf>
      <alignment wrapText="0" readingOrder="0"/>
    </odxf>
    <ndxf>
      <alignment wrapText="1" readingOrder="0"/>
    </ndxf>
  </rcc>
  <rcc rId="74643" sId="1">
    <nc r="G1631">
      <v>18</v>
    </nc>
  </rcc>
  <rcc rId="74644" sId="1" odxf="1" dxf="1">
    <nc r="D1632" t="inlineStr">
      <is>
        <t>K4_P1_T3</t>
      </is>
    </nc>
    <odxf>
      <alignment wrapText="0" readingOrder="0"/>
      <protection locked="0"/>
    </odxf>
    <ndxf>
      <alignment wrapText="1" readingOrder="0"/>
      <protection locked="1"/>
    </ndxf>
  </rcc>
  <rcc rId="74645" sId="1" odxf="1" dxf="1">
    <nc r="E1632" t="inlineStr">
      <is>
        <t>Optinių ir precizinių mechanikos mazgų, grandžių, komponenčių, kieto kūno ir skaidulinių lazerių išvadinių ir vidinių veikos parametrų charakterizavimas, testavimas, analizė</t>
      </is>
    </nc>
    <odxf>
      <protection locked="0"/>
    </odxf>
    <ndxf>
      <protection locked="1"/>
    </ndxf>
  </rcc>
  <rcc rId="74646" sId="1" odxf="1" dxf="1">
    <nc r="F1632" t="inlineStr">
      <is>
        <t>Dr. Aleksėj Rodin
FTMC Lazerinių technologijų skyrius
Tel. 8 60140057
El. p.: aleksej.rodin@ftmc.lt</t>
      </is>
    </nc>
    <odxf>
      <alignment wrapText="0" readingOrder="0"/>
    </odxf>
    <ndxf>
      <alignment wrapText="1" readingOrder="0"/>
    </ndxf>
  </rcc>
  <rcc rId="74647" sId="1">
    <nc r="G1632">
      <v>18</v>
    </nc>
  </rcc>
  <rcc rId="74648" sId="1" odxf="1" dxf="1">
    <nc r="D1633"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49" sId="1" odxf="1" dxf="1">
    <nc r="E1633" t="inlineStr">
      <is>
        <t>Medžiagų, naudojamų abrazyvo terpėje dirbančių mašinų elementų atsparumo dilimui didinti, kūrimas ir įvertinimas</t>
      </is>
    </nc>
    <odxf>
      <protection locked="0"/>
    </odxf>
    <ndxf>
      <protection locked="1"/>
    </ndxf>
  </rcc>
  <rcc rId="74650" sId="1" odxf="1" dxf="1">
    <nc r="F1633" t="inlineStr">
      <is>
        <t xml:space="preserve">Prof. dr. Vytenis Jankauskas
El. p. vytenis.jankauskas@asu.lt
Tel. +37061449373
</t>
      </is>
    </nc>
    <odxf>
      <alignment wrapText="0" readingOrder="0"/>
    </odxf>
    <ndxf>
      <alignment wrapText="1" readingOrder="0"/>
    </ndxf>
  </rcc>
  <rcc rId="74651" sId="1">
    <nc r="G1633">
      <v>19</v>
    </nc>
  </rcc>
  <rcc rId="74652" sId="1" odxf="1" s="1" dxf="1">
    <nc r="D1634" t="inlineStr">
      <is>
        <t>K4_P1_T3</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alignment wrapText="1" readingOrder="0"/>
      <protection locked="1"/>
    </ndxf>
  </rcc>
  <rcc rId="74653" sId="1" odxf="1" s="1" dxf="1">
    <nc r="E1634" t="inlineStr">
      <is>
        <t>Mechaninių sistemų virpesių ir deformacijų tyrimas nekontaktiniais metodais. Sistemų, kuriose fiksuojami aukšto dažnio virpesiai, o amplitudė ar deformacijos yra mikrometrų eilės efektyviausi tyrimo metodai yra skaitmeninės holografinės interferometrijos metodai. Šie metodai leidžia stebėti tiek laikines virpesių ir deformacijų priklausomybes, tiek jų formas. Numatomas rezultatas - holografinės interferogramos ir jų kokybinė analizė.</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protection locked="1"/>
    </ndxf>
  </rcc>
  <rcc rId="74654" sId="1" odxf="1" dxf="1">
    <nc r="F163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655" sId="1">
    <nc r="G1634">
      <v>22</v>
    </nc>
  </rcc>
  <rcc rId="74656" sId="1" odxf="1" dxf="1">
    <nc r="D1635" t="inlineStr">
      <is>
        <t>K4_P1_T2</t>
      </is>
    </nc>
    <odxf>
      <font>
        <sz val="11"/>
        <color theme="1"/>
        <name val="Calibri"/>
        <scheme val="minor"/>
      </font>
      <alignment wrapText="0" readingOrder="0"/>
      <protection locked="0"/>
    </odxf>
    <ndxf>
      <font>
        <sz val="11"/>
        <color auto="1"/>
        <name val="Calibri"/>
        <scheme val="none"/>
      </font>
      <alignment wrapText="1" readingOrder="0"/>
      <protection locked="1"/>
    </ndxf>
  </rcc>
  <rcc rId="74657" sId="1" odxf="1" dxf="1">
    <nc r="E1635" t="inlineStr">
      <is>
        <t>Pramoninių šviestukinių prietaisų ir įrenginių/sistemų prototipų gamyba ir bandymas.</t>
      </is>
    </nc>
    <odxf>
      <font>
        <sz val="11"/>
        <color theme="1"/>
        <name val="Calibri"/>
        <scheme val="minor"/>
      </font>
      <protection locked="0"/>
    </odxf>
    <ndxf>
      <font>
        <sz val="11"/>
        <color auto="1"/>
        <name val="Calibri"/>
        <scheme val="minor"/>
      </font>
      <protection locked="1"/>
    </ndxf>
  </rcc>
  <rcc rId="74658" sId="1" odxf="1" dxf="1">
    <nc r="F163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659" sId="1">
    <nc r="G1635">
      <v>22</v>
    </nc>
  </rcc>
  <rcc rId="74660" sId="1" odxf="1" dxf="1">
    <nc r="D1636" t="inlineStr">
      <is>
        <t>K4_P1_T2</t>
      </is>
    </nc>
    <odxf>
      <font>
        <sz val="11"/>
        <color theme="1"/>
        <name val="Calibri"/>
        <scheme val="minor"/>
      </font>
      <alignment wrapText="0" readingOrder="0"/>
      <protection locked="0"/>
    </odxf>
    <ndxf>
      <font>
        <sz val="11"/>
        <color auto="1"/>
        <name val="Calibri"/>
        <scheme val="none"/>
      </font>
      <alignment wrapText="1" readingOrder="0"/>
      <protection locked="1"/>
    </ndxf>
  </rcc>
  <rcc rId="74661" sId="1" odxf="1" dxf="1">
    <nc r="E1636" t="inlineStr">
      <is>
        <t>Kietakūnių šviesos šaltinių valdiklių prototipų gamyba ir bandymas</t>
      </is>
    </nc>
    <odxf>
      <font>
        <sz val="11"/>
        <color theme="1"/>
        <name val="Calibri"/>
        <scheme val="minor"/>
      </font>
      <protection locked="0"/>
    </odxf>
    <ndxf>
      <font>
        <sz val="11"/>
        <color auto="1"/>
        <name val="Calibri"/>
        <scheme val="minor"/>
      </font>
      <protection locked="1"/>
    </ndxf>
  </rcc>
  <rcc rId="74662" sId="1" odxf="1" dxf="1">
    <nc r="F163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663" sId="1">
    <nc r="G1636">
      <v>22</v>
    </nc>
  </rcc>
  <rcc rId="74664" sId="1" odxf="1" dxf="1">
    <nc r="D1637"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65" sId="1" odxf="1" dxf="1">
    <nc r="E1637" t="inlineStr">
      <is>
        <t>Lazerinių stebėjimo, sekimo ir skaičiavimo sistemų kūrimas ir taikymo, pramonės įrenginiuose, panaudojimo analizė (lazerinių sistemų ir juos apjungiančių modulių kūrimas)</t>
      </is>
    </nc>
    <odxf>
      <protection locked="0"/>
    </odxf>
    <ndxf>
      <protection locked="1"/>
    </ndxf>
  </rcc>
  <rcc rId="74666" sId="1" odxf="1" dxf="1">
    <nc r="F1637" t="inlineStr">
      <is>
        <t>A. Andziulis
tel. +370 686 21147
el. p. arunas.iik.ku@gmail.com</t>
      </is>
    </nc>
    <odxf>
      <alignment wrapText="0" readingOrder="0"/>
    </odxf>
    <ndxf>
      <alignment wrapText="1" readingOrder="0"/>
    </ndxf>
  </rcc>
  <rcc rId="74667" sId="1">
    <nc r="G1637">
      <v>23</v>
    </nc>
  </rcc>
  <rcc rId="74668" sId="1" odxf="1" dxf="1">
    <nc r="D1638"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69" sId="1" odxf="1" dxf="1">
    <nc r="E1638" t="inlineStr">
      <is>
        <t>Puslaidininkių medžiagų skirtų elektronikai, optoelektronikai bei saulės energetikai  fotoelektrinių parametrų įvertinimo metodų ir matavimo stendų sukūrimas</t>
      </is>
    </nc>
    <odxf>
      <protection locked="0"/>
    </odxf>
    <ndxf>
      <protection locked="1"/>
    </ndxf>
  </rcc>
  <rcc rId="74670" sId="1" odxf="1" dxf="1">
    <nc r="F1638" t="inlineStr">
      <is>
        <t>Ramūnas Aleksiejūnas
Tel. (8 5) 236 6027
El. paštas: ramunas.aleksiejunas@ff.vu.lt
Taikomųjų mokslų institutas</t>
      </is>
    </nc>
    <odxf>
      <alignment wrapText="0" readingOrder="0"/>
    </odxf>
    <ndxf>
      <alignment wrapText="1" readingOrder="0"/>
    </ndxf>
  </rcc>
  <rcc rId="74671" sId="1">
    <nc r="G1638">
      <v>32</v>
    </nc>
  </rcc>
  <rcc rId="74672" sId="1" odxf="1" dxf="1">
    <nc r="D1639"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73" sId="1" odxf="1" dxf="1">
    <nc r="E1639" t="inlineStr">
      <is>
        <t>Spektriškai funkcionalizuotų šviesos šaltinių žemės ūkiui (botanikai, zoologijai ir ichtiologijai), medicinai ir architektūrai prototipo kūrimas</t>
      </is>
    </nc>
    <odxf>
      <protection locked="0"/>
    </odxf>
    <ndxf>
      <protection locked="1"/>
    </ndxf>
  </rcc>
  <rcc rId="74674" sId="1" odxf="1" dxf="1">
    <nc r="F1639" t="inlineStr">
      <is>
        <t>Pranciškus Vitta
El. paštas: pranciskus.vitta@ff.vu.lt
Tel. +370 5 2366 039
Taikomųjų mokslų institutas</t>
      </is>
    </nc>
    <odxf>
      <alignment wrapText="0" readingOrder="0"/>
    </odxf>
    <ndxf>
      <alignment wrapText="1" readingOrder="0"/>
    </ndxf>
  </rcc>
  <rcc rId="74675" sId="1">
    <nc r="G1639">
      <v>32</v>
    </nc>
  </rcc>
  <rcc rId="74676" sId="1" odxf="1" dxf="1">
    <nc r="D1640"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77" sId="1" odxf="1" dxf="1">
    <nc r="E1640" t="inlineStr">
      <is>
        <t>Biologinių, cheminių ir kitokių medžiagų detektoriaus ir/ar dezinfekatoriaus, gilaus UV diapazono puslaidininkinių šviestukų pagrindu, prototipo kūrimas</t>
      </is>
    </nc>
    <odxf>
      <protection locked="0"/>
    </odxf>
    <ndxf>
      <protection locked="1"/>
    </ndxf>
  </rcc>
  <rcc rId="74678" sId="1" odxf="1" dxf="1">
    <nc r="F1640" t="inlineStr">
      <is>
        <t>Pranciškus Vitta
El. paštas: pranciskus.vitta@ff.vu.lt
Tel. +370 5 2366 039
Taikomųjų mokslų institutas</t>
      </is>
    </nc>
    <odxf>
      <alignment wrapText="0" readingOrder="0"/>
    </odxf>
    <ndxf>
      <alignment wrapText="1" readingOrder="0"/>
    </ndxf>
  </rcc>
  <rcc rId="74679" sId="1">
    <nc r="G1640">
      <v>32</v>
    </nc>
  </rcc>
  <rcc rId="74680" sId="1" odxf="1" dxf="1">
    <nc r="D1641"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81" sId="1" odxf="1" dxf="1">
    <nc r="E1641" t="inlineStr">
      <is>
        <t>Tolimojo ir viduriniojo infraraudonojo spektro prietaisų: lazerių bei jutiklių prototipų surinkimas</t>
      </is>
    </nc>
    <odxf>
      <protection locked="0"/>
    </odxf>
    <ndxf>
      <protection locked="1"/>
    </ndxf>
  </rcc>
  <rcc rId="74682" sId="1" odxf="1" dxf="1">
    <nc r="F1641" t="inlineStr">
      <is>
        <t>Jonas Matukas
El. paštas: jonas.matukas@ff.vu.lt
Alvydas Lisauskas
El. paštas: alvydas.lisauskas@ff.vu.lt
Tel.: 25366078
Fizikos fakultetas</t>
      </is>
    </nc>
    <odxf>
      <alignment wrapText="0" readingOrder="0"/>
    </odxf>
    <ndxf>
      <alignment wrapText="1" readingOrder="0"/>
    </ndxf>
  </rcc>
  <rcc rId="74683" sId="1">
    <nc r="G1641">
      <v>32</v>
    </nc>
  </rcc>
  <rcc rId="74684" sId="1" odxf="1" dxf="1">
    <nc r="D1642"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85" sId="1" odxf="1" dxf="1">
    <nc r="E1642" t="inlineStr">
      <is>
        <t>Spektriškai funkcionalizuotų šviesos šaltinių žemės ūkiui (botanikai, zoologijai ir ichtiologijai), medicinai ir architektūrai prototipo demonstravimas, charakterizavimas, parametrų optimizavimas</t>
      </is>
    </nc>
    <odxf>
      <protection locked="0"/>
    </odxf>
    <ndxf>
      <protection locked="1"/>
    </ndxf>
  </rcc>
  <rcc rId="74686" sId="1" odxf="1" dxf="1">
    <nc r="F1642" t="inlineStr">
      <is>
        <t>Pranciškus Vitta
El. paštas: pranciskus.vitta@ff.vu.lt
Tel. +370 5 2366 039
Taikomųjų mokslų institutas</t>
      </is>
    </nc>
    <odxf>
      <alignment wrapText="0" readingOrder="0"/>
    </odxf>
    <ndxf>
      <alignment wrapText="1" readingOrder="0"/>
    </ndxf>
  </rcc>
  <rcc rId="74687" sId="1">
    <nc r="G1642">
      <v>32</v>
    </nc>
  </rcc>
  <rcc rId="74688" sId="1" odxf="1" dxf="1">
    <nc r="D1643"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89" sId="1" odxf="1" dxf="1">
    <nc r="E1643" t="inlineStr">
      <is>
        <t>Biologinių, cheminių ir kitokių medžiagų detektoriaus ir/ar dezinfekatoriaus, gilaus UV diapazono puslaidininkinių šviestukų pagrindu, prototipo demonstravimas, charakterizavimas, parametrų optimizavimas</t>
      </is>
    </nc>
    <odxf>
      <protection locked="0"/>
    </odxf>
    <ndxf>
      <protection locked="1"/>
    </ndxf>
  </rcc>
  <rcc rId="74690" sId="1" odxf="1" dxf="1">
    <nc r="F1643" t="inlineStr">
      <is>
        <t>Pranciškus Vitta
El. paštas: pranciskus.vitta@ff.vu.lt
Tel. +370 5 2366 039
Taikomųjų mokslų institutas</t>
      </is>
    </nc>
    <odxf>
      <alignment wrapText="0" readingOrder="0"/>
    </odxf>
    <ndxf>
      <alignment wrapText="1" readingOrder="0"/>
    </ndxf>
  </rcc>
  <rcc rId="74691" sId="1">
    <nc r="G1643">
      <v>32</v>
    </nc>
  </rcc>
  <rcc rId="74692" sId="1" odxf="1" dxf="1">
    <nc r="D1644"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93" sId="1" odxf="1" dxf="1">
    <nc r="E1644" t="inlineStr">
      <is>
        <t>Spektriškai funkcionalizuotų šviesos šaltinių žemės ūkiui (botanikai, zoologijai ir ichtiologijai), medicinai ir architektūrai bandomosios partijos gamyba</t>
      </is>
    </nc>
    <odxf>
      <protection locked="0"/>
    </odxf>
    <ndxf>
      <protection locked="1"/>
    </ndxf>
  </rcc>
  <rcc rId="74694" sId="1" odxf="1" dxf="1">
    <nc r="F1644" t="inlineStr">
      <is>
        <t>Pranciškus Vitta
El. paštas: pranciskus.vitta@ff.vu.lt
Tel. +370 5 2366 039
Taikomųjų mokslų institutas</t>
      </is>
    </nc>
    <odxf>
      <alignment wrapText="0" readingOrder="0"/>
    </odxf>
    <ndxf>
      <alignment wrapText="1" readingOrder="0"/>
    </ndxf>
  </rcc>
  <rcc rId="74695" sId="1">
    <nc r="G1644">
      <v>32</v>
    </nc>
  </rcc>
  <rcc rId="74696" sId="1" odxf="1" dxf="1">
    <nc r="D1645"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697" sId="1" odxf="1" dxf="1">
    <nc r="E1645" t="inlineStr">
      <is>
        <t>Biologinių, cheminių ir kitokių medžiagų detektoriaus ir/ar dezinfekatoriaus, gilaus UV diapazono puslaidininkinių šviestukų pagrindu, bandomosios partijos gamyba</t>
      </is>
    </nc>
    <odxf>
      <protection locked="0"/>
    </odxf>
    <ndxf>
      <protection locked="1"/>
    </ndxf>
  </rcc>
  <rcc rId="74698" sId="1" odxf="1" dxf="1">
    <nc r="F1645" t="inlineStr">
      <is>
        <t>Pranciškus Vitta
El. paštas: pranciskus.vitta@ff.vu.lt
Tel. +370 5 2366 039
Taikomųjų mokslų institutas</t>
      </is>
    </nc>
    <odxf>
      <alignment wrapText="0" readingOrder="0"/>
    </odxf>
    <ndxf>
      <alignment wrapText="1" readingOrder="0"/>
    </ndxf>
  </rcc>
  <rcc rId="74699" sId="1">
    <nc r="G1645">
      <v>32</v>
    </nc>
  </rcc>
  <rcc rId="74700" sId="1" odxf="1" dxf="1">
    <nc r="D1646"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01" sId="1" odxf="1" dxf="1">
    <nc r="E1646" t="inlineStr">
      <is>
        <t>Didelio ilgaamžiškumo ir atsparumo optinių dangų trumpų impulsų lazerių optiniams ir optomechaniniams komponentams kūrimas ir tyrimai</t>
      </is>
    </nc>
    <odxf>
      <protection locked="0"/>
    </odxf>
    <ndxf>
      <protection locked="1"/>
    </ndxf>
  </rcc>
  <rcc rId="74702" sId="1" odxf="1" dxf="1">
    <nc r="F1646" t="inlineStr">
      <is>
        <t>Doc. dr. Arūnas Šetkus
FTMC Fizikinių technologijų skyrius
Tel. (8 5) 2627934
El. p.:  arunas.setkus@ftmc.lt</t>
      </is>
    </nc>
    <odxf>
      <alignment wrapText="0" readingOrder="0"/>
    </odxf>
    <ndxf>
      <alignment wrapText="1" readingOrder="0"/>
    </ndxf>
  </rcc>
  <rcc rId="74703" sId="1">
    <nc r="G1646">
      <v>18</v>
    </nc>
  </rcc>
  <rcc rId="74704" sId="1" odxf="1" dxf="1">
    <nc r="D1647"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05" sId="1" odxf="1" dxf="1">
    <nc r="E1647" t="inlineStr">
      <is>
        <t>Lazerinio medžiagų mikroapdirbimo technologijų tyrimai</t>
      </is>
    </nc>
    <odxf>
      <protection locked="0"/>
    </odxf>
    <ndxf>
      <protection locked="1"/>
    </ndxf>
  </rcc>
  <rcc rId="74706" sId="1" odxf="1" dxf="1">
    <nc r="F1647" t="inlineStr">
      <is>
        <t>Dr. Gediminas Račiukaitis
FTMC Lazerinių technologijų skyrius
Tel. (8 5) 264 4868
Mob. 8 687 25 672
El. p.: g.raciukaitis@ftmc.lt</t>
      </is>
    </nc>
    <odxf>
      <alignment wrapText="0" readingOrder="0"/>
    </odxf>
    <ndxf>
      <alignment wrapText="1" readingOrder="0"/>
    </ndxf>
  </rcc>
  <rcc rId="74707" sId="1">
    <nc r="G1647">
      <v>18</v>
    </nc>
  </rcc>
  <rcc rId="74708" sId="1" odxf="1" dxf="1">
    <nc r="D1648"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09" sId="1" odxf="1" dxf="1">
    <nc r="E1648" t="inlineStr">
      <is>
        <t>Lazerinių sistemų ir prietaisų su aktyviomis optinėmis skaidulomis tyrimai</t>
      </is>
    </nc>
    <odxf>
      <protection locked="0"/>
    </odxf>
    <ndxf>
      <protection locked="1"/>
    </ndxf>
  </rcc>
  <rcc rId="74710" sId="1" odxf="1" dxf="1">
    <nc r="F1648" t="inlineStr">
      <is>
        <t>Dr. Kęstutis Regelskis
FTMC Lazerinių technologijų skyrius
Tel. (8 5) 264 4868
Mob. 8 674 03 941
El. p.: regelskis@ar.fi.lt</t>
      </is>
    </nc>
    <odxf>
      <alignment wrapText="0" readingOrder="0"/>
    </odxf>
    <ndxf>
      <alignment wrapText="1" readingOrder="0"/>
    </ndxf>
  </rcc>
  <rcc rId="74711" sId="1">
    <nc r="G1648">
      <v>18</v>
    </nc>
  </rcc>
  <rcc rId="74712" sId="1" odxf="1" dxf="1">
    <nc r="D1649" t="inlineStr">
      <is>
        <t>K4_P1_T3</t>
      </is>
    </nc>
    <odxf>
      <alignment wrapText="0" readingOrder="0"/>
      <protection locked="0"/>
    </odxf>
    <ndxf>
      <alignment wrapText="1" readingOrder="0"/>
      <protection locked="1"/>
    </ndxf>
  </rcc>
  <rcc rId="74713" sId="1" odxf="1" dxf="1">
    <nc r="E1649" t="inlineStr">
      <is>
        <t>Jonizuojančios spinduliuotės sugeneruotos femtosekundinių lazerių dozės galios tyrimai</t>
      </is>
    </nc>
    <odxf>
      <protection locked="0"/>
    </odxf>
    <ndxf>
      <protection locked="1"/>
    </ndxf>
  </rcc>
  <rcc rId="74714" sId="1" odxf="1" dxf="1">
    <nc r="F1649" t="inlineStr">
      <is>
        <t>Dr. Artūras Plukis
FTMC branduolinių tyrimų skyrius
Tel. (+3705)2661654
Mob. +37068754728
El. p.: arturas.plukis@ftmc.lt</t>
      </is>
    </nc>
    <odxf>
      <alignment wrapText="0" readingOrder="0"/>
    </odxf>
    <ndxf>
      <alignment wrapText="1" readingOrder="0"/>
    </ndxf>
  </rcc>
  <rcc rId="74715" sId="1">
    <nc r="G1649">
      <v>18</v>
    </nc>
  </rcc>
  <rcc rId="74716" sId="1" odxf="1" dxf="1">
    <nc r="D1650" t="inlineStr">
      <is>
        <t>K4_P1_T3</t>
      </is>
    </nc>
    <odxf>
      <alignment wrapText="0" readingOrder="0"/>
      <protection locked="0"/>
    </odxf>
    <ndxf>
      <alignment wrapText="1" readingOrder="0"/>
      <protection locked="1"/>
    </ndxf>
  </rcc>
  <rcc rId="74717" sId="1" odxf="1" dxf="1">
    <nc r="E1650" t="inlineStr">
      <is>
        <t>Lazerinių spinduolių ir stiprintuvų, aktyviųjų terpių ir kaupinimo konfigūracijos, moduliuotos kokybės ir modų sinchronizacijos veikos, plėstuvų ir spaustuvų, impulsų sklaidos, spūdos, harmonikų ir parametrinės šviesos generacijos, lazerinės mikroskopijos ir spektroskopijos tyrimai</t>
      </is>
    </nc>
    <odxf>
      <protection locked="0"/>
    </odxf>
    <ndxf>
      <protection locked="1"/>
    </ndxf>
  </rcc>
  <rcc rId="74718" sId="1" odxf="1" dxf="1">
    <nc r="F1650" t="inlineStr">
      <is>
        <t>Dr. Aleksėj Rodin
FTMC Lazerinių technologijų skyrius
Tel. 8 60140057
El. p.: aleksej.rodin@ftmc.lt</t>
      </is>
    </nc>
    <odxf>
      <alignment wrapText="0" readingOrder="0"/>
    </odxf>
    <ndxf>
      <alignment wrapText="1" readingOrder="0"/>
    </ndxf>
  </rcc>
  <rcc rId="74719" sId="1">
    <nc r="G1650">
      <v>18</v>
    </nc>
  </rcc>
  <rcc rId="74720" sId="1" odxf="1" dxf="1">
    <nc r="D1651" t="inlineStr">
      <is>
        <t>K5_P3_T3</t>
      </is>
    </nc>
    <odxf>
      <alignment wrapText="0" readingOrder="0"/>
      <protection locked="0"/>
    </odxf>
    <ndxf>
      <alignment wrapText="1" readingOrder="0"/>
      <protection locked="1"/>
    </ndxf>
  </rcc>
  <rcc rId="74721" sId="1" odxf="1" dxf="1">
    <nc r="E1651" t="inlineStr">
      <is>
        <t>Duomenų gamybos, dirbtinio intelekto ir statistinės analizės taikymų saulės energetikos sistemų valdymui ir optimizavimui moksliniai tyrimai</t>
      </is>
    </nc>
    <odxf>
      <protection locked="0"/>
    </odxf>
    <ndxf>
      <protection locked="1"/>
    </ndxf>
  </rcc>
  <rcc rId="74722" sId="1" odxf="1" dxf="1">
    <nc r="F1651" t="inlineStr">
      <is>
        <t>Prof. Tomas Krilavičius
IT skyriaus vadovas 
 t.krilavicius@bpti.lt
 +37061804223</t>
      </is>
    </nc>
    <odxf>
      <alignment wrapText="0" readingOrder="0"/>
      <protection locked="0"/>
    </odxf>
    <ndxf>
      <alignment wrapText="1" readingOrder="0"/>
      <protection locked="1"/>
    </ndxf>
  </rcc>
  <rcc rId="74723" sId="1">
    <nc r="G1651">
      <v>20</v>
    </nc>
  </rcc>
  <rcc rId="74724" sId="1" odxf="1" dxf="1">
    <nc r="D1652" t="inlineStr">
      <is>
        <t>K4_P1_T3</t>
      </is>
    </nc>
    <odxf>
      <font>
        <sz val="11"/>
        <color theme="1"/>
        <name val="Calibri"/>
        <scheme val="minor"/>
      </font>
      <alignment wrapText="0" readingOrder="0"/>
      <protection locked="0"/>
    </odxf>
    <ndxf>
      <font>
        <sz val="11"/>
        <color auto="1"/>
        <name val="Calibri"/>
        <scheme val="none"/>
      </font>
      <alignment wrapText="1" readingOrder="0"/>
      <protection locked="1"/>
    </ndxf>
  </rcc>
  <rcc rId="74725" sId="1" odxf="1" dxf="1">
    <nc r="E1652" t="inlineStr">
      <is>
        <t>Pramoninių šviestukinių prietaisų ir įrenginių/sistemų tyrimai. Pramoniniai šviestukiniai  prietaisai ir įrenginiai/sistemos skirtos teikti vizualinę (grafinę, tekstinę ar video) informaciją. Kiekvienu atveju sistemos kokybę sudaro kompleksiniai skaisčio, vaizdo elementų (pikselių) kontrasto, skaisčio, dinamikos, skyros, efektyvumo, konstrukcijos parametrai.  Suteiktos paslaugos rezultatas - tyrimų ataskaita, pristatanti gautus rezultatus, rekomendacijas.</t>
      </is>
    </nc>
    <odxf>
      <font>
        <sz val="11"/>
        <color theme="1"/>
        <name val="Calibri"/>
        <scheme val="minor"/>
      </font>
      <protection locked="0"/>
    </odxf>
    <ndxf>
      <font>
        <sz val="11"/>
        <color auto="1"/>
        <name val="Calibri"/>
        <scheme val="minor"/>
      </font>
      <protection locked="1"/>
    </ndxf>
  </rcc>
  <rcc rId="74726" sId="1" odxf="1" dxf="1">
    <nc r="F165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727" sId="1">
    <nc r="G1652">
      <v>22</v>
    </nc>
  </rcc>
  <rcc rId="74728" sId="1" odxf="1" dxf="1">
    <nc r="D1653" t="inlineStr">
      <is>
        <t>K4_P1_T3</t>
      </is>
    </nc>
    <odxf>
      <font>
        <sz val="11"/>
        <color theme="1"/>
        <name val="Calibri"/>
        <scheme val="minor"/>
      </font>
      <alignment wrapText="0" readingOrder="0"/>
      <protection locked="0"/>
    </odxf>
    <ndxf>
      <font>
        <sz val="11"/>
        <color auto="1"/>
        <name val="Calibri"/>
        <scheme val="none"/>
      </font>
      <alignment wrapText="1" readingOrder="0"/>
      <protection locked="1"/>
    </ndxf>
  </rcc>
  <rcc rId="74729" sId="1" odxf="1" dxf="1">
    <nc r="E1653" t="inlineStr">
      <is>
        <t>Kietakūnių šviesos šaltinių valdiklių tyrimai. Valdymo kokybę nusako valdymo srovės stabilumas, įtampa, impulsų greitaveika, reakcijos greitis, valdymo efektyvumas ir daugelis kitų parametrų. Priklausomai nuo valdomo šaltinio (lazeris, šviestukas ir pan.) tipo ir taikymo, skirtingi parametrai yra esminiai, turi būti taikomos skirtingos topologijos. Tiriama topologijų, techninių, techniologinių veiksnių įtaka valdiklio parametrams/kokybei. Suteiktos paslaugos rezultatas - tyrimų ataskaita, pristatanti gautus rezultatus, rekomendacijas.</t>
      </is>
    </nc>
    <odxf>
      <font>
        <sz val="11"/>
        <color theme="1"/>
        <name val="Calibri"/>
        <scheme val="minor"/>
      </font>
      <protection locked="0"/>
    </odxf>
    <ndxf>
      <font>
        <sz val="11"/>
        <color auto="1"/>
        <name val="Calibri"/>
        <scheme val="minor"/>
      </font>
      <protection locked="1"/>
    </ndxf>
  </rcc>
  <rcc rId="74730" sId="1" odxf="1" dxf="1">
    <nc r="F165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731" sId="1">
    <nc r="G1653">
      <v>22</v>
    </nc>
  </rcc>
  <rcc rId="74732" sId="1" odxf="1" dxf="1">
    <nc r="D1654" t="inlineStr">
      <is>
        <t>K5_P3_T3</t>
      </is>
    </nc>
    <odxf>
      <alignment wrapText="0" readingOrder="0"/>
      <protection locked="0"/>
    </odxf>
    <ndxf>
      <alignment wrapText="1" readingOrder="0"/>
      <protection locked="1"/>
    </ndxf>
  </rcc>
  <rcc rId="74733" sId="1" odxf="1" dxf="1">
    <nc r="E1654" t="inlineStr">
      <is>
        <t>Duomenų gamybos, dirbtinio intelekto ir statistinės analizės taikymų saulės energetikos sistemų valdymui ir optimizavimui moksliniai tyrimai</t>
      </is>
    </nc>
    <odxf>
      <protection locked="0"/>
    </odxf>
    <ndxf>
      <protection locked="1"/>
    </ndxf>
  </rcc>
  <rcc rId="74734" sId="1" odxf="1" dxf="1">
    <nc r="F1654" t="inlineStr">
      <is>
        <t>VDU Informatikos fakultetas
Prof. Tomas Krilavičius
El. p. t.krilavicius@if.vdu.lt
Tel.: +37061804223</t>
      </is>
    </nc>
    <odxf>
      <alignment wrapText="0" readingOrder="0"/>
    </odxf>
    <ndxf>
      <alignment wrapText="1" readingOrder="0"/>
    </ndxf>
  </rcc>
  <rcc rId="74735" sId="1">
    <nc r="G1654">
      <v>31</v>
    </nc>
  </rcc>
  <rcc rId="74736" sId="1" odxf="1" dxf="1">
    <nc r="D1655" t="inlineStr">
      <is>
        <t>K4_P1_T3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37" sId="1" odxf="1" dxf="1">
    <nc r="E1655" t="inlineStr">
      <is>
        <t>Pokelso elementų rezonansinių dažnių ir elektrinės talpos matuoklio sukūrimas. Bus sukurtas Pokelso elementų kompiuterinio rezonansinių dažnių ir elektrinės talpos matuoklio maketas, atliktas jo testavimas, bei alikti bandimai realiomis sąlygomis.</t>
      </is>
    </nc>
    <odxf>
      <protection locked="0"/>
    </odxf>
    <ndxf>
      <protection locked="1"/>
    </ndxf>
  </rcc>
  <rcc rId="74738" sId="1" odxf="1" dxf="1">
    <nc r="F1655" t="inlineStr">
      <is>
        <t>Algimantas Kežionis
Tel. (85) 2366064
El. paštas: algimantas.kezionis@ff.v.lt
Fizikos fakultetas</t>
      </is>
    </nc>
    <odxf>
      <alignment wrapText="0" readingOrder="0"/>
    </odxf>
    <ndxf>
      <alignment wrapText="1" readingOrder="0"/>
    </ndxf>
  </rcc>
  <rcc rId="74739" sId="1">
    <nc r="G1655">
      <v>32</v>
    </nc>
  </rcc>
  <rcc rId="74740" sId="1" odxf="1" dxf="1">
    <nc r="D1656" t="inlineStr">
      <is>
        <t>K4_P1_T3</t>
      </is>
    </nc>
    <odxf>
      <alignment wrapText="0" readingOrder="0"/>
      <protection locked="0"/>
    </odxf>
    <ndxf>
      <alignment wrapText="1" readingOrder="0"/>
      <protection locked="1"/>
    </ndxf>
  </rcc>
  <rcc rId="74741" sId="1" odxf="1" dxf="1">
    <nc r="E1656" t="inlineStr">
      <is>
        <t xml:space="preserve">Biopolimerų fotoreaktyvumo ir erdviškai selektyvaus fotostruktūrinimo tyrimas bei mikrodarinių apibūdinimas optinės ir elektronų mikroskopijos metodais </t>
      </is>
    </nc>
    <odxf>
      <protection locked="0"/>
    </odxf>
    <ndxf>
      <protection locked="1"/>
    </ndxf>
  </rcc>
  <rcc rId="74742" sId="1" odxf="1" dxf="1">
    <nc r="F1656" t="inlineStr">
      <is>
        <t>Mangirdas Malinauskas
Tel. +370 600 028 43
El.paštas: mangirdas.malinauskas@ff.vu.lt
Fizikos fakultetas, Lazerinių tyrimų centras</t>
      </is>
    </nc>
    <odxf>
      <alignment wrapText="0" readingOrder="0"/>
    </odxf>
    <ndxf>
      <alignment wrapText="1" readingOrder="0"/>
    </ndxf>
  </rcc>
  <rcc rId="74743" sId="1">
    <nc r="G1656">
      <v>32</v>
    </nc>
  </rcc>
  <rcc rId="74744" sId="1" odxf="1" dxf="1">
    <nc r="D1657"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45" sId="1" odxf="1" dxf="1">
    <nc r="E1657" t="inlineStr">
      <is>
        <t xml:space="preserve">Tribologiškai efektyvios dangos 
1. Naujų detalių su tribologiškai efektyviomis dangomis laboratorinių prototipų kūrimas. 2. Tribologiškai efektyvių dangų technologijų išbandymas pusiau gamybinėse sąlygose. </t>
      </is>
    </nc>
    <odxf>
      <protection locked="0"/>
    </odxf>
    <ndxf>
      <protection locked="1"/>
    </ndxf>
  </rcc>
  <rcc rId="74746" sId="1" odxf="1" dxf="1">
    <nc r="F1657" t="inlineStr">
      <is>
        <t>Doc. Dr. Violeta Medelienė
El. p. violeta.medeliene@edu.ktk.lt
Tel. +370 615 29197</t>
      </is>
    </nc>
    <odxf>
      <alignment wrapText="0" readingOrder="0"/>
    </odxf>
    <ndxf>
      <alignment wrapText="1" readingOrder="0"/>
    </ndxf>
  </rcc>
  <rcc rId="74747" sId="1">
    <nc r="G1657">
      <v>14</v>
    </nc>
  </rcc>
  <rcc rId="74748" sId="1" odxf="1" dxf="1">
    <nc r="D1658"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49" sId="1" odxf="1" dxf="1">
    <nc r="E1658" t="inlineStr">
      <is>
        <t>Tribologiškai efektyvios dangos 
1. Cheminių medžiagų, mažinančių trintį bei dilimą, jomis prisotinant porėtas dangas, paieška. 
2. Naujų fizikinių technologijų, kurios pagerintų dangų ir paviršių tribologines savybes, kūrimas.</t>
      </is>
    </nc>
    <odxf>
      <protection locked="0"/>
    </odxf>
    <ndxf>
      <protection locked="1"/>
    </ndxf>
  </rcc>
  <rcc rId="74750" sId="1" odxf="1" dxf="1">
    <nc r="F1658" t="inlineStr">
      <is>
        <t>Doc. Dr. Violeta Medelienė
El. p. violeta.medeliene@edu.ktk.lt
Tel. +370 615 29198</t>
      </is>
    </nc>
    <odxf>
      <alignment wrapText="0" readingOrder="0"/>
    </odxf>
    <ndxf>
      <alignment wrapText="1" readingOrder="0"/>
    </ndxf>
  </rcc>
  <rcc rId="74751" sId="1">
    <nc r="G1658">
      <v>14</v>
    </nc>
  </rcc>
  <rcc rId="74752" sId="1" odxf="1" dxf="1">
    <nc r="D1659" t="inlineStr">
      <is>
        <t>K4_P2_T3</t>
      </is>
    </nc>
    <odxf>
      <alignment wrapText="0" readingOrder="0"/>
      <protection locked="0"/>
    </odxf>
    <ndxf>
      <alignment wrapText="1" readingOrder="0"/>
      <protection locked="1"/>
    </ndxf>
  </rcc>
  <rcc rId="74753" sId="1" odxf="1" dxf="1">
    <nc r="E1659" t="inlineStr">
      <is>
        <t>Duomenų perdavimo aukštu dažniu efektyvumo tyrimas, skirtingo tipo kabeliuose, naudojamuose   sonarams</t>
      </is>
    </nc>
    <odxf>
      <protection locked="0"/>
    </odxf>
    <ndxf>
      <protection locked="1"/>
    </ndxf>
  </rcc>
  <rcc rId="74754" sId="1" odxf="1" dxf="1">
    <nc r="F1659" t="inlineStr">
      <is>
        <t xml:space="preserve">Lekt. dr Dainius Balbonas
dainius@tf.su.lt
861606069
</t>
      </is>
    </nc>
    <odxf>
      <alignment wrapText="0" readingOrder="0"/>
    </odxf>
    <ndxf>
      <alignment wrapText="1" readingOrder="0"/>
    </ndxf>
  </rcc>
  <rcc rId="74755" sId="1">
    <nc r="G1659">
      <v>16</v>
    </nc>
  </rcc>
  <rcc rId="74756" sId="1" odxf="1" dxf="1">
    <nc r="D1660"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57" sId="1" odxf="1" dxf="1">
    <nc r="E1660" t="inlineStr">
      <is>
        <t>Funkcinių medžiagų ir dangų elektromagnetinių savybių: dielektrinės skvarbos, sugerties, ekranavimo efektyvumo tyrimai (1-20 GHz ruože)</t>
      </is>
    </nc>
    <odxf>
      <protection locked="0"/>
    </odxf>
    <ndxf>
      <protection locked="1"/>
    </ndxf>
  </rcc>
  <rcc rId="74758" sId="1" odxf="1" dxf="1">
    <nc r="F1660" t="inlineStr">
      <is>
        <t>Habil. dr. Žilvinas Kancleris
FTMC Fizikinių technologijų skyrius
Tel. (8 5) 261 9808
Mob. 8 655 26 156
El. p.: zilvinas.kancleris@ftmc.lt</t>
      </is>
    </nc>
    <odxf>
      <alignment wrapText="0" readingOrder="0"/>
    </odxf>
    <ndxf>
      <alignment wrapText="1" readingOrder="0"/>
    </ndxf>
  </rcc>
  <rcc rId="74759" sId="1">
    <nc r="G1660">
      <v>18</v>
    </nc>
  </rcc>
  <rcc rId="74760" sId="1" odxf="1" dxf="1">
    <nc r="D1661" t="inlineStr">
      <is>
        <t>K4_P3_T2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61" sId="1" odxf="1" dxf="1">
    <nc r="E1661" t="inlineStr">
      <is>
        <t>Metalų gaminių, konstrukcijų atsparumo korozijai įvertinimas druskos rūko kameroje (akredituota laboratorija)</t>
      </is>
    </nc>
    <odxf>
      <protection locked="0"/>
    </odxf>
    <ndxf>
      <protection locked="1"/>
    </ndxf>
  </rcc>
  <rcc rId="74762" sId="1" odxf="1" dxf="1">
    <nc r="F1661" t="inlineStr">
      <is>
        <t>Dr. Dalia Bučinskienė
FTMC Elektrocheminės medžiagotyros skyrius
Tel. (8 5) 272 9492
El. p.: dalia.bucinskiene@ftmc.lt
Dr. Konstantinas Leinartas
FTMC Elektrocheminės medžiagotyros skyrius
Tel. (8 5) 2661290
El. p.: konstantinas.leinartas@ftmc.lt</t>
      </is>
    </nc>
    <odxf>
      <alignment wrapText="0" readingOrder="0"/>
    </odxf>
    <ndxf>
      <alignment wrapText="1" readingOrder="0"/>
    </ndxf>
  </rcc>
  <rcc rId="74763" sId="1">
    <nc r="G1661">
      <v>18</v>
    </nc>
  </rcc>
  <rcc rId="74764" sId="1" odxf="1" dxf="1">
    <nc r="D1662"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65" sId="1" odxf="1" dxf="1">
    <nc r="E1662" t="inlineStr">
      <is>
        <t>Atsparumo dilimui lyginamieji  taikomieji tyrimai</t>
      </is>
    </nc>
    <odxf>
      <protection locked="0"/>
    </odxf>
    <ndxf>
      <protection locked="1"/>
    </ndxf>
  </rcc>
  <rcc rId="74766" sId="1" odxf="1" dxf="1">
    <nc r="F1662" t="inlineStr">
      <is>
        <t>Dr. Gedvidas Bikulčius
FTMC Elektrocheminės medžiagotyros skyrius
Tel. (8 5) 272 9363 
Mob. 8 607 19 561
El. p.: gedvidas.bikulcius@ftmc.lt</t>
      </is>
    </nc>
    <odxf>
      <alignment wrapText="0" readingOrder="0"/>
    </odxf>
    <ndxf>
      <alignment wrapText="1" readingOrder="0"/>
    </ndxf>
  </rcc>
  <rcc rId="74767" sId="1">
    <nc r="G1662">
      <v>18</v>
    </nc>
  </rcc>
  <rcc rId="74768" sId="1" odxf="1" dxf="1">
    <nc r="D1663"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69" sId="1" odxf="1" dxf="1">
    <nc r="E1663" t="inlineStr">
      <is>
        <t>Šviesai ir elektrai laidžių sluoksnių (FTO pagrindu) formavimas bei modifikavimas pagal reikiamus fizikinius parametrus</t>
      </is>
    </nc>
    <odxf>
      <protection locked="0"/>
    </odxf>
    <ndxf>
      <protection locked="1"/>
    </ndxf>
  </rcc>
  <rcc rId="74770" sId="1" odxf="1" dxf="1">
    <nc r="F1663" t="inlineStr">
      <is>
        <t>Dr. Benjaminas Šebeka
FTMC Elektrocheminės medžiagotyros skyrius
Tel. (8 5) 2665796
El. p.: benjaminas.sebeka@ftmc.lt</t>
      </is>
    </nc>
    <odxf>
      <alignment wrapText="0" readingOrder="0"/>
    </odxf>
    <ndxf>
      <alignment wrapText="1" readingOrder="0"/>
    </ndxf>
  </rcc>
  <rcc rId="74771" sId="1">
    <nc r="G1663">
      <v>18</v>
    </nc>
  </rcc>
  <rcc rId="74772" sId="1" odxf="1" dxf="1">
    <nc r="D1664"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73" sId="1" odxf="1" dxf="1">
    <nc r="E1664" t="inlineStr">
      <is>
        <t>Cheminis-funkcinis kietųjų paviršių modifikavimas panaudojant in situ sintezę ir savaiminį susirinkimą</t>
      </is>
    </nc>
    <odxf>
      <protection locked="0"/>
    </odxf>
    <ndxf>
      <protection locked="1"/>
    </ndxf>
  </rcc>
  <rcc rId="74774" sId="1" odxf="1" dxf="1">
    <nc r="F1664" t="inlineStr">
      <is>
        <t>Dr. Ramūnas Valiokas 
FTMC Nanoinžinerijos skyrius
Tel. (8 5) 2641818
El. p.: ramunas.valiokas@ftmc.lt</t>
      </is>
    </nc>
    <odxf>
      <alignment wrapText="0" readingOrder="0"/>
    </odxf>
    <ndxf>
      <alignment wrapText="1" readingOrder="0"/>
    </ndxf>
  </rcc>
  <rcc rId="74775" sId="1">
    <nc r="G1664">
      <v>18</v>
    </nc>
  </rcc>
  <rcc rId="74776" sId="1" odxf="1" dxf="1">
    <nc r="D1665"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77" sId="1" odxf="1" dxf="1">
    <nc r="E1665" t="inlineStr">
      <is>
        <t>Fotovoltinių darinių, adsorbuotų junginių, laidžiųjų polimerų, savitvarkių monosluoksnių ant metalų paviršiaus charakterizavimas Ramano ir infraraudonosios spektroskopijos metodais. Struktūros, stabilumo ir defektingumo analizė, ryšio tarp darinių technologinių formavimo sąlygų ir struktūros paieška.</t>
      </is>
    </nc>
    <odxf>
      <protection locked="0"/>
    </odxf>
    <ndxf>
      <protection locked="1"/>
    </ndxf>
  </rcc>
  <rcc rId="74778" sId="1" odxf="1" dxf="1">
    <nc r="F1665" t="inlineStr">
      <is>
        <t>Habil. dr. Gediminas Niaura
FTMC Organinės chemijos skyrius
Mob. 868645026,
El. p.: gniaura@ktl.mii.lt</t>
      </is>
    </nc>
    <odxf>
      <alignment wrapText="0" readingOrder="0"/>
    </odxf>
    <ndxf>
      <alignment wrapText="1" readingOrder="0"/>
    </ndxf>
  </rcc>
  <rcc rId="74779" sId="1">
    <nc r="G1665">
      <v>18</v>
    </nc>
  </rcc>
  <rcc rId="74780" sId="1" odxf="1" dxf="1">
    <nc r="D1666"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81" sId="1" odxf="1" dxf="1">
    <nc r="E1666" t="inlineStr">
      <is>
        <t>Puslaidininkinių sluoksnių ir darinių auginimas (Puslaidininkinių sluoksnių, struktūrų, nanodarinių auginimas molekulių pluoštelio epitaksijos būdu naudojant molekulinius In, Ga, Al, As, Sb, Bi, Si ir Be šaltinius)</t>
      </is>
    </nc>
    <odxf>
      <protection locked="0"/>
    </odxf>
    <ndxf>
      <protection locked="1"/>
    </ndxf>
  </rcc>
  <rcc rId="74782" sId="1" odxf="1" dxf="1">
    <nc r="F1666" t="inlineStr">
      <is>
        <t>Dr. Vaidas Pačebutas
FTMC Optoelektronikos skyrius
Tel. (8 5) 2627469
El. p.: vaidas.pacebutas@ftmc.lt</t>
      </is>
    </nc>
    <odxf>
      <alignment wrapText="0" readingOrder="0"/>
    </odxf>
    <ndxf>
      <alignment wrapText="1" readingOrder="0"/>
    </ndxf>
  </rcc>
  <rcc rId="74783" sId="1">
    <nc r="G1666">
      <v>18</v>
    </nc>
  </rcc>
  <rcc rId="74784" sId="1" odxf="1" dxf="1">
    <nc r="D1667"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85" sId="1" odxf="1" dxf="1">
    <nc r="E1667" t="inlineStr">
      <is>
        <t>Metalizacija elektronų spindulio garintuvu (Ti, Au, Ni, Ge, Al, AuGe(12%) nusodinimas elektronų spindulio procesu ir, esant poreikiui, atkaitinimas spartaus atkaitinimo krosnyje)</t>
      </is>
    </nc>
    <odxf>
      <protection locked="0"/>
    </odxf>
    <ndxf>
      <protection locked="1"/>
    </ndxf>
  </rcc>
  <rcc rId="74786" sId="1" odxf="1" dxf="1">
    <nc r="F1667" t="inlineStr">
      <is>
        <t>Dr. Andrius Bičiūnas
FTMC Optoelektronikos skyrius
Tel. (8 5) 2627469
El. p.: andrius.biciunas@ftmc.lt</t>
      </is>
    </nc>
    <odxf>
      <alignment wrapText="0" readingOrder="0"/>
    </odxf>
    <ndxf>
      <alignment wrapText="1" readingOrder="0"/>
    </ndxf>
  </rcc>
  <rcc rId="74787" sId="1">
    <nc r="G1667">
      <v>18</v>
    </nc>
  </rcc>
  <rcc rId="74788" sId="1" odxf="1" dxf="1">
    <nc r="D1668"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89" sId="1" odxf="1" dxf="1">
    <nc r="E1668" t="inlineStr">
      <is>
        <t>Įvairių priemaišų implantavimas ir krūvininkų gyvavimo trukmės korekcija puslaidininkinės struktūros užduotajame sluoksnyje</t>
      </is>
    </nc>
    <odxf>
      <protection locked="0"/>
    </odxf>
    <ndxf>
      <protection locked="1"/>
    </ndxf>
  </rcc>
  <rcc rId="74790" sId="1" odxf="1" dxf="1">
    <nc r="F1668" t="inlineStr">
      <is>
        <t>Dr. Vitalij Kovalevskij 
FTMC Branduolinių tyrimų skyrius
Tel. (8 5) 266 1654 
El. p.: vitalij@ftmc.lt</t>
      </is>
    </nc>
    <odxf>
      <alignment wrapText="0" readingOrder="0"/>
    </odxf>
    <ndxf>
      <alignment wrapText="1" readingOrder="0"/>
    </ndxf>
  </rcc>
  <rcc rId="74791" sId="1">
    <nc r="G1668">
      <v>18</v>
    </nc>
  </rcc>
  <rcc rId="74792" sId="1" odxf="1" dxf="1">
    <nc r="D1669"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93" sId="1" odxf="1" dxf="1">
    <nc r="E1669" t="inlineStr">
      <is>
        <t>Puslaidininkinių ir dielektrinių medžiagų atkaitinimas vakuume arba spec.dujų atmosferoje</t>
      </is>
    </nc>
    <odxf>
      <protection locked="0"/>
    </odxf>
    <ndxf>
      <protection locked="1"/>
    </ndxf>
  </rcc>
  <rcc rId="74794" sId="1" odxf="1" dxf="1">
    <nc r="F1669" t="inlineStr">
      <is>
        <t>Dr. Vitalij Kovalevskij 
FTMC Branduolinių tyrimų skyrius
Tel. (8 5) 266 1654 
El. p.: vitalij@ftmc.lt</t>
      </is>
    </nc>
    <odxf>
      <alignment wrapText="0" readingOrder="0"/>
    </odxf>
    <ndxf>
      <alignment wrapText="1" readingOrder="0"/>
    </ndxf>
  </rcc>
  <rcc rId="74795" sId="1">
    <nc r="G1669">
      <v>18</v>
    </nc>
  </rcc>
  <rcc rId="74796" sId="1" odxf="1" dxf="1">
    <nc r="D1670"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797" sId="1" odxf="1" dxf="1">
    <nc r="E1670" t="inlineStr">
      <is>
        <t>Neardanti elementinė ir struktūrinė medžiagų analizė</t>
      </is>
    </nc>
    <odxf>
      <protection locked="0"/>
    </odxf>
    <ndxf>
      <protection locked="1"/>
    </ndxf>
  </rcc>
  <rcc rId="74798" sId="1" odxf="1" dxf="1">
    <nc r="F1670" t="inlineStr">
      <is>
        <t>Dr. Vitalij Kovalevskij 
FTMC Branduolinių tyrimų skyrius
Tel. (8 5) 266 1654 
El. p.: vitalij@ftmc.lt</t>
      </is>
    </nc>
    <odxf>
      <alignment wrapText="0" readingOrder="0"/>
    </odxf>
    <ndxf>
      <alignment wrapText="1" readingOrder="0"/>
    </ndxf>
  </rcc>
  <rcc rId="74799" sId="1">
    <nc r="G1670">
      <v>18</v>
    </nc>
  </rcc>
  <rcc rId="74800" sId="1" odxf="1" dxf="1">
    <nc r="D1671"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801" sId="1" odxf="1" dxf="1">
    <nc r="E1671" t="inlineStr">
      <is>
        <t>Pasyvuojančių ir izoliuojančių dangų ir jų technologijų elektroniniams prietaisams kūrimas</t>
      </is>
    </nc>
    <odxf>
      <protection locked="0"/>
    </odxf>
    <ndxf>
      <protection locked="1"/>
    </ndxf>
  </rcc>
  <rcc rId="74802" sId="1" odxf="1" dxf="1">
    <nc r="F1671" t="inlineStr">
      <is>
        <t>Doc. dr. Arūnas Šetkus
FTMC Fizikinių technologijų skyrius
Tel. (8 5) 2627934
El. p.:  arunas.setkus@ftmc.lt</t>
      </is>
    </nc>
    <odxf>
      <alignment wrapText="0" readingOrder="0"/>
    </odxf>
    <ndxf>
      <alignment wrapText="1" readingOrder="0"/>
    </ndxf>
  </rcc>
  <rcc rId="74803" sId="1">
    <nc r="G1671">
      <v>18</v>
    </nc>
  </rcc>
  <rcc rId="74804" sId="1" odxf="1" dxf="1">
    <nc r="D1672"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805" sId="1" odxf="1" dxf="1">
    <nc r="E1672" t="inlineStr">
      <is>
        <t>Medžiagų paviršiaus analizė skanuojančiu elektroniniu mikroskopu</t>
      </is>
    </nc>
    <odxf>
      <protection locked="0"/>
    </odxf>
    <ndxf>
      <protection locked="1"/>
    </ndxf>
  </rcc>
  <rcc rId="74806" sId="1" odxf="1" dxf="1">
    <nc r="F1672" t="inlineStr">
      <is>
        <t>Dr. Andrius Maneikis
FTMC Medžiagotyros ir elektros inžinerijos skyrius
Mob. tel. 868553384
El. p.: andrius@pfi.lt</t>
      </is>
    </nc>
    <odxf>
      <alignment wrapText="0" readingOrder="0"/>
    </odxf>
    <ndxf>
      <alignment wrapText="1" readingOrder="0"/>
    </ndxf>
  </rcc>
  <rcc rId="74807" sId="1">
    <nc r="G1672">
      <v>18</v>
    </nc>
  </rcc>
  <rcc rId="74808" sId="1" odxf="1" dxf="1">
    <nc r="D1673"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809" sId="1" odxf="1" dxf="1">
    <nc r="E1673" t="inlineStr">
      <is>
        <t>Medžiagų cheminės sudėties analizė skenuojančiu elektroniniu mikroskopu su EDS priedu</t>
      </is>
    </nc>
    <odxf>
      <protection locked="0"/>
    </odxf>
    <ndxf>
      <protection locked="1"/>
    </ndxf>
  </rcc>
  <rcc rId="74810" sId="1" odxf="1" dxf="1">
    <nc r="F1673" t="inlineStr">
      <is>
        <t>Dr. Andrius Maneikis
FTMC Medžiagotyros ir elektros inžinerijos skyrius
Mob. tel. 868553384
El. p.: andrius@pfi.lt</t>
      </is>
    </nc>
    <odxf>
      <alignment wrapText="0" readingOrder="0"/>
    </odxf>
    <ndxf>
      <alignment wrapText="1" readingOrder="0"/>
    </ndxf>
  </rcc>
  <rcc rId="74811" sId="1">
    <nc r="G1673">
      <v>18</v>
    </nc>
  </rcc>
  <rcc rId="74812" sId="1" odxf="1" dxf="1">
    <nc r="D1674" t="inlineStr">
      <is>
        <t>K4_P2_T1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813" sId="1" odxf="1" dxf="1">
    <nc r="E1674" t="inlineStr">
      <is>
        <t>Funkcinių medžiagų gamybos technologijos techninės galimybių studijos parengimas</t>
      </is>
    </nc>
    <odxf>
      <protection locked="0"/>
    </odxf>
    <ndxf>
      <protection locked="1"/>
    </ndxf>
  </rcc>
  <rcc rId="74814" sId="1" odxf="1" dxf="1">
    <nc r="F1674" t="inlineStr">
      <is>
        <t>Dr. Evaldas Naujalis
FTMC Metrologijos skyrius
Tel. (8 5) 261 2758
El. p.: evaldas.naujalis@ftmc.lt</t>
      </is>
    </nc>
    <odxf>
      <alignment wrapText="0" readingOrder="0"/>
    </odxf>
    <ndxf>
      <alignment wrapText="1" readingOrder="0"/>
    </ndxf>
  </rcc>
  <rcc rId="74815" sId="1">
    <nc r="G1674">
      <v>18</v>
    </nc>
  </rcc>
  <rcc rId="74816" sId="1" odxf="1" dxf="1">
    <nc r="D1675"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817" sId="1" odxf="1" dxf="1">
    <nc r="E1675" t="inlineStr">
      <is>
        <t>Temperatūrinių laukų ir įtempimų skaitiniai tyrimai; Temperatūrinių laukų mechaninių įtempimų skirstinių įvertinimas, naudojant baigtinių elementų metodą</t>
      </is>
    </nc>
    <odxf>
      <protection locked="0"/>
    </odxf>
    <ndxf>
      <protection locked="1"/>
    </ndxf>
  </rcc>
  <rcc rId="74818" sId="1" odxf="1" dxf="1">
    <nc r="F1675" t="inlineStr">
      <is>
        <t>Dr. Raimondas Petruškevičius
FTMC Lazerinių technologijų skyrius
Tel. (8 5) 264 4865
Mob. 8 670 21 104
El. p.: raimisp@ktl.mii.lt</t>
      </is>
    </nc>
    <odxf>
      <alignment wrapText="0" readingOrder="0"/>
    </odxf>
    <ndxf>
      <alignment wrapText="1" readingOrder="0"/>
    </ndxf>
  </rcc>
  <rcc rId="74819" sId="1">
    <nc r="G1675">
      <v>18</v>
    </nc>
  </rcc>
  <rcc rId="74820" sId="1" odxf="1" dxf="1">
    <nc r="D1676" t="inlineStr">
      <is>
        <t>K4_P2_T1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821" sId="1" odxf="1" dxf="1">
    <nc r="E1676" t="inlineStr">
      <is>
        <t>Funkcinių paviršių formavimo lazeriniais metodais galimybių tyrimai</t>
      </is>
    </nc>
    <odxf>
      <protection locked="0"/>
    </odxf>
    <ndxf>
      <protection locked="1"/>
    </ndxf>
  </rcc>
  <rcc rId="74822" sId="1" odxf="1" dxf="1">
    <nc r="F1676" t="inlineStr">
      <is>
        <t>Dr. Gediminas Račiukaitis
FTMC Lazerinių technologijų skyrius
Tel. (8 5) 264 4868
Mob. 8 687 25 672
El. p.: g.raciukaitis@ftmc.lt</t>
      </is>
    </nc>
    <odxf>
      <alignment wrapText="0" readingOrder="0"/>
    </odxf>
    <ndxf>
      <alignment wrapText="1" readingOrder="0"/>
    </ndxf>
  </rcc>
  <rcc rId="74823" sId="1">
    <nc r="G1676">
      <v>18</v>
    </nc>
  </rcc>
  <rcc rId="74824" sId="1" odxf="1" dxf="1">
    <nc r="D1677"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825" sId="1" odxf="1" dxf="1">
    <nc r="E1677" t="inlineStr">
      <is>
        <t>Hibridinių technologijų grafeno ir panašių į grafeną medžiagų elektronikos formavimui bei integravimui į Si-tipo platformas kūrimas</t>
      </is>
    </nc>
    <odxf>
      <protection locked="0"/>
    </odxf>
    <ndxf>
      <protection locked="1"/>
    </ndxf>
  </rcc>
  <rcc rId="74826" sId="1" odxf="1" dxf="1">
    <nc r="F1677" t="inlineStr">
      <is>
        <t>Doc. dr. Arūnas Šetkus
FTMC Fizikinių technologijų skyrius
Tel. (8 5) 2627934
El. p.:  arunas.setkus@ftmc.lt</t>
      </is>
    </nc>
    <odxf>
      <alignment wrapText="0" readingOrder="0"/>
    </odxf>
    <ndxf>
      <alignment wrapText="1" readingOrder="0"/>
    </ndxf>
  </rcc>
  <rcc rId="74827" sId="1">
    <nc r="G1677">
      <v>18</v>
    </nc>
  </rcc>
  <rcc rId="74828" sId="1" odxf="1" dxf="1">
    <nc r="D1678"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829" sId="1" odxf="1" dxf="1">
    <nc r="E1678" t="inlineStr">
      <is>
        <t>Medžiagų paviršiaus analizė skanuojančiu elektroniniu mikroskopu</t>
      </is>
    </nc>
    <odxf>
      <protection locked="0"/>
    </odxf>
    <ndxf>
      <protection locked="1"/>
    </ndxf>
  </rcc>
  <rcc rId="74830" sId="1" odxf="1" dxf="1">
    <nc r="F1678" t="inlineStr">
      <is>
        <t>Keisti paslaugos tipą</t>
      </is>
    </nc>
    <odxf>
      <alignment horizontal="left" wrapText="0" readingOrder="0"/>
    </odxf>
    <ndxf>
      <alignment horizontal="general" wrapText="1" readingOrder="0"/>
    </ndxf>
  </rcc>
  <rcc rId="74831" sId="1">
    <nc r="G1678">
      <v>18</v>
    </nc>
  </rcc>
  <rcc rId="74832" sId="1" odxf="1" dxf="1">
    <nc r="D1679"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833" sId="1" odxf="1" dxf="1">
    <nc r="E1679" t="inlineStr">
      <is>
        <t>Puslaidininkinių ir dielektrinių medžiagų savybių modifikavimas ir tyrimai naudojant didelės energijos jonų pluoštelius</t>
      </is>
    </nc>
    <odxf>
      <protection locked="0"/>
    </odxf>
    <ndxf>
      <protection locked="1"/>
    </ndxf>
  </rcc>
  <rcc rId="74834" sId="1" odxf="1" dxf="1">
    <nc r="F1679" t="inlineStr">
      <is>
        <t>Dr. Vitalij Kovalevskij 
FTMC Branduolinių tyrimų skyrius
Tel. (8 5) 266 1654 
El. p.: vitalij@ftmc.lt</t>
      </is>
    </nc>
    <odxf>
      <alignment wrapText="0" readingOrder="0"/>
    </odxf>
    <ndxf>
      <alignment wrapText="1" readingOrder="0"/>
    </ndxf>
  </rcc>
  <rcc rId="74835" sId="1">
    <nc r="G1679">
      <v>18</v>
    </nc>
  </rcc>
  <rcc rId="74836" sId="1" odxf="1" dxf="1">
    <nc r="D1680"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837" sId="1" odxf="1" dxf="1">
    <nc r="E1680" t="inlineStr">
      <is>
        <t>Krūvininkų gyvavimo trukmės korekcija puslaidininkinės struktūros užduotajame sluoksnyje</t>
      </is>
    </nc>
    <odxf>
      <protection locked="0"/>
    </odxf>
    <ndxf>
      <protection locked="1"/>
    </ndxf>
  </rcc>
  <rcc rId="74838" sId="1" odxf="1" dxf="1">
    <nc r="F1680" t="inlineStr">
      <is>
        <t>Dr. Vitalij Kovalevskij 
FTMC Branduolinių tyrimų skyrius
Tel. (8 5) 266 1654 
El. p.: vitalij@ftmc.lt</t>
      </is>
    </nc>
    <odxf>
      <alignment wrapText="0" readingOrder="0"/>
    </odxf>
    <ndxf>
      <alignment wrapText="1" readingOrder="0"/>
    </ndxf>
  </rcc>
  <rcc rId="74839" sId="1">
    <nc r="G1680">
      <v>18</v>
    </nc>
  </rcc>
  <rcc rId="74840" sId="1" odxf="1" dxf="1">
    <nc r="D1681"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841" sId="1" odxf="1" dxf="1">
    <nc r="E1681" t="inlineStr">
      <is>
        <t>Kontroliuojamas puslaidininkinių ir dielektrinių medžiagų atkaitinimas vakuume arba spec.dujų atmosferoje</t>
      </is>
    </nc>
    <odxf>
      <protection locked="0"/>
    </odxf>
    <ndxf>
      <protection locked="1"/>
    </ndxf>
  </rcc>
  <rcc rId="74842" sId="1" odxf="1" dxf="1">
    <nc r="F1681" t="inlineStr">
      <is>
        <t>Dr. Vitalij Kovalevskij 
FTMC Branduolinių tyrimų skyrius
Tel. (8 5) 266 1654 
El. p.: vitalij@ftmc.lt</t>
      </is>
    </nc>
    <odxf>
      <alignment wrapText="0" readingOrder="0"/>
    </odxf>
    <ndxf>
      <alignment wrapText="1" readingOrder="0"/>
    </ndxf>
  </rcc>
  <rcc rId="74843" sId="1">
    <nc r="G1681">
      <v>18</v>
    </nc>
  </rcc>
  <rcc rId="74844" sId="1" odxf="1" dxf="1">
    <nc r="D1682" t="inlineStr">
      <is>
        <t>K4_P2_T1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4845" sId="1" odxf="1" dxf="1">
    <nc r="E1682" t="inlineStr">
      <is>
        <t>Atsparių trinčiai ir dilimui dangų kūrimas ir tobulinimas. Rezultatas: atlikta galimybių studija.</t>
      </is>
    </nc>
    <odxf>
      <protection locked="0"/>
    </odxf>
    <ndxf>
      <protection locked="1"/>
    </ndxf>
  </rcc>
  <rcc rId="74846" sId="1" odxf="1" dxf="1">
    <nc r="F1682" t="inlineStr">
      <is>
        <t>Dr. Svajus Asadauskas
FTMC Elektrocheminės medžiagotyros skyrius
Tel. +370-682-56893
El. p.: asadauskas@chi.lt</t>
      </is>
    </nc>
    <odxf>
      <alignment wrapText="0" readingOrder="0"/>
    </odxf>
    <ndxf>
      <alignment wrapText="1" readingOrder="0"/>
    </ndxf>
  </rcc>
  <rcc rId="74847" sId="1">
    <nc r="G1682">
      <v>18</v>
    </nc>
  </rcc>
  <rcc rId="74848" sId="1" odxf="1" dxf="1">
    <nc r="D1683" t="inlineStr">
      <is>
        <t>K4_P1_T1</t>
      </is>
    </nc>
    <odxf>
      <alignment wrapText="0" readingOrder="0"/>
      <protection locked="0"/>
    </odxf>
    <ndxf>
      <alignment wrapText="1" readingOrder="0"/>
      <protection locked="1"/>
    </ndxf>
  </rcc>
  <rcc rId="74849" sId="1" odxf="1" dxf="1">
    <nc r="E1683" t="inlineStr">
      <is>
        <t>Jutiklių sukūrimo naudojant funkcines medžiagas techninės galimybių studijos. Techninės galimybių studijos apimtis nuo 10 iki 50 psl.</t>
      </is>
    </nc>
    <odxf>
      <protection locked="0"/>
    </odxf>
    <ndxf>
      <protection locked="1"/>
    </ndxf>
  </rcc>
  <rcc rId="74850" sId="1" odxf="1" dxf="1">
    <nc r="F1683" t="inlineStr">
      <is>
        <t>dr. Piotras Cimmperman 
vyresnysis mokslo darbuotojas
piotras.cimmperman@bpti.lt
+37061413070</t>
      </is>
    </nc>
    <odxf>
      <alignment wrapText="0" readingOrder="0"/>
      <protection locked="0"/>
    </odxf>
    <ndxf>
      <alignment wrapText="1" readingOrder="0"/>
      <protection locked="1"/>
    </ndxf>
  </rcc>
  <rcc rId="74851" sId="1">
    <nc r="G1683">
      <v>20</v>
    </nc>
  </rcc>
  <rcc rId="74852" sId="1" odxf="1" dxf="1">
    <nc r="D1684"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4853" sId="1" odxf="1" dxf="1">
    <nc r="E1684" t="inlineStr">
      <is>
        <t>Polimerinių kompozitų sudėties, armuojančių ir matricos medžiagų charakterizavimas ir jų technologinių savybių įvertinimas</t>
      </is>
    </nc>
    <odxf>
      <font>
        <sz val="11"/>
        <color theme="1"/>
        <name val="Calibri"/>
        <scheme val="minor"/>
      </font>
      <protection locked="0"/>
    </odxf>
    <ndxf>
      <font>
        <sz val="11"/>
        <color auto="1"/>
        <name val="Calibri"/>
        <scheme val="minor"/>
      </font>
      <protection locked="1"/>
    </ndxf>
  </rcc>
  <rcc rId="74854" sId="1" odxf="1" dxf="1">
    <nc r="F168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855" sId="1">
    <nc r="G1684">
      <v>22</v>
    </nc>
  </rcc>
  <rcc rId="74856" sId="1" odxf="1" dxf="1">
    <nc r="D1685"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857" sId="1" odxf="1" dxf="1">
    <nc r="E1685" t="inlineStr">
      <is>
        <t>Organinių puslaidininkių ir kitų elektroaktyvių medžiagų sintezė ir charakterizavimas</t>
      </is>
    </nc>
    <odxf>
      <font>
        <sz val="11"/>
        <color theme="1"/>
        <name val="Calibri"/>
        <scheme val="minor"/>
      </font>
      <protection locked="0"/>
    </odxf>
    <ndxf>
      <font>
        <sz val="11"/>
        <color auto="1"/>
        <name val="Calibri"/>
        <scheme val="minor"/>
      </font>
      <protection locked="1"/>
    </ndxf>
  </rcc>
  <rcc rId="74858" sId="1" odxf="1" dxf="1">
    <nc r="F168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859" sId="1">
    <nc r="G1685">
      <v>22</v>
    </nc>
  </rcc>
  <rcc rId="74860" sId="1" odxf="1" dxf="1">
    <nc r="D1686"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861" sId="1" odxf="1" dxf="1">
    <nc r="E1686" t="inlineStr">
      <is>
        <t>Kalcio hidrosilikatų ir ceolitų sintezės ir savybių tyrimai.</t>
      </is>
    </nc>
    <odxf>
      <font>
        <sz val="11"/>
        <color theme="1"/>
        <name val="Calibri"/>
        <scheme val="minor"/>
      </font>
      <protection locked="0"/>
    </odxf>
    <ndxf>
      <font>
        <sz val="11"/>
        <color auto="1"/>
        <name val="Calibri"/>
        <scheme val="minor"/>
      </font>
      <protection locked="1"/>
    </ndxf>
  </rcc>
  <rcc rId="74862" sId="1" odxf="1" dxf="1">
    <nc r="F168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863" sId="1">
    <nc r="G1686">
      <v>22</v>
    </nc>
  </rcc>
  <rcc rId="74864" sId="1" odxf="1" dxf="1">
    <nc r="D1687"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4865" sId="1" odxf="1" dxf="1">
    <nc r="E1687" t="inlineStr">
      <is>
        <t>Priedų įtakos cemento ir kitų rišamųjų medžiagų savybėms tyrimai, pramoninių atliekų utilizavimo silikatinėse medžiagose tyrimai.</t>
      </is>
    </nc>
    <odxf>
      <font>
        <sz val="11"/>
        <color theme="1"/>
        <name val="Calibri"/>
        <scheme val="minor"/>
      </font>
      <protection locked="0"/>
    </odxf>
    <ndxf>
      <font>
        <sz val="11"/>
        <color auto="1"/>
        <name val="Calibri"/>
        <scheme val="minor"/>
      </font>
      <protection locked="1"/>
    </ndxf>
  </rcc>
  <rcc rId="74866" sId="1" odxf="1" dxf="1">
    <nc r="F168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867" sId="1">
    <nc r="G1687">
      <v>22</v>
    </nc>
  </rcc>
  <rcc rId="74868" sId="1" odxf="1" dxf="1">
    <nc r="D1688"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869" sId="1" odxf="1" dxf="1">
    <nc r="E1688" t="inlineStr">
      <is>
        <t>Krakmolo darinių  kleisterizacijos tyrimas</t>
      </is>
    </nc>
    <odxf>
      <font>
        <sz val="11"/>
        <color theme="1"/>
        <name val="Calibri"/>
        <scheme val="minor"/>
      </font>
      <protection locked="0"/>
    </odxf>
    <ndxf>
      <font>
        <sz val="11"/>
        <color auto="1"/>
        <name val="Calibri"/>
        <scheme val="minor"/>
      </font>
      <protection locked="1"/>
    </ndxf>
  </rcc>
  <rcc rId="74870" sId="1" odxf="1" dxf="1">
    <nc r="F168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871" sId="1">
    <nc r="G1688">
      <v>22</v>
    </nc>
  </rcc>
  <rcc rId="74872" sId="1" odxf="1" dxf="1">
    <nc r="D1689"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873" sId="1" odxf="1" dxf="1">
    <nc r="E1689" t="inlineStr">
      <is>
        <t>DSK kreivių užrašymas, medžiagų fazinių ir fizikinių virsmų tyrimas</t>
      </is>
    </nc>
    <odxf>
      <font>
        <sz val="11"/>
        <color theme="1"/>
        <name val="Calibri"/>
        <scheme val="minor"/>
      </font>
      <protection locked="0"/>
    </odxf>
    <ndxf>
      <font>
        <sz val="11"/>
        <color auto="1"/>
        <name val="Calibri"/>
        <scheme val="minor"/>
      </font>
      <protection locked="1"/>
    </ndxf>
  </rcc>
  <rcc rId="74874" sId="1" odxf="1" dxf="1">
    <nc r="F168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875" sId="1">
    <nc r="G1689">
      <v>22</v>
    </nc>
  </rcc>
  <rcc rId="74876" sId="1" odxf="1" dxf="1">
    <nc r="D1690"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877" sId="1" odxf="1" dxf="1">
    <nc r="E1690" t="inlineStr">
      <is>
        <t xml:space="preserve">Polimerinių bandinių dinaminė mechaninė terminė analizė, organinių medžiagų fazinių virsmų tyrimas dielektrinio spektrometro pagalba, fotopolimerizacijos procesų tyrimas  </t>
      </is>
    </nc>
    <odxf>
      <font>
        <sz val="11"/>
        <color theme="1"/>
        <name val="Calibri"/>
        <scheme val="minor"/>
      </font>
      <protection locked="0"/>
    </odxf>
    <ndxf>
      <font>
        <sz val="11"/>
        <color auto="1"/>
        <name val="Calibri"/>
        <scheme val="minor"/>
      </font>
      <protection locked="1"/>
    </ndxf>
  </rcc>
  <rcc rId="74878" sId="1" odxf="1" dxf="1">
    <nc r="F169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879" sId="1">
    <nc r="G1690">
      <v>22</v>
    </nc>
  </rcc>
  <rcc rId="74880" sId="1" odxf="1" dxf="1">
    <nc r="D1691"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881" sId="1" odxf="1" dxf="1">
    <nc r="E1691" t="inlineStr">
      <is>
        <t xml:space="preserve">Rentgenodifrakcinė analizė </t>
      </is>
    </nc>
    <odxf>
      <font>
        <sz val="11"/>
        <color theme="1"/>
        <name val="Calibri"/>
        <scheme val="minor"/>
      </font>
      <protection locked="0"/>
    </odxf>
    <ndxf>
      <font>
        <sz val="11"/>
        <color auto="1"/>
        <name val="Calibri"/>
        <scheme val="minor"/>
      </font>
      <protection locked="1"/>
    </ndxf>
  </rcc>
  <rcc rId="74882" sId="1" odxf="1" dxf="1">
    <nc r="F169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883" sId="1">
    <nc r="G1691">
      <v>22</v>
    </nc>
  </rcc>
  <rcc rId="74884" sId="1" odxf="1" dxf="1">
    <nc r="D1692"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885" sId="1" odxf="1" dxf="1">
    <nc r="E1692" t="inlineStr">
      <is>
        <t>rentgeno fluorescencinė analizė</t>
      </is>
    </nc>
    <odxf>
      <font>
        <sz val="11"/>
        <color theme="1"/>
        <name val="Calibri"/>
        <scheme val="minor"/>
      </font>
      <protection locked="0"/>
    </odxf>
    <ndxf>
      <font>
        <sz val="11"/>
        <color auto="1"/>
        <name val="Calibri"/>
        <scheme val="minor"/>
      </font>
      <protection locked="1"/>
    </ndxf>
  </rcc>
  <rcc rId="74886" sId="1" odxf="1" dxf="1">
    <nc r="F169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887" sId="1">
    <nc r="G1692">
      <v>22</v>
    </nc>
  </rcc>
  <rcc rId="74888" sId="1" odxf="1" dxf="1">
    <nc r="D1693"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889" sId="1" odxf="1" dxf="1">
    <nc r="E1693" t="inlineStr">
      <is>
        <t xml:space="preserve">Rentgenodifrakcinė analizė </t>
      </is>
    </nc>
    <odxf>
      <font>
        <sz val="11"/>
        <color theme="1"/>
        <name val="Calibri"/>
        <scheme val="minor"/>
      </font>
      <protection locked="0"/>
    </odxf>
    <ndxf>
      <font>
        <sz val="11"/>
        <color auto="1"/>
        <name val="Calibri"/>
        <scheme val="minor"/>
      </font>
      <protection locked="1"/>
    </ndxf>
  </rcc>
  <rcc rId="74890" sId="1" odxf="1" dxf="1">
    <nc r="F169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891" sId="1">
    <nc r="G1693">
      <v>22</v>
    </nc>
  </rcc>
  <rcc rId="74892" sId="1" odxf="1" dxf="1">
    <nc r="D1694"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893" sId="1" odxf="1" dxf="1">
    <nc r="E1694" t="inlineStr">
      <is>
        <t>rentgeno fluorescencinė analizė</t>
      </is>
    </nc>
    <odxf>
      <font>
        <sz val="11"/>
        <color theme="1"/>
        <name val="Calibri"/>
        <scheme val="minor"/>
      </font>
      <alignment horizontal="general" vertical="top" readingOrder="0"/>
      <protection locked="0"/>
    </odxf>
    <ndxf>
      <font>
        <sz val="12"/>
        <color auto="1"/>
        <name val="Calibri"/>
        <scheme val="none"/>
      </font>
      <alignment horizontal="left" vertical="center" readingOrder="0"/>
      <protection locked="1"/>
    </ndxf>
  </rcc>
  <rcc rId="74894" sId="1" odxf="1" dxf="1">
    <nc r="F169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895" sId="1">
    <nc r="G1694">
      <v>22</v>
    </nc>
  </rcc>
  <rcc rId="74896" sId="1" odxf="1" dxf="1">
    <nc r="D1695"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897" sId="1" odxf="1" dxf="1">
    <nc r="E1695" t="inlineStr">
      <is>
        <t>Mėginių tyrimai taikant paviršiumi stimuliuotą Ramano spektroskopiją (tirpale ir sausam mėginiui)</t>
      </is>
    </nc>
    <odxf>
      <font>
        <sz val="11"/>
        <color theme="1"/>
        <name val="Calibri"/>
        <scheme val="minor"/>
      </font>
      <protection locked="0"/>
    </odxf>
    <ndxf>
      <font>
        <sz val="11"/>
        <color auto="1"/>
        <name val="Calibri"/>
        <scheme val="minor"/>
      </font>
      <protection locked="1"/>
    </ndxf>
  </rcc>
  <rcc rId="74898" sId="1" odxf="1" dxf="1">
    <nc r="F169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899" sId="1">
    <nc r="G1695">
      <v>22</v>
    </nc>
  </rcc>
  <rcc rId="74900" sId="1" odxf="1" dxf="1">
    <nc r="D1696"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01" sId="1" odxf="1" dxf="1">
    <nc r="E1696" t="inlineStr">
      <is>
        <t>Paviršiaus morfologijos tyrimas (tirpale ir sausam mėginiui)</t>
      </is>
    </nc>
    <odxf>
      <font>
        <sz val="11"/>
        <color theme="1"/>
        <name val="Calibri"/>
        <scheme val="minor"/>
      </font>
      <protection locked="0"/>
    </odxf>
    <ndxf>
      <font>
        <sz val="11"/>
        <color auto="1"/>
        <name val="Calibri"/>
        <scheme val="minor"/>
      </font>
      <protection locked="1"/>
    </ndxf>
  </rcc>
  <rcc rId="74902" sId="1" odxf="1" dxf="1">
    <nc r="F169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03" sId="1">
    <nc r="G1696">
      <v>22</v>
    </nc>
  </rcc>
  <rcc rId="74904" sId="1" odxf="1" dxf="1">
    <nc r="D1697"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05" sId="1" odxf="1" dxf="1">
    <nc r="E1697" t="inlineStr">
      <is>
        <t>Reakcijos eigos stebėjimas realiame laike taikant UV-Vis spektroskopijos metodą</t>
      </is>
    </nc>
    <odxf>
      <font>
        <sz val="11"/>
        <color theme="1"/>
        <name val="Calibri"/>
        <scheme val="minor"/>
      </font>
      <protection locked="0"/>
    </odxf>
    <ndxf>
      <font>
        <sz val="11"/>
        <color auto="1"/>
        <name val="Calibri"/>
        <scheme val="minor"/>
      </font>
      <protection locked="1"/>
    </ndxf>
  </rcc>
  <rcc rId="74906" sId="1" odxf="1" dxf="1">
    <nc r="F169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07" sId="1">
    <nc r="G1697">
      <v>22</v>
    </nc>
  </rcc>
  <rcc rId="74908" sId="1" odxf="1" dxf="1">
    <nc r="D1698"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09" sId="1" odxf="1" dxf="1">
    <nc r="E1698" t="inlineStr">
      <is>
        <t>Skaitmeninėje rentgeno diagnostikoje naudojamų parametrų analizė bei problemų sprendimas</t>
      </is>
    </nc>
    <odxf>
      <font>
        <sz val="11"/>
        <color theme="1"/>
        <name val="Calibri"/>
        <scheme val="minor"/>
      </font>
      <protection locked="0"/>
    </odxf>
    <ndxf>
      <font>
        <sz val="11"/>
        <color auto="1"/>
        <name val="Calibri"/>
        <scheme val="minor"/>
      </font>
      <protection locked="1"/>
    </ndxf>
  </rcc>
  <rcc rId="74910" sId="1" odxf="1" dxf="1">
    <nc r="F169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11" sId="1">
    <nc r="G1698">
      <v>22</v>
    </nc>
  </rcc>
  <rcc rId="74912" sId="1" odxf="1" dxf="1">
    <nc r="D1699"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13" sId="1" odxf="1" dxf="1">
    <nc r="E1699" t="inlineStr">
      <is>
        <t>Medžiagų, medžiagų darinių, komponentų mechaninių, struktūrinių ir kitų savybių tyrimai</t>
      </is>
    </nc>
    <odxf>
      <font>
        <sz val="11"/>
        <color theme="1"/>
        <name val="Calibri"/>
        <scheme val="minor"/>
      </font>
      <protection locked="0"/>
    </odxf>
    <ndxf>
      <font>
        <sz val="11"/>
        <color auto="1"/>
        <name val="Calibri"/>
        <scheme val="minor"/>
      </font>
      <protection locked="1"/>
    </ndxf>
  </rcc>
  <rcc rId="74914" sId="1" odxf="1" dxf="1">
    <nc r="F169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15" sId="1">
    <nc r="G1699">
      <v>22</v>
    </nc>
  </rcc>
  <rcc rId="74916" sId="1" odxf="1" dxf="1">
    <nc r="D1700"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4917" sId="1" odxf="1" dxf="1">
    <nc r="E1700" t="inlineStr">
      <is>
        <t xml:space="preserve">Plazmocheminių  technologijų taikymai: elementariųjų ir sudėtingų puslaidininkių, dielektrikų bei laidininkų ėsdinimas
aktyviųjų dujų plazmoje </t>
      </is>
    </nc>
    <odxf>
      <font>
        <sz val="11"/>
        <color theme="1"/>
        <name val="Calibri"/>
        <scheme val="minor"/>
      </font>
      <protection locked="0"/>
    </odxf>
    <ndxf>
      <font>
        <sz val="11"/>
        <color auto="1"/>
        <name val="Calibri"/>
        <scheme val="minor"/>
      </font>
      <protection locked="1"/>
    </ndxf>
  </rcc>
  <rcc rId="74918" sId="1" odxf="1" dxf="1">
    <nc r="F170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19" sId="1">
    <nc r="G1700">
      <v>22</v>
    </nc>
  </rcc>
  <rcc rId="74920" sId="1" odxf="1" dxf="1">
    <nc r="D1701"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4921" sId="1" odxf="1" dxf="1">
    <nc r="E1701" t="inlineStr">
      <is>
        <t>Plazmocheminių  technologijų taikymai: atrankusis ėsdinimas, ėsdinimo anizotropiškumas, paviršinio sluoksnio elementinės sudėties kitimas, inhibitorių susidarymas ir naudojimas, paslėptųjų sluoksnių sudarymas</t>
      </is>
    </nc>
    <odxf>
      <font>
        <sz val="11"/>
        <color theme="1"/>
        <name val="Calibri"/>
        <scheme val="minor"/>
      </font>
      <protection locked="0"/>
    </odxf>
    <ndxf>
      <font>
        <sz val="11"/>
        <color auto="1"/>
        <name val="Calibri"/>
        <scheme val="minor"/>
      </font>
      <protection locked="1"/>
    </ndxf>
  </rcc>
  <rcc rId="74922" sId="1" odxf="1" dxf="1">
    <nc r="F170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23" sId="1">
    <nc r="G1701">
      <v>22</v>
    </nc>
  </rcc>
  <rcc rId="74924" sId="1" odxf="1" dxf="1">
    <nc r="D1702"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4925" sId="1" odxf="1" dxf="1">
    <nc r="E1702" t="inlineStr">
      <is>
        <t>Plazmocheminių  technologijų taikymai: amorfinės anglies ir deimanto tipo anglies dangų, nanodarinių ir paslėptųjų sluoksnių formavimas bei tyrimas</t>
      </is>
    </nc>
    <odxf>
      <font>
        <sz val="11"/>
        <color theme="1"/>
        <name val="Calibri"/>
        <scheme val="minor"/>
      </font>
      <protection locked="0"/>
    </odxf>
    <ndxf>
      <font>
        <sz val="11"/>
        <color auto="1"/>
        <name val="Calibri"/>
        <scheme val="minor"/>
      </font>
      <protection locked="1"/>
    </ndxf>
  </rcc>
  <rcc rId="74926" sId="1" odxf="1" dxf="1">
    <nc r="F170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27" sId="1">
    <nc r="G1702">
      <v>22</v>
    </nc>
  </rcc>
  <rcc rId="74928" sId="1" odxf="1" dxf="1">
    <nc r="D1703"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29" sId="1" odxf="1" dxf="1">
    <nc r="E1703" t="inlineStr">
      <is>
        <t>Medžiagų savybių matavimas naudojant tiesines ir netiesines ultragarsines bangas kietuose kūnuose, matavimų modeliavimas.</t>
      </is>
    </nc>
    <odxf>
      <font>
        <sz val="11"/>
        <color theme="1"/>
        <name val="Calibri"/>
        <scheme val="minor"/>
      </font>
      <protection locked="0"/>
    </odxf>
    <ndxf>
      <font>
        <sz val="11"/>
        <color auto="1"/>
        <name val="Calibri"/>
        <scheme val="minor"/>
      </font>
      <protection locked="1"/>
    </ndxf>
  </rcc>
  <rcc rId="74930" sId="1" odxf="1" dxf="1">
    <nc r="F170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31" sId="1">
    <nc r="G1703">
      <v>22</v>
    </nc>
  </rcc>
  <rcc rId="74932" sId="1" odxf="1" dxf="1">
    <nc r="D1704"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33" sId="1" odxf="1" dxf="1">
    <nc r="E1704" t="inlineStr">
      <is>
        <t>Matematinis technologinių (fizikinių-cheminių) procesų modeliavimas</t>
      </is>
    </nc>
    <odxf>
      <font>
        <sz val="11"/>
        <color theme="1"/>
        <name val="Calibri"/>
        <scheme val="minor"/>
      </font>
      <protection locked="0"/>
    </odxf>
    <ndxf>
      <font>
        <sz val="11"/>
        <color auto="1"/>
        <name val="Calibri"/>
        <scheme val="minor"/>
      </font>
      <protection locked="1"/>
    </ndxf>
  </rcc>
  <rcc rId="74934" sId="1" odxf="1" dxf="1">
    <nc r="F170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35" sId="1">
    <nc r="G1704">
      <v>22</v>
    </nc>
  </rcc>
  <rcc rId="74936" sId="1" odxf="1" dxf="1">
    <nc r="D1705"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37" sId="1" odxf="1" dxf="1">
    <nc r="E1705" t="inlineStr">
      <is>
        <t>Fenomenologinio modelio, aprašančio reaktyviojo joninio ėsdinimo metu paviršiuje vykstančius procesus, plonų dangų susidarymą, katalizės reakcijas ir kt., kūrimas</t>
      </is>
    </nc>
    <odxf>
      <font>
        <sz val="11"/>
        <color theme="1"/>
        <name val="Calibri"/>
        <scheme val="minor"/>
      </font>
      <protection locked="0"/>
    </odxf>
    <ndxf>
      <font>
        <sz val="11"/>
        <color auto="1"/>
        <name val="Calibri"/>
        <scheme val="minor"/>
      </font>
      <protection locked="1"/>
    </ndxf>
  </rcc>
  <rcc rId="74938" sId="1" odxf="1" dxf="1">
    <nc r="F170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39" sId="1">
    <nc r="G1705">
      <v>22</v>
    </nc>
  </rcc>
  <rcc rId="74940" sId="1" odxf="1" dxf="1">
    <nc r="D1706"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4941" sId="1" odxf="1" dxf="1">
    <nc r="E1706" t="inlineStr">
      <is>
        <t>Optinių dokumentų apsaugos priemonių ir jų gamybos technologijų kūrimas bei tyrimas</t>
      </is>
    </nc>
    <odxf>
      <font>
        <sz val="11"/>
        <color theme="1"/>
        <name val="Calibri"/>
        <scheme val="minor"/>
      </font>
      <protection locked="0"/>
    </odxf>
    <ndxf>
      <font>
        <sz val="11"/>
        <color auto="1"/>
        <name val="Calibri"/>
        <scheme val="minor"/>
      </font>
      <protection locked="1"/>
    </ndxf>
  </rcc>
  <rcc rId="74942" sId="1" odxf="1" dxf="1">
    <nc r="F170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43" sId="1">
    <nc r="G1706">
      <v>22</v>
    </nc>
  </rcc>
  <rcc rId="74944" sId="1" odxf="1" dxf="1">
    <nc r="D1707"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45" sId="1" odxf="1" dxf="1">
    <nc r="E1707" t="inlineStr">
      <is>
        <t>Inovatyvių medžiagų ir struktūrų tyrimas fizikiniais ir cheminiais medžiagų analizės metodais. Plonaplėvelių nanostruktūrinių saviorganizuojančių sistemų formavimas ir tyrimai</t>
      </is>
    </nc>
    <odxf>
      <font>
        <sz val="11"/>
        <color theme="1"/>
        <name val="Calibri"/>
        <scheme val="minor"/>
      </font>
      <protection locked="0"/>
    </odxf>
    <ndxf>
      <font>
        <sz val="11"/>
        <color auto="1"/>
        <name val="Calibri"/>
        <scheme val="minor"/>
      </font>
      <protection locked="1"/>
    </ndxf>
  </rcc>
  <rcc rId="74946" sId="1" odxf="1" dxf="1">
    <nc r="F170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47" sId="1">
    <nc r="G1707">
      <v>22</v>
    </nc>
  </rcc>
  <rcc rId="74948" sId="1" odxf="1" dxf="1">
    <nc r="D1708"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49" sId="1" odxf="1" dxf="1">
    <nc r="E1708" t="inlineStr">
      <is>
        <t>Metalinių, puslaidininkinių bei dielektrinių sluoksnių formavimas vakuuminiais joniniais ir plazminiais metodais bei jų savybių tyrimai</t>
      </is>
    </nc>
    <odxf>
      <font>
        <sz val="11"/>
        <color theme="1"/>
        <name val="Calibri"/>
        <scheme val="minor"/>
      </font>
      <protection locked="0"/>
    </odxf>
    <ndxf>
      <font>
        <sz val="11"/>
        <color auto="1"/>
        <name val="Calibri"/>
        <scheme val="minor"/>
      </font>
      <protection locked="1"/>
    </ndxf>
  </rcc>
  <rcc rId="74950" sId="1" odxf="1" dxf="1">
    <nc r="F170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51" sId="1">
    <nc r="G1708">
      <v>22</v>
    </nc>
  </rcc>
  <rcc rId="74952" sId="1" odxf="1" dxf="1">
    <nc r="D1709"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53" sId="1" odxf="1" dxf="1">
    <nc r="E1709" t="inlineStr">
      <is>
        <t>Antireflekcinių plėvelių bei paviršių formavimas ir tyrimas</t>
      </is>
    </nc>
    <odxf>
      <font>
        <sz val="11"/>
        <color theme="1"/>
        <name val="Calibri"/>
        <scheme val="minor"/>
      </font>
      <protection locked="0"/>
    </odxf>
    <ndxf>
      <font>
        <sz val="11"/>
        <color auto="1"/>
        <name val="Calibri"/>
        <scheme val="minor"/>
      </font>
      <protection locked="1"/>
    </ndxf>
  </rcc>
  <rcc rId="74954" sId="1" odxf="1" dxf="1">
    <nc r="F170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55" sId="1">
    <nc r="G1709">
      <v>22</v>
    </nc>
  </rcc>
  <rcc rId="74956" sId="1" odxf="1" dxf="1">
    <nc r="D1710"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57" sId="1" odxf="1" dxf="1">
    <nc r="E1710" t="inlineStr">
      <is>
        <t>Puslaidininkių paviršiaus savybių modifikavimas bei pasyvavimas cheminiais ir fiziniais metodais</t>
      </is>
    </nc>
    <odxf>
      <font>
        <sz val="11"/>
        <color theme="1"/>
        <name val="Calibri"/>
        <scheme val="minor"/>
      </font>
      <protection locked="0"/>
    </odxf>
    <ndxf>
      <font>
        <sz val="11"/>
        <color auto="1"/>
        <name val="Calibri"/>
        <scheme val="minor"/>
      </font>
      <protection locked="1"/>
    </ndxf>
  </rcc>
  <rcc rId="74958" sId="1" odxf="1" dxf="1">
    <nc r="F171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59" sId="1">
    <nc r="G1710">
      <v>22</v>
    </nc>
  </rcc>
  <rcc rId="74960" sId="1" odxf="1" dxf="1">
    <nc r="D1711"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61" sId="1" odxf="1" dxf="1">
    <nc r="E1711" t="inlineStr">
      <is>
        <t>Deimanto tipo anglies dangų sintezė ir tyrimas</t>
      </is>
    </nc>
    <odxf>
      <font>
        <sz val="11"/>
        <color theme="1"/>
        <name val="Calibri"/>
        <scheme val="minor"/>
      </font>
      <protection locked="0"/>
    </odxf>
    <ndxf>
      <font>
        <sz val="11"/>
        <color auto="1"/>
        <name val="Calibri"/>
        <scheme val="minor"/>
      </font>
      <protection locked="1"/>
    </ndxf>
  </rcc>
  <rcc rId="74962" sId="1" odxf="1" dxf="1">
    <nc r="F171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63" sId="1">
    <nc r="G1711">
      <v>22</v>
    </nc>
  </rcc>
  <rcc rId="74964" sId="1" odxf="1" dxf="1">
    <nc r="D1712"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65" sId="1" odxf="1" dxf="1">
    <nc r="E1712" t="inlineStr">
      <is>
        <t>Metalo ir puslaidininkio (Schottky ir ominių) kontaktų formavimas ir tyrimas</t>
      </is>
    </nc>
    <odxf>
      <font>
        <sz val="11"/>
        <color theme="1"/>
        <name val="Calibri"/>
        <scheme val="minor"/>
      </font>
      <protection locked="0"/>
    </odxf>
    <ndxf>
      <font>
        <sz val="11"/>
        <color auto="1"/>
        <name val="Calibri"/>
        <scheme val="minor"/>
      </font>
      <protection locked="1"/>
    </ndxf>
  </rcc>
  <rcc rId="74966" sId="1" odxf="1" dxf="1">
    <nc r="F171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67" sId="1">
    <nc r="G1712">
      <v>22</v>
    </nc>
  </rcc>
  <rcc rId="74968" sId="1" odxf="1" dxf="1">
    <nc r="D1713"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69" sId="1" odxf="1" dxf="1">
    <nc r="E1713" t="inlineStr">
      <is>
        <t>Plonų dielektrinių, metalinių sluoksnių ir deimanto tipo anglies dangų bei joninių ir plazminių metodų kūrimas, tyrimas ir taikymas.</t>
      </is>
    </nc>
    <odxf>
      <font>
        <sz val="11"/>
        <color theme="1"/>
        <name val="Calibri"/>
        <scheme val="minor"/>
      </font>
      <protection locked="0"/>
    </odxf>
    <ndxf>
      <font>
        <sz val="11"/>
        <color auto="1"/>
        <name val="Calibri"/>
        <scheme val="minor"/>
      </font>
      <protection locked="1"/>
    </ndxf>
  </rcc>
  <rcc rId="74970" sId="1" odxf="1" dxf="1">
    <nc r="F171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71" sId="1">
    <nc r="G1713">
      <v>22</v>
    </nc>
  </rcc>
  <rcc rId="74972" sId="1" odxf="1" dxf="1">
    <nc r="D1714"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73" sId="1" odxf="1" dxf="1">
    <nc r="E1714" t="inlineStr">
      <is>
        <t>Plonų polimerinių, dielektrinių ir puslaidininkinių plėvelių, pusiau skaidrių (&lt;50 nm) metalo plėvelių storio ir lūžio rodiklio nustatymas</t>
      </is>
    </nc>
    <odxf>
      <font>
        <sz val="11"/>
        <color theme="1"/>
        <name val="Calibri"/>
        <scheme val="minor"/>
      </font>
      <protection locked="0"/>
    </odxf>
    <ndxf>
      <font>
        <sz val="11"/>
        <color auto="1"/>
        <name val="Calibri"/>
        <scheme val="minor"/>
      </font>
      <protection locked="1"/>
    </ndxf>
  </rcc>
  <rcc rId="74974" sId="1" odxf="1" dxf="1">
    <nc r="F171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75" sId="1">
    <nc r="G1714">
      <v>22</v>
    </nc>
  </rcc>
  <rcc rId="74976" sId="1" odxf="1" dxf="1">
    <nc r="D1715"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4977" sId="1" odxf="1" dxf="1">
    <nc r="E1715" t="inlineStr">
      <is>
        <t>Metalo plėvelių garinimas</t>
      </is>
    </nc>
    <odxf>
      <font>
        <sz val="11"/>
        <color theme="1"/>
        <name val="Calibri"/>
        <scheme val="minor"/>
      </font>
      <protection locked="0"/>
    </odxf>
    <ndxf>
      <font>
        <sz val="11"/>
        <color auto="1"/>
        <name val="Calibri"/>
        <scheme val="minor"/>
      </font>
      <protection locked="1"/>
    </ndxf>
  </rcc>
  <rcc rId="74978" sId="1" odxf="1" dxf="1">
    <nc r="F171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79" sId="1">
    <nc r="G1715">
      <v>22</v>
    </nc>
  </rcc>
  <rcc rId="74980" sId="1" odxf="1" dxf="1">
    <nc r="D1716"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4981" sId="1" odxf="1" dxf="1">
    <nc r="E1716" t="inlineStr">
      <is>
        <t>Deimanto tipo anglies plėvelių auginimas</t>
      </is>
    </nc>
    <odxf>
      <font>
        <sz val="11"/>
        <color theme="1"/>
        <name val="Calibri"/>
        <scheme val="minor"/>
      </font>
      <protection locked="0"/>
    </odxf>
    <ndxf>
      <font>
        <sz val="11"/>
        <color auto="1"/>
        <name val="Calibri"/>
        <scheme val="minor"/>
      </font>
      <protection locked="1"/>
    </ndxf>
  </rcc>
  <rcc rId="74982" sId="1" odxf="1" dxf="1">
    <nc r="F171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83" sId="1">
    <nc r="G1716">
      <v>22</v>
    </nc>
  </rcc>
  <rcc rId="74984" sId="1" odxf="1" dxf="1">
    <nc r="D1717"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4985" sId="1" odxf="1" dxf="1">
    <nc r="E1717" t="inlineStr">
      <is>
        <t>Paviršinis mikroformavimas. Mikro ir nanodarinių ėsdinimas reaktyviojo joninio ėsdinimo būdu</t>
      </is>
    </nc>
    <odxf>
      <font>
        <sz val="11"/>
        <color theme="1"/>
        <name val="Calibri"/>
        <scheme val="minor"/>
      </font>
      <protection locked="0"/>
    </odxf>
    <ndxf>
      <font>
        <sz val="11"/>
        <color auto="1"/>
        <name val="Calibri"/>
        <scheme val="minor"/>
      </font>
      <protection locked="1"/>
    </ndxf>
  </rcc>
  <rcc rId="74986" sId="1" odxf="1" dxf="1">
    <nc r="F171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87" sId="1">
    <nc r="G1717">
      <v>22</v>
    </nc>
  </rcc>
  <rcc rId="74988" sId="1" odxf="1" dxf="1">
    <nc r="D1718"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4989" sId="1" odxf="1" dxf="1">
    <nc r="E1718" t="inlineStr">
      <is>
        <t>Paviršinis mikroformavimas. Mikro ir nanodarinių ėsdinimas jonų pluošteliu</t>
      </is>
    </nc>
    <odxf>
      <font>
        <sz val="11"/>
        <color theme="1"/>
        <name val="Calibri"/>
        <scheme val="minor"/>
      </font>
      <protection locked="0"/>
    </odxf>
    <ndxf>
      <font>
        <sz val="11"/>
        <color auto="1"/>
        <name val="Calibri"/>
        <scheme val="minor"/>
      </font>
      <protection locked="1"/>
    </ndxf>
  </rcc>
  <rcc rId="74990" sId="1" odxf="1" dxf="1">
    <nc r="F171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91" sId="1">
    <nc r="G1718">
      <v>22</v>
    </nc>
  </rcc>
  <rcc rId="74992" sId="1" odxf="1" dxf="1">
    <nc r="D1719"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4993" sId="1" odxf="1" dxf="1">
    <nc r="E1719" t="inlineStr">
      <is>
        <t>Tūrinis mikroformavimas. Gilusis reaktyvusis joninis ėsdinimas</t>
      </is>
    </nc>
    <odxf>
      <font>
        <sz val="11"/>
        <color theme="1"/>
        <name val="Calibri"/>
        <scheme val="minor"/>
      </font>
      <protection locked="0"/>
    </odxf>
    <ndxf>
      <font>
        <sz val="11"/>
        <color auto="1"/>
        <name val="Calibri"/>
        <scheme val="minor"/>
      </font>
      <protection locked="1"/>
    </ndxf>
  </rcc>
  <rcc rId="74994" sId="1" odxf="1" dxf="1">
    <nc r="F171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95" sId="1">
    <nc r="G1719">
      <v>22</v>
    </nc>
  </rcc>
  <rcc rId="74996" sId="1" odxf="1" dxf="1">
    <nc r="D1720"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4997" sId="1" odxf="1" dxf="1">
    <nc r="E1720" t="inlineStr">
      <is>
        <t>Paviršiaus tyrimas Rentgeno fotoelektronų ir Ože elektronų spektroskopijomis, epitaksinių GaAs sluoksnių auginimas,auginamų sluoksnių kontrolė, tiesioginė sąsaja vakume su GaAs sluoksnių auginimo sistema ir tyrimai tiesiogiai vakuume (in-situ)</t>
      </is>
    </nc>
    <odxf>
      <font>
        <sz val="11"/>
        <color theme="1"/>
        <name val="Calibri"/>
        <scheme val="minor"/>
      </font>
      <protection locked="0"/>
    </odxf>
    <ndxf>
      <font>
        <sz val="11"/>
        <color auto="1"/>
        <name val="Calibri"/>
        <scheme val="minor"/>
      </font>
      <protection locked="1"/>
    </ndxf>
  </rcc>
  <rcc rId="74998" sId="1" odxf="1" dxf="1">
    <nc r="F172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4999" sId="1">
    <nc r="G1720">
      <v>22</v>
    </nc>
  </rcc>
  <rcc rId="75000" sId="1" odxf="1" dxf="1">
    <nc r="D1721"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001" sId="1" odxf="1" dxf="1">
    <nc r="E1721" t="inlineStr">
      <is>
        <t>Paviršiaus tyrimas taikant: Rentgeno fotoelektronų spektroskopiją (XPS); jonų sklaidos spektroskopiją (ISS); atspindėtų elektronų prarastos energijos spektroskopiją (REELS);  UV spindulių fotoelektronų  spektroskopiją (UPS)</t>
      </is>
    </nc>
    <odxf>
      <font>
        <sz val="11"/>
        <color theme="1"/>
        <name val="Calibri"/>
        <scheme val="minor"/>
      </font>
      <protection locked="0"/>
    </odxf>
    <ndxf>
      <font>
        <sz val="11"/>
        <color auto="1"/>
        <name val="Calibri"/>
        <scheme val="minor"/>
      </font>
      <protection locked="1"/>
    </ndxf>
  </rcc>
  <rcc rId="75002" sId="1" odxf="1" dxf="1">
    <nc r="F172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003" sId="1">
    <nc r="G1721">
      <v>22</v>
    </nc>
  </rcc>
  <rcc rId="75004" sId="1" odxf="1" dxf="1">
    <nc r="D1722"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005" sId="1" odxf="1" dxf="1">
    <nc r="E1722" t="inlineStr">
      <is>
        <t xml:space="preserve">Optinių savybių tyrimas UV-VIS diapazone </t>
      </is>
    </nc>
    <odxf>
      <font>
        <sz val="11"/>
        <color theme="1"/>
        <name val="Calibri"/>
        <scheme val="minor"/>
      </font>
      <protection locked="0"/>
    </odxf>
    <ndxf>
      <font>
        <sz val="11"/>
        <color auto="1"/>
        <name val="Calibri"/>
        <scheme val="minor"/>
      </font>
      <protection locked="1"/>
    </ndxf>
  </rcc>
  <rcc rId="75006" sId="1" odxf="1" dxf="1">
    <nc r="F172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007" sId="1">
    <nc r="G1722">
      <v>22</v>
    </nc>
  </rcc>
  <rcc rId="75008" sId="1" odxf="1" dxf="1">
    <nc r="D1723"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009" sId="1" odxf="1" dxf="1">
    <nc r="E1723" t="inlineStr">
      <is>
        <t xml:space="preserve">Molekulių ir mišinių charakterizavimas, vibracinių spektrų identifikavimas (FTIR) </t>
      </is>
    </nc>
    <odxf>
      <font>
        <sz val="11"/>
        <color theme="1"/>
        <name val="Calibri"/>
        <scheme val="minor"/>
      </font>
      <protection locked="0"/>
    </odxf>
    <ndxf>
      <font>
        <sz val="11"/>
        <color auto="1"/>
        <name val="Calibri"/>
        <scheme val="minor"/>
      </font>
      <protection locked="1"/>
    </ndxf>
  </rcc>
  <rcc rId="75010" sId="1" odxf="1" dxf="1">
    <nc r="F172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011" sId="1">
    <nc r="G1723">
      <v>22</v>
    </nc>
  </rcc>
  <rcc rId="75012" sId="1" odxf="1" dxf="1">
    <nc r="D1724"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013" sId="1" odxf="1" dxf="1">
    <nc r="E1724" t="inlineStr">
      <is>
        <t>Medžiagų tyrimas, identifikacija su Raman spektroskopija</t>
      </is>
    </nc>
    <odxf>
      <font>
        <sz val="11"/>
        <color theme="1"/>
        <name val="Calibri"/>
        <scheme val="minor"/>
      </font>
      <protection locked="0"/>
    </odxf>
    <ndxf>
      <font>
        <sz val="11"/>
        <color auto="1"/>
        <name val="Calibri"/>
        <scheme val="minor"/>
      </font>
      <protection locked="1"/>
    </ndxf>
  </rcc>
  <rcc rId="75014" sId="1" odxf="1" dxf="1">
    <nc r="F172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015" sId="1">
    <nc r="G1724">
      <v>22</v>
    </nc>
  </rcc>
  <rcc rId="75016" sId="1" odxf="1" dxf="1">
    <nc r="D1725"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017" sId="1" odxf="1" dxf="1">
    <nc r="E1725" t="inlineStr">
      <is>
        <t>Medžiagų cheminė analizė atominės spektroskopijos metodu</t>
      </is>
    </nc>
    <odxf>
      <font>
        <sz val="11"/>
        <color theme="1"/>
        <name val="Calibri"/>
        <scheme val="minor"/>
      </font>
      <protection locked="0"/>
    </odxf>
    <ndxf>
      <font>
        <sz val="11"/>
        <color auto="1"/>
        <name val="Calibri"/>
        <scheme val="minor"/>
      </font>
      <protection locked="1"/>
    </ndxf>
  </rcc>
  <rcc rId="75018" sId="1" odxf="1" dxf="1">
    <nc r="F172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019" sId="1">
    <nc r="G1725">
      <v>22</v>
    </nc>
  </rcc>
  <rcc rId="75020" sId="1" odxf="1" dxf="1">
    <nc r="D1726"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021" sId="1" odxf="1" dxf="1">
    <nc r="E1726" t="inlineStr">
      <is>
        <t>Dielektrinių medžiagų, plonų plėvelių elektrinių savybių tyrimas. Kuro elementų komponentų testavimas</t>
      </is>
    </nc>
    <odxf>
      <font>
        <sz val="11"/>
        <color theme="1"/>
        <name val="Calibri"/>
        <scheme val="minor"/>
      </font>
      <protection locked="0"/>
    </odxf>
    <ndxf>
      <font>
        <sz val="11"/>
        <color auto="1"/>
        <name val="Calibri"/>
        <scheme val="minor"/>
      </font>
      <protection locked="1"/>
    </ndxf>
  </rcc>
  <rcc rId="75022" sId="1" odxf="1" dxf="1">
    <nc r="F172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023" sId="1">
    <nc r="G1726">
      <v>22</v>
    </nc>
  </rcc>
  <rcc rId="75024" sId="1" odxf="1" dxf="1">
    <nc r="D1727"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025" sId="1" odxf="1" dxf="1">
    <nc r="E1727" t="inlineStr">
      <is>
        <t>visų tipų plonasluoksnių bandinių struktūrinės analizės kiekybiniai ir kokybiniai tyrimai didelės skiriamosios gebos, automatiniu rentgeno spindulių difraktometru.</t>
      </is>
    </nc>
    <odxf>
      <font>
        <sz val="11"/>
        <color theme="1"/>
        <name val="Calibri"/>
        <scheme val="minor"/>
      </font>
      <protection locked="0"/>
    </odxf>
    <ndxf>
      <font>
        <sz val="11"/>
        <color auto="1"/>
        <name val="Calibri"/>
        <scheme val="minor"/>
      </font>
      <protection locked="1"/>
    </ndxf>
  </rcc>
  <rcc rId="75026" sId="1" odxf="1" dxf="1">
    <nc r="F172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027" sId="1">
    <nc r="G1727">
      <v>22</v>
    </nc>
  </rcc>
  <rcc rId="75028" sId="1" odxf="1" dxf="1">
    <nc r="D1728"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029" sId="1" odxf="1" dxf="1">
    <nc r="E1728" t="inlineStr">
      <is>
        <t>Naujų mineralų kompleksų serpantinito pagrindu kūrimas</t>
      </is>
    </nc>
    <odxf>
      <font>
        <sz val="11"/>
        <color theme="1"/>
        <name val="Calibri"/>
        <scheme val="minor"/>
      </font>
      <protection locked="0"/>
    </odxf>
    <ndxf>
      <font>
        <sz val="11"/>
        <color auto="1"/>
        <name val="Calibri"/>
        <scheme val="minor"/>
      </font>
      <protection locked="1"/>
    </ndxf>
  </rcc>
  <rcc rId="75030" sId="1" odxf="1" dxf="1">
    <nc r="F172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031" sId="1">
    <nc r="G1728">
      <v>22</v>
    </nc>
  </rcc>
  <rcc rId="75032" sId="1" odxf="1" dxf="1">
    <nc r="D1729" t="inlineStr">
      <is>
        <t>K4_P2_T3</t>
      </is>
    </nc>
    <odxf>
      <font>
        <sz val="11"/>
        <color theme="1"/>
        <name val="Calibri"/>
        <scheme val="minor"/>
      </font>
      <alignment wrapText="0" readingOrder="0"/>
      <protection locked="0"/>
    </odxf>
    <ndxf>
      <font>
        <sz val="11"/>
        <color auto="1"/>
        <name val="Calibri"/>
        <scheme val="none"/>
      </font>
      <alignment wrapText="1" readingOrder="0"/>
      <protection locked="1"/>
    </ndxf>
  </rcc>
  <rcc rId="75033" sId="1" odxf="1" dxf="1">
    <nc r="E1729" t="inlineStr">
      <is>
        <t>Biomedicininės paskirties nano, mikro tekstilės medžiagų kūrimas ir tyrimas. Bus atlikta 50-75 lapų apimties techninė galimybių studija, įvertinant kuriamų medžiagų perspektyvas ir tyrimų aktualumą.</t>
      </is>
    </nc>
    <odxf>
      <font>
        <sz val="11"/>
        <color theme="1"/>
        <name val="Calibri"/>
        <scheme val="minor"/>
      </font>
      <protection locked="0"/>
    </odxf>
    <ndxf>
      <font>
        <sz val="11"/>
        <color auto="1"/>
        <name val="Calibri"/>
        <scheme val="none"/>
      </font>
      <protection locked="1"/>
    </ndxf>
  </rcc>
  <rcc rId="75034" sId="1" odxf="1" dxf="1">
    <nc r="F172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035" sId="1">
    <nc r="G1729">
      <v>22</v>
    </nc>
  </rcc>
  <rcc rId="75036" sId="1" odxf="1" dxf="1">
    <nc r="D1730"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037" sId="1" odxf="1" dxf="1">
    <nc r="E1730" t="inlineStr">
      <is>
        <t>Polimerų sintezė, modifikavimas ir tyrimai.</t>
      </is>
    </nc>
    <odxf>
      <font>
        <sz val="11"/>
        <color theme="1"/>
        <name val="Calibri"/>
        <scheme val="minor"/>
      </font>
      <protection locked="0"/>
    </odxf>
    <ndxf>
      <font>
        <sz val="11"/>
        <color auto="1"/>
        <name val="Calibri"/>
        <scheme val="minor"/>
      </font>
      <protection locked="1"/>
    </ndxf>
  </rcc>
  <rcc rId="75038" sId="1" odxf="1" dxf="1">
    <nc r="F173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039" sId="1">
    <nc r="G1730">
      <v>22</v>
    </nc>
  </rcc>
  <rcc rId="75040" sId="1" odxf="1" dxf="1">
    <nc r="D1731" t="inlineStr">
      <is>
        <t>K4_P2_T1</t>
      </is>
    </nc>
    <odxf>
      <font>
        <sz val="11"/>
        <color theme="1"/>
        <name val="Calibri"/>
        <scheme val="minor"/>
      </font>
      <alignment wrapText="0" readingOrder="0"/>
      <protection locked="0"/>
    </odxf>
    <ndxf>
      <font>
        <sz val="11"/>
        <color auto="1"/>
        <name val="Calibri"/>
        <scheme val="minor"/>
      </font>
      <alignment wrapText="1" readingOrder="0"/>
      <protection locked="1"/>
    </ndxf>
  </rcc>
  <rcc rId="75041" sId="1" odxf="1" dxf="1">
    <nc r="E1731" t="inlineStr">
      <is>
        <t>Sintetinių flokuliantų alternatyva –bioskaidūs nanokrakmolo flokuliantai.  Rezultate bus atlikta iki 80 lapų apimties techninė galimybių studija - tiriamasis analitinis darbas, kuriuo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5042" sId="1" odxf="1" dxf="1">
    <nc r="F173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043" sId="1">
    <nc r="G1731">
      <v>22</v>
    </nc>
  </rcc>
  <rcc rId="75044" sId="1" odxf="1" dxf="1">
    <nc r="D1732" t="inlineStr">
      <is>
        <t>K4_P2_T1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045" sId="1" odxf="1" dxf="1">
    <nc r="E1732" t="inlineStr">
      <is>
        <t>Funkcinių medžiagų gavimas biokataliziniais metodais</t>
      </is>
    </nc>
    <odxf>
      <protection locked="0"/>
    </odxf>
    <ndxf>
      <protection locked="1"/>
    </ndxf>
  </rcc>
  <rcc rId="75046" sId="1" odxf="1" dxf="1">
    <nc r="F1732" t="inlineStr">
      <is>
        <t>Inga Matijošytė
Tel. (85) 240 4679
El. paštas: inga.matijosyte@bti.vu.lt
Biotechnologijos institutas</t>
      </is>
    </nc>
    <odxf>
      <alignment wrapText="0" readingOrder="0"/>
    </odxf>
    <ndxf>
      <alignment wrapText="1" readingOrder="0"/>
    </ndxf>
  </rcc>
  <rcc rId="75047" sId="1">
    <nc r="G1732">
      <v>32</v>
    </nc>
  </rcc>
  <rcc rId="75048" sId="1" odxf="1" dxf="1">
    <nc r="D1733"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049" sId="1" odxf="1" dxf="1">
    <nc r="E1733" t="inlineStr">
      <is>
        <t>Puslaidininkių medžiagų charakteristikų techninės studijos (elektrinės ir fotoelektirnės savybės, krūvio pernašos tyrimai, krūvininkų judris, defektų nustatymas, pn sandūrų charakteristikos, impedandso tyrimai)</t>
      </is>
    </nc>
    <odxf>
      <protection locked="0"/>
    </odxf>
    <ndxf>
      <protection locked="1"/>
    </ndxf>
  </rcc>
  <rcc rId="75050" sId="1" odxf="1" dxf="1">
    <nc r="F1733" t="inlineStr">
      <is>
        <t>Vaidotas Kažukauskas
Tel. (8 5) 366 6035
El. paštas: vaidotas.kazukauskas@ff.vu.lt
Fizikos fakultetas</t>
      </is>
    </nc>
    <odxf>
      <alignment wrapText="0" readingOrder="0"/>
    </odxf>
    <ndxf>
      <alignment wrapText="1" readingOrder="0"/>
    </ndxf>
  </rcc>
  <rcc rId="75051" sId="1">
    <nc r="G1733">
      <v>32</v>
    </nc>
  </rcc>
  <rcc rId="75052" sId="1" odxf="1" dxf="1">
    <nc r="D1734" t="inlineStr">
      <is>
        <t>K4_P2_T1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053" sId="1" odxf="1" dxf="1">
    <nc r="E1734" t="inlineStr">
      <is>
        <t>Naujų organinių medžiagų pagrindinių savybių nustatymo  bei taikymo galimybių optoelektronikos prietaisuose studijos</t>
      </is>
    </nc>
    <odxf>
      <protection locked="0"/>
    </odxf>
    <ndxf>
      <protection locked="1"/>
    </ndxf>
  </rcc>
  <rcc rId="75054" sId="1" odxf="1" dxf="1">
    <nc r="F1734" t="inlineStr">
      <is>
        <t>Saulius Juršėnas
Tel. (8 5) 236 6027
El. paštas: saulius.jursenas@ff.vu.lt
Karolis Kazlauskas
Tel. (8 5) 2366032
El. paštas: karolis.kazlauskas@ff.vu.lt
Taikomųjų mokslų institutas</t>
      </is>
    </nc>
    <odxf>
      <alignment wrapText="0" readingOrder="0"/>
    </odxf>
    <ndxf>
      <alignment wrapText="1" readingOrder="0"/>
    </ndxf>
  </rcc>
  <rcc rId="75055" sId="1">
    <nc r="G1734">
      <v>32</v>
    </nc>
  </rcc>
  <rcc rId="75056" sId="1" odxf="1" dxf="1">
    <nc r="D1735"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057" sId="1" odxf="1" dxf="1">
    <nc r="E1735" t="inlineStr">
      <is>
        <t>Technologinių operacijų, formuojant Si, Ge, GaN, GaAs ir kitus puslaidininkinius prietaisus bei Saulės celes studijos</t>
      </is>
    </nc>
    <odxf>
      <protection locked="0"/>
    </odxf>
    <ndxf>
      <protection locked="1"/>
    </ndxf>
  </rcc>
  <rcc rId="75058" sId="1" odxf="1" dxf="1">
    <nc r="F1735" t="inlineStr">
      <is>
        <t>Eugenijus Gaubas
Tel. (8 5) 236 6082
El. paštas: eugenijus.gaubas@ff.vu.lt
Taikomųjų mokslų institutas</t>
      </is>
    </nc>
    <odxf>
      <alignment wrapText="0" readingOrder="0"/>
    </odxf>
    <ndxf>
      <alignment wrapText="1" readingOrder="0"/>
    </ndxf>
  </rcc>
  <rcc rId="75059" sId="1">
    <nc r="G1735">
      <v>32</v>
    </nc>
  </rcc>
  <rcc rId="75060" sId="1" odxf="1" dxf="1">
    <nc r="D1736"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061" sId="1" odxf="1" dxf="1">
    <nc r="E1736" t="inlineStr">
      <is>
        <t>Legirantų ir sklaidos varžos profiliavimas sluoksniniuose/puslaidininkių sandūrų dariniuose</t>
      </is>
    </nc>
    <odxf>
      <protection locked="0"/>
    </odxf>
    <ndxf>
      <protection locked="1"/>
    </ndxf>
  </rcc>
  <rcc rId="75062" sId="1" odxf="1" dxf="1">
    <nc r="F1736" t="inlineStr">
      <is>
        <t>Eugenijus Gaubas
Tel. (8 5) 236 6082
El. paštas: eugenijus.gaubas@ff.vu.lt
Taikomųjų mokslų institutas</t>
      </is>
    </nc>
    <odxf>
      <alignment wrapText="0" readingOrder="0"/>
    </odxf>
    <ndxf>
      <alignment wrapText="1" readingOrder="0"/>
    </ndxf>
  </rcc>
  <rcc rId="75063" sId="1">
    <nc r="G1736">
      <v>32</v>
    </nc>
  </rcc>
  <rcc rId="75064" sId="1" odxf="1" dxf="1">
    <nc r="D1737"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065" sId="1" odxf="1" dxf="1">
    <nc r="E1737" t="inlineStr">
      <is>
        <t>Spindulinės ir nespindulinės rekombinacijos laike išskirtų spektrinių charakteristikų  tyrimas sinchroniškai ir  nesąlytiniu būdu  registruojant impulsinius (&gt;0.5 ns) signalus</t>
      </is>
    </nc>
    <odxf>
      <protection locked="0"/>
    </odxf>
    <ndxf>
      <protection locked="1"/>
    </ndxf>
  </rcc>
  <rcc rId="75066" sId="1" odxf="1" dxf="1">
    <nc r="F1737" t="inlineStr">
      <is>
        <t>Eugenijus Gaubas
Tel. (8 5) 236 6082
El. paštas: eugenijus.gaubas@ff.vu.lt
Taikomųjų mokslų institutas</t>
      </is>
    </nc>
    <odxf>
      <alignment wrapText="0" readingOrder="0"/>
    </odxf>
    <ndxf>
      <alignment wrapText="1" readingOrder="0"/>
    </ndxf>
  </rcc>
  <rcc rId="75067" sId="1">
    <nc r="G1737">
      <v>32</v>
    </nc>
  </rcc>
  <rcc rId="75068" sId="1" odxf="1" dxf="1">
    <nc r="D1738"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069" sId="1" odxf="1" dxf="1">
    <nc r="E1738" t="inlineStr">
      <is>
        <t>Spindulinės ir nespindulinės rekombinacijos laike išskirtų spektrinių charakteristikų  tyrimas sinchroniškai ir  nesąlytiniu būdu  registruojant impulsinius (&gt;0.5 ns) signalus</t>
      </is>
    </nc>
    <odxf>
      <protection locked="0"/>
    </odxf>
    <ndxf>
      <protection locked="1"/>
    </ndxf>
  </rcc>
  <rcc rId="75070" sId="1" odxf="1" dxf="1">
    <nc r="F1738" t="inlineStr">
      <is>
        <t>Eugenijus Gaubas
Tel. (8 5) 236 6082
El. paštas: eugenijus.gaubas@ff.vu.lt
Taikomųjų mokslų institutas</t>
      </is>
    </nc>
    <odxf>
      <alignment wrapText="0" readingOrder="0"/>
    </odxf>
    <ndxf>
      <alignment wrapText="1" readingOrder="0"/>
    </ndxf>
  </rcc>
  <rcc rId="75071" sId="1">
    <nc r="G1738">
      <v>32</v>
    </nc>
  </rcc>
  <rcc rId="75072" sId="1" odxf="1" dxf="1">
    <nc r="D1739"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073" sId="1" odxf="1" dxf="1">
    <nc r="E1739" t="inlineStr">
      <is>
        <t>Giliųjų centrų fotojonizacijos nuostovioji ir impulsinė spektroskopija</t>
      </is>
    </nc>
    <odxf>
      <protection locked="0"/>
    </odxf>
    <ndxf>
      <protection locked="1"/>
    </ndxf>
  </rcc>
  <rcc rId="75074" sId="1" odxf="1" dxf="1">
    <nc r="F1739" t="inlineStr">
      <is>
        <t>Eugenijus Gaubas
Tel. (8 5) 236 6082
El. paštas: eugenijus.gaubas@ff.vu.lt
Taikomųjų mokslų institutas</t>
      </is>
    </nc>
    <odxf>
      <alignment wrapText="0" readingOrder="0"/>
    </odxf>
    <ndxf>
      <alignment wrapText="1" readingOrder="0"/>
    </ndxf>
  </rcc>
  <rcc rId="75075" sId="1">
    <nc r="G1739">
      <v>32</v>
    </nc>
  </rcc>
  <rcc rId="75076" sId="1" odxf="1" dxf="1">
    <nc r="D1740" t="inlineStr">
      <is>
        <t>K4_P2_T1</t>
      </is>
    </nc>
    <odxf>
      <alignment wrapText="0" readingOrder="0"/>
      <protection locked="0"/>
    </odxf>
    <ndxf>
      <alignment wrapText="1" readingOrder="0"/>
      <protection locked="1"/>
    </ndxf>
  </rcc>
  <rcc rId="75077" sId="1" odxf="1" dxf="1">
    <nc r="E1740" t="inlineStr">
      <is>
        <t>Optiškai aktyvių medžiagų pritaikymo ir eksploatacijos galimybių tyrimas ir rekomendacijų teikimas.</t>
      </is>
    </nc>
    <odxf>
      <protection locked="0"/>
    </odxf>
    <ndxf>
      <protection locked="1"/>
    </ndxf>
  </rcc>
  <rcc rId="75078" sId="1" odxf="1" dxf="1">
    <nc r="F1740" t="inlineStr">
      <is>
        <t>Simas Šakirzanovas
el. paštas simas.sakirzanovas@chf.vu.lt
tel. 85 219 3190
Chemijos fakultetas</t>
      </is>
    </nc>
    <odxf>
      <alignment wrapText="0" readingOrder="0"/>
    </odxf>
    <ndxf>
      <alignment wrapText="1" readingOrder="0"/>
    </ndxf>
  </rcc>
  <rcc rId="75079" sId="1">
    <nc r="G1740">
      <v>32</v>
    </nc>
  </rcc>
  <rcc rId="75080" sId="1" odxf="1" dxf="1">
    <nc r="D1741"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081" sId="1" odxf="1" dxf="1">
    <nc r="E1741" t="inlineStr">
      <is>
        <t xml:space="preserve">Tribologiškai efektyvios dangos 
1. Didelio paviršiaus ploto padengimo tribologiškai efektyviomis dangomis technologijų sukūrimas. 
2. Fizinių technologijų, užtikrinančių tribologiškai efektyvių dangų ir paviršių sukūrimą, paruošimas. </t>
      </is>
    </nc>
    <odxf>
      <protection locked="0"/>
    </odxf>
    <ndxf>
      <protection locked="1"/>
    </ndxf>
  </rcc>
  <rcc rId="75082" sId="1" odxf="1" dxf="1">
    <nc r="F1741" t="inlineStr">
      <is>
        <t>Doc. Dr. Violeta Medelienė
El. p. violeta.medeliene@edu.ktk.lt
Tel. +370 615 29199</t>
      </is>
    </nc>
    <odxf>
      <alignment wrapText="0" readingOrder="0"/>
    </odxf>
    <ndxf>
      <alignment wrapText="1" readingOrder="0"/>
    </ndxf>
  </rcc>
  <rcc rId="75083" sId="1">
    <nc r="G1741">
      <v>14</v>
    </nc>
  </rcc>
  <rcc rId="75084" sId="1" odxf="1" dxf="1">
    <nc r="D1742" t="inlineStr">
      <is>
        <t>K4_P2_T2</t>
      </is>
    </nc>
    <odxf>
      <alignment wrapText="0" readingOrder="0"/>
      <protection locked="0"/>
    </odxf>
    <ndxf>
      <alignment wrapText="1" readingOrder="0"/>
      <protection locked="1"/>
    </ndxf>
  </rcc>
  <rcc rId="75085" sId="1" odxf="1" dxf="1">
    <nc r="E1742" t="inlineStr">
      <is>
        <t>Sukurti, pagaminami ir ištirti jutiklių su  nuotoliniu signalo registravimu, kuriems nereikalingas papildomas maitinimo šaltinis, prototipą.</t>
      </is>
    </nc>
    <odxf>
      <protection locked="0"/>
    </odxf>
    <ndxf>
      <protection locked="1"/>
    </ndxf>
  </rcc>
  <rcc rId="75086" sId="1" odxf="1" dxf="1">
    <nc r="F1742" t="inlineStr">
      <is>
        <t>Doc. dr. Arūnas Šetkus
FTMC Fizikinių technologijų skyrius
Tel. (8 5) 2627934
El. p.:  arunas.setkus@ftmc.lt</t>
      </is>
    </nc>
    <odxf>
      <alignment wrapText="0" readingOrder="0"/>
    </odxf>
    <ndxf>
      <alignment wrapText="1" readingOrder="0"/>
    </ndxf>
  </rcc>
  <rcc rId="75087" sId="1">
    <nc r="G1742">
      <v>18</v>
    </nc>
  </rcc>
  <rcc rId="75088" sId="1" odxf="1" dxf="1">
    <nc r="D1743" t="inlineStr">
      <is>
        <t>K4_P2_T2</t>
      </is>
    </nc>
    <odxf>
      <alignment wrapText="0" readingOrder="0"/>
      <protection locked="0"/>
    </odxf>
    <ndxf>
      <alignment wrapText="1" readingOrder="0"/>
      <protection locked="1"/>
    </ndxf>
  </rcc>
  <rcc rId="75089" sId="1" odxf="1" dxf="1">
    <nc r="E1743" t="inlineStr">
      <is>
        <t>Metalų ar jų lydinių nanokompozitų formavimas, taikant cheminius, elektrocheminius ir mikrobangų sintezės metodus</t>
      </is>
    </nc>
    <odxf>
      <protection locked="0"/>
    </odxf>
    <ndxf>
      <protection locked="1"/>
    </ndxf>
  </rcc>
  <rcc rId="75090" sId="1" odxf="1" dxf="1">
    <nc r="F1743" t="inlineStr">
      <is>
        <t>Dr. Loreta Tamašauskaitė Tamašiūnaitė
FTMC Katalizės skyrius
Tel. (8 5) 2661291
Mob. 8 678 29 104
El. P.: loreta.tamasauskaite@ftmc.lt</t>
      </is>
    </nc>
    <odxf>
      <alignment wrapText="0" readingOrder="0"/>
    </odxf>
    <ndxf>
      <alignment wrapText="1" readingOrder="0"/>
    </ndxf>
  </rcc>
  <rcc rId="75091" sId="1">
    <nc r="G1743">
      <v>18</v>
    </nc>
  </rcc>
  <rcc rId="75092" sId="1" odxf="1" dxf="1">
    <nc r="D1744" t="inlineStr">
      <is>
        <t>K4_P2_T2</t>
      </is>
    </nc>
    <odxf>
      <alignment wrapText="0" readingOrder="0"/>
      <protection locked="0"/>
    </odxf>
    <ndxf>
      <alignment wrapText="1" readingOrder="0"/>
      <protection locked="1"/>
    </ndxf>
  </rcc>
  <rcc rId="75093" sId="1" odxf="1" dxf="1">
    <nc r="E1744" t="inlineStr">
      <is>
        <t>Pereinamųjų ir tauriųjų metalų funkcinių dangų nusodinimas ant įvairių paviršių</t>
      </is>
    </nc>
    <odxf>
      <protection locked="0"/>
    </odxf>
    <ndxf>
      <protection locked="1"/>
    </ndxf>
  </rcc>
  <rcc rId="75094" sId="1" odxf="1" dxf="1">
    <nc r="F1744" t="inlineStr">
      <is>
        <t>Prof. habil. dr. Eugenijus Norkus
FTMC Katalizės skyrius
Tel. (8 5) 2648892
Mob. 8 682 52 541
El. P.: eugenijus.norkus@ftmc.lt</t>
      </is>
    </nc>
    <odxf>
      <alignment wrapText="0" readingOrder="0"/>
    </odxf>
    <ndxf>
      <alignment wrapText="1" readingOrder="0"/>
    </ndxf>
  </rcc>
  <rcc rId="75095" sId="1">
    <nc r="G1744">
      <v>18</v>
    </nc>
  </rcc>
  <rcc rId="75096" sId="1" odxf="1" dxf="1">
    <nc r="D1745"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097" sId="1" odxf="1" dxf="1">
    <nc r="E1745" t="inlineStr">
      <is>
        <t>Sukurti ir ištirti savarankiškai veikiančio jutiklio laboratorinį modelį bei Įvertinamas jutiklių ilgaamžiškumą, stabilumą, atrankumą ir jautrumą. Sukurti prototipą</t>
      </is>
    </nc>
    <odxf>
      <protection locked="0"/>
    </odxf>
    <ndxf>
      <protection locked="1"/>
    </ndxf>
  </rcc>
  <rcc rId="75098" sId="1" odxf="1" dxf="1">
    <nc r="F1745" t="inlineStr">
      <is>
        <t>Doc. dr. Arūnas Šetkus
FTMC Fizikinių technologijų skyrius
Tel. (8 5) 2627934
El. p.:  arunas.setkus@ftmc.lt</t>
      </is>
    </nc>
    <odxf>
      <alignment wrapText="0" readingOrder="0"/>
    </odxf>
    <ndxf>
      <alignment wrapText="1" readingOrder="0"/>
    </ndxf>
  </rcc>
  <rcc rId="75099" sId="1">
    <nc r="G1745">
      <v>18</v>
    </nc>
  </rcc>
  <rcc rId="75100" sId="1" odxf="1" dxf="1">
    <nc r="D1746" t="inlineStr">
      <is>
        <t>K4_P2_T2</t>
      </is>
    </nc>
    <odxf>
      <alignment wrapText="0" readingOrder="0"/>
      <protection locked="0"/>
    </odxf>
    <ndxf>
      <alignment wrapText="1" readingOrder="0"/>
      <protection locked="1"/>
    </ndxf>
  </rcc>
  <rcc rId="75101" sId="1" odxf="1" dxf="1">
    <nc r="E1746" t="inlineStr">
      <is>
        <t>Jautrių  jonizuojančiai spinduliuotei polimerinių  detektorių prototipo gamyba</t>
      </is>
    </nc>
    <odxf>
      <protection locked="0"/>
    </odxf>
    <ndxf>
      <protection locked="1"/>
    </ndxf>
  </rcc>
  <rcc rId="75102" sId="1" odxf="1" dxf="1">
    <nc r="F1746" t="inlineStr">
      <is>
        <t>Dr. Artūras Plukis
FTMC branduolinių tyrimų skyrius
Tel. (+3705)2661654
Mob. +37068754728
El. p.: arturas.plukis@ftmc.lt</t>
      </is>
    </nc>
    <odxf>
      <alignment wrapText="0" readingOrder="0"/>
    </odxf>
    <ndxf>
      <alignment wrapText="1" readingOrder="0"/>
    </ndxf>
  </rcc>
  <rcc rId="75103" sId="1">
    <nc r="G1746">
      <v>18</v>
    </nc>
  </rcc>
  <rcc rId="75104" sId="1" odxf="1" dxf="1">
    <nc r="D1747"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05" sId="1" odxf="1" dxf="1">
    <nc r="E1747" t="inlineStr">
      <is>
        <t>Cheminis-funkcinis kietųjų paviršių modifikavimas panaudojant in situ sintezę ir savaiminį susirinkimą</t>
      </is>
    </nc>
    <odxf>
      <protection locked="0"/>
    </odxf>
    <ndxf>
      <protection locked="1"/>
    </ndxf>
  </rcc>
  <rcc rId="75106" sId="1" odxf="1" dxf="1">
    <nc r="F1747" t="inlineStr">
      <is>
        <t>Dr. Ramūnas Valiokas 
FTMC Nanoinžinerijos skyrius
Tel. (8 5) 2641818
El. p.: ramunas.valiokas@ftmc.lt</t>
      </is>
    </nc>
    <odxf>
      <alignment wrapText="0" readingOrder="0"/>
    </odxf>
    <ndxf>
      <alignment wrapText="1" readingOrder="0"/>
    </ndxf>
  </rcc>
  <rcc rId="75107" sId="1">
    <nc r="G1747">
      <v>18</v>
    </nc>
  </rcc>
  <rcc rId="75108" sId="1" odxf="1" dxf="1">
    <nc r="D1748"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09" sId="1" odxf="1" dxf="1">
    <nc r="E1748" t="inlineStr">
      <is>
        <t>Tepamųjų medžiagų  kūrimas ir jų funkcinių savybių įvertinimas. Rezultatas: tepamosios medžiagos prototipas.</t>
      </is>
    </nc>
    <odxf>
      <protection locked="0"/>
    </odxf>
    <ndxf>
      <protection locked="1"/>
    </ndxf>
  </rcc>
  <rcc rId="75110" sId="1" odxf="1" dxf="1">
    <nc r="F1748" t="inlineStr">
      <is>
        <t>Dr. Svajus Asadauskas
FTMC Elektrocheminės medžiagotyros skyrius
Tel. +370-682-56893
El. p.: asadauskas@chi.lt</t>
      </is>
    </nc>
    <odxf>
      <alignment wrapText="0" readingOrder="0"/>
    </odxf>
    <ndxf>
      <alignment wrapText="1" readingOrder="0"/>
    </ndxf>
  </rcc>
  <rcc rId="75111" sId="1">
    <nc r="G1748">
      <v>18</v>
    </nc>
  </rcc>
  <rcc rId="75112" sId="1" odxf="1" dxf="1">
    <nc r="D1749"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13" sId="1" odxf="1" dxf="1">
    <nc r="E1749" t="inlineStr">
      <is>
        <t>Puslaidininkinių sluoksnių ir darinių auginimas (Puslaidininkinių sluoksnių, struktūrų, nanodarinių auginimas molekulių pluoštelio epitaksijos būdu naudojant molekulinius In, Ga, Al, As, Sb, Bi, Si ir Be šaltinius)</t>
      </is>
    </nc>
    <odxf>
      <protection locked="0"/>
    </odxf>
    <ndxf>
      <protection locked="1"/>
    </ndxf>
  </rcc>
  <rcc rId="75114" sId="1" odxf="1" dxf="1">
    <nc r="F1749" t="inlineStr">
      <is>
        <t>Dr. Vaidas Pačebutas
FTMC Optoelektronikos skyrius
Tel. (8 5) 2627469
El. p.: vaidas.pacebutas@ftmc.lt</t>
      </is>
    </nc>
    <odxf>
      <alignment wrapText="0" readingOrder="0"/>
    </odxf>
    <ndxf>
      <alignment wrapText="1" readingOrder="0"/>
    </ndxf>
  </rcc>
  <rcc rId="75115" sId="1">
    <nc r="G1749">
      <v>18</v>
    </nc>
  </rcc>
  <rcc rId="75116" sId="1" odxf="1" dxf="1">
    <nc r="D1750"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17" sId="1" odxf="1" dxf="1">
    <nc r="E1750" t="inlineStr">
      <is>
        <t>Metalizacija elektronų spindulio garintuvu (Ti, Au, Ni, Ge, Al, AuGe(12%) nusodinimas elektronų spindulio procesu ir, esant poreikiui, atkaitinimas spartaus atkaitinimo krosnyje)</t>
      </is>
    </nc>
    <odxf>
      <protection locked="0"/>
    </odxf>
    <ndxf>
      <protection locked="1"/>
    </ndxf>
  </rcc>
  <rcc rId="75118" sId="1" odxf="1" dxf="1">
    <nc r="F1750" t="inlineStr">
      <is>
        <t>Dr. Andrius Bičiūnas
FTMC Optoelektronikos skyrius
Tel. (8 5) 2627469
El. p.: andrius.biciunas@ftmc.lt</t>
      </is>
    </nc>
    <odxf>
      <alignment wrapText="0" readingOrder="0"/>
    </odxf>
    <ndxf>
      <alignment wrapText="1" readingOrder="0"/>
    </ndxf>
  </rcc>
  <rcc rId="75119" sId="1">
    <nc r="G1750">
      <v>18</v>
    </nc>
  </rcc>
  <rcc rId="75120" sId="1" odxf="1" dxf="1">
    <nc r="D1751"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21" sId="1" odxf="1" dxf="1">
    <nc r="E1751" t="inlineStr">
      <is>
        <t>Kombinuoto jutiklio su fotovoltiniu šaltiniu prototipo sukūrimas</t>
      </is>
    </nc>
    <odxf>
      <protection locked="0"/>
    </odxf>
    <ndxf>
      <protection locked="1"/>
    </ndxf>
  </rcc>
  <rcc rId="75122" sId="1" odxf="1" dxf="1">
    <nc r="F1751" t="inlineStr">
      <is>
        <t>Doc. dr. Arūnas Šetkus
FTMC Fizikinių technologijų skyrius
Tel. (8 5) 2627934
El. p.:  arunas.setkus@ftmc.lt</t>
      </is>
    </nc>
    <odxf>
      <alignment wrapText="0" readingOrder="0"/>
    </odxf>
    <ndxf>
      <alignment wrapText="1" readingOrder="0"/>
    </ndxf>
  </rcc>
  <rcc rId="75123" sId="1">
    <nc r="G1751">
      <v>18</v>
    </nc>
  </rcc>
  <rcc rId="75124" sId="1" odxf="1" dxf="1">
    <nc r="D1752" t="inlineStr">
      <is>
        <t>K4_P1_T2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25" sId="1" odxf="1" dxf="1">
    <nc r="E1752" t="inlineStr">
      <is>
        <t>Prietaisą integruojančios konstrukcijos šviestukams, detektoriams ir lankstiems tranzistoriams sukūrimas</t>
      </is>
    </nc>
    <odxf>
      <protection locked="0"/>
    </odxf>
    <ndxf>
      <protection locked="1"/>
    </ndxf>
  </rcc>
  <rcc rId="75126" sId="1" odxf="1" dxf="1">
    <nc r="F1752" t="inlineStr">
      <is>
        <t>Doc. dr. Arūnas Šetkus
FTMC Fizikinių technologijų skyrius
Tel. (8 5) 2627934
El. p.:  arunas.setkus@ftmc.lt</t>
      </is>
    </nc>
    <odxf>
      <alignment wrapText="0" readingOrder="0"/>
    </odxf>
    <ndxf>
      <alignment wrapText="1" readingOrder="0"/>
    </ndxf>
  </rcc>
  <rcc rId="75127" sId="1">
    <nc r="G1752">
      <v>18</v>
    </nc>
  </rcc>
  <rcc rId="75128" sId="1" odxf="1" dxf="1">
    <nc r="D1753"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29" sId="1" odxf="1" dxf="1">
    <nc r="E1753" t="inlineStr">
      <is>
        <t>Funkcinių paviršių suformuotų lazeriniais metodais prototipų sukūrimas</t>
      </is>
    </nc>
    <odxf>
      <protection locked="0"/>
    </odxf>
    <ndxf>
      <protection locked="1"/>
    </ndxf>
  </rcc>
  <rcc rId="75130" sId="1" odxf="1" dxf="1">
    <nc r="F1753" t="inlineStr">
      <is>
        <t>Dr. Gediminas Račiukaitis
FTMC Lazerinių technologijų skyrius
Tel. (8 5) 264 4868
Mob. 8 687 25 672
El. p.: g.raciukaitis@ftmc.lt</t>
      </is>
    </nc>
    <odxf>
      <alignment wrapText="0" readingOrder="0"/>
    </odxf>
    <ndxf>
      <alignment wrapText="1" readingOrder="0"/>
    </ndxf>
  </rcc>
  <rcc rId="75131" sId="1">
    <nc r="G1753">
      <v>18</v>
    </nc>
  </rcc>
  <rcc rId="75132" sId="1" odxf="1" dxf="1">
    <nc r="D1754"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33" sId="1" odxf="1" dxf="1">
    <nc r="E1754" t="inlineStr">
      <is>
        <t>Funkcinių paviršių suformuotų lazeriniais metodais prototipų demonstravimas</t>
      </is>
    </nc>
    <odxf>
      <protection locked="0"/>
    </odxf>
    <ndxf>
      <protection locked="1"/>
    </ndxf>
  </rcc>
  <rcc rId="75134" sId="1" odxf="1" dxf="1">
    <nc r="F1754" t="inlineStr">
      <is>
        <t>Dr. Gediminas Račiukaitis
FTMC Lazerinių technologijų skyrius
Tel. (8 5) 264 4868
Mob. 8 687 25 672
El. p.: g.raciukaitis@ftmc.lt</t>
      </is>
    </nc>
    <odxf>
      <alignment wrapText="0" readingOrder="0"/>
    </odxf>
    <ndxf>
      <alignment wrapText="1" readingOrder="0"/>
    </ndxf>
  </rcc>
  <rcc rId="75135" sId="1">
    <nc r="G1754">
      <v>18</v>
    </nc>
  </rcc>
  <rcc rId="75136" sId="1" odxf="1" dxf="1">
    <nc r="D1755"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37" sId="1" odxf="1" dxf="1">
    <nc r="E1755" t="inlineStr">
      <is>
        <t>Atominio sluoksnio storio nusodinimo (ALD –Atomic Layer Deposition) ir magnetroninio dulkinimo (MD) metodais formuojamų ultra plonų dangų taikomieji tyrimai.  
Ultra plonų dangų formavimas atominio sluoksnio storio nusodinimo metodu Plonų dangų formavimas magnetroninio dulkinimo metodu. 
Sudėties, formavimo sąlygų parinkimas; bandomųjų pavyzdžių diegimas. Savybių charakterizavimas</t>
      </is>
    </nc>
    <odxf>
      <protection locked="0"/>
    </odxf>
    <ndxf>
      <protection locked="1"/>
    </ndxf>
  </rcc>
  <rcc rId="75138" sId="1" odxf="1" dxf="1">
    <nc r="F1755" t="inlineStr">
      <is>
        <t>Laurynas Staišiūnas 
FTMC Elektrocheminės medžiagotyros skyrius
Tel. (8 5) 264 9215 
El. p.: laurynas.staisiunas@ftmc.lt
Dr. Konstantinas Leinartas
FTMC Elektrocheminės medžiagotyros skyrius
Tel. (8 5) 2661290
El. p.: konstantinas.leinartas@ftmc.lt
Dr. Asta Grigucevičienė
FTMC Elektrocheminės medžiagotyros skyrius
El. p.: asta.griguceviciene@ftmc.lt</t>
      </is>
    </nc>
    <odxf>
      <alignment wrapText="0" readingOrder="0"/>
    </odxf>
    <ndxf>
      <alignment wrapText="1" readingOrder="0"/>
    </ndxf>
  </rcc>
  <rcc rId="75139" sId="1">
    <nc r="G1755">
      <v>18</v>
    </nc>
  </rcc>
  <rcc rId="75140" sId="1" odxf="1" dxf="1">
    <nc r="D1756"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41" sId="1" odxf="1" dxf="1">
    <nc r="E1756" t="inlineStr">
      <is>
        <t>Puslaidininkinių ir dielektrinių medžiagų savybių modifikavimas ir tyrimai naudojant didelės energijos jonų pluoštelius</t>
      </is>
    </nc>
    <odxf>
      <protection locked="0"/>
    </odxf>
    <ndxf>
      <protection locked="1"/>
    </ndxf>
  </rcc>
  <rcc rId="75142" sId="1" odxf="1" dxf="1">
    <nc r="F1756" t="inlineStr">
      <is>
        <t>Dr. Vitalij Kovalevskij 
FTMC Branduolinių tyrimų skyrius
Tel. (8 5) 266 1654 
El. p.: vitalij@ftmc.lt</t>
      </is>
    </nc>
    <odxf>
      <alignment wrapText="0" readingOrder="0"/>
    </odxf>
    <ndxf>
      <alignment wrapText="1" readingOrder="0"/>
    </ndxf>
  </rcc>
  <rcc rId="75143" sId="1">
    <nc r="G1756">
      <v>18</v>
    </nc>
  </rcc>
  <rcc rId="75144" sId="1" odxf="1" dxf="1">
    <nc r="D1757"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45" sId="1" odxf="1" dxf="1">
    <nc r="E1757" t="inlineStr">
      <is>
        <t>Krūvininkų gyvavimo trukmės korekcija puslaidininkinės struktūros užduotajame sluoksnyje</t>
      </is>
    </nc>
    <odxf>
      <protection locked="0"/>
    </odxf>
    <ndxf>
      <protection locked="1"/>
    </ndxf>
  </rcc>
  <rcc rId="75146" sId="1" odxf="1" dxf="1">
    <nc r="F1757" t="inlineStr">
      <is>
        <t>Dr. Vitalij Kovalevskij 
FTMC Branduolinių tyrimų skyrius
Tel. (8 5) 266 1654 
El. p.: vitalij@ftmc.lt</t>
      </is>
    </nc>
    <odxf>
      <alignment wrapText="0" readingOrder="0"/>
    </odxf>
    <ndxf>
      <alignment wrapText="1" readingOrder="0"/>
    </ndxf>
  </rcc>
  <rcc rId="75147" sId="1">
    <nc r="G1757">
      <v>18</v>
    </nc>
  </rcc>
  <rcc rId="75148" sId="1" odxf="1" dxf="1">
    <nc r="D1758"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49" sId="1" odxf="1" dxf="1">
    <nc r="E1758" t="inlineStr">
      <is>
        <t>Kontroliuojamas puslaidininkinių ir dielektrinių medžiagų atkaitinimas vakuume arba spec.dujų atmosferoje</t>
      </is>
    </nc>
    <odxf>
      <protection locked="0"/>
    </odxf>
    <ndxf>
      <protection locked="1"/>
    </ndxf>
  </rcc>
  <rcc rId="75150" sId="1" odxf="1" dxf="1">
    <nc r="F1758" t="inlineStr">
      <is>
        <t>Dr. Vitalij Kovalevskij 
FTMC Branduolinių tyrimų skyrius
Tel. (8 5) 266 1654 
El. p.: vitalij@ftmc.lt</t>
      </is>
    </nc>
    <odxf>
      <alignment wrapText="0" readingOrder="0"/>
    </odxf>
    <ndxf>
      <alignment wrapText="1" readingOrder="0"/>
    </ndxf>
  </rcc>
  <rcc rId="75151" sId="1">
    <nc r="G1758">
      <v>18</v>
    </nc>
  </rcc>
  <rcc rId="75152" sId="1" odxf="1" dxf="1">
    <nc r="D1759"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53" sId="1" odxf="1" dxf="1">
    <nc r="E1759" t="inlineStr">
      <is>
        <t>Specialios funkcinės paskirties prietaisų jungčių/korpusų padengimas padidinto kietumo aukso ir sidabro dangomis</t>
      </is>
    </nc>
    <odxf>
      <protection locked="0"/>
    </odxf>
    <ndxf>
      <protection locked="1"/>
    </ndxf>
  </rcc>
  <rcc rId="75154" sId="1" odxf="1" dxf="1">
    <nc r="F1759" t="inlineStr">
      <is>
        <t>Dr. Romas Ragauskas
FTMC Cheminių technologijų skyrius
Tel. 2729375
El. p.: romas.ragauskas@ftmc.lt</t>
      </is>
    </nc>
    <odxf>
      <alignment wrapText="0" readingOrder="0"/>
    </odxf>
    <ndxf>
      <alignment wrapText="1" readingOrder="0"/>
    </ndxf>
  </rcc>
  <rcc rId="75155" sId="1">
    <nc r="G1759">
      <v>18</v>
    </nc>
  </rcc>
  <rcc rId="75156" sId="1" odxf="1" dxf="1">
    <nc r="D1760"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157" sId="1" odxf="1" dxf="1">
    <nc r="E1760" t="inlineStr">
      <is>
        <t>Funkcinių paviršių suformuotų lazeriniais metodais prototipų bandomosios partijos gamyba</t>
      </is>
    </nc>
    <odxf>
      <protection locked="0"/>
    </odxf>
    <ndxf>
      <protection locked="1"/>
    </ndxf>
  </rcc>
  <rcc rId="75158" sId="1" odxf="1" dxf="1">
    <nc r="F1760" t="inlineStr">
      <is>
        <t>Dr. Gediminas Račiukaitis
FTMC Lazerinių technologijų skyrius
Tel. (8 5) 264 4868
Mob. 8 687 25 672
El. p.: g.raciukaitis@ftmc.lt</t>
      </is>
    </nc>
    <odxf>
      <alignment wrapText="0" readingOrder="0"/>
    </odxf>
    <ndxf>
      <alignment wrapText="1" readingOrder="0"/>
    </ndxf>
  </rcc>
  <rcc rId="75159" sId="1">
    <nc r="G1760">
      <v>18</v>
    </nc>
  </rcc>
  <rcc rId="75160" sId="1" odxf="1" dxf="1">
    <nc r="D1761" t="inlineStr">
      <is>
        <t>K4_P2_T2</t>
      </is>
    </nc>
    <odxf>
      <alignment wrapText="0" readingOrder="0"/>
      <protection locked="0"/>
    </odxf>
    <ndxf>
      <alignment wrapText="1" readingOrder="0"/>
      <protection locked="1"/>
    </ndxf>
  </rcc>
  <rcc rId="75161" sId="1" odxf="1" dxf="1">
    <nc r="E1761" t="inlineStr">
      <is>
        <t>Nanometrinių dalelių formavimas, separavimas ir nusodinimas; mėginių paruošimas</t>
      </is>
    </nc>
    <odxf>
      <protection locked="0"/>
    </odxf>
    <ndxf>
      <protection locked="1"/>
    </ndxf>
  </rcc>
  <rcc rId="75162" sId="1" odxf="1" dxf="1">
    <nc r="F1761" t="inlineStr">
      <is>
        <t>Dr. Genrik Mordas
FTMC Aplinkotyros skyrius
Mob. 8 601 14016
El.p. genrik@ftmc.lt</t>
      </is>
    </nc>
    <odxf>
      <alignment wrapText="0" readingOrder="0"/>
    </odxf>
    <ndxf>
      <alignment wrapText="1" readingOrder="0"/>
    </ndxf>
  </rcc>
  <rcc rId="75163" sId="1">
    <nc r="G1761">
      <v>18</v>
    </nc>
  </rcc>
  <rcc rId="75164" sId="1" odxf="1" dxf="1">
    <nc r="D1762" t="inlineStr">
      <is>
        <t>K4_P2_T2</t>
      </is>
    </nc>
    <odxf>
      <alignment wrapText="0" readingOrder="0"/>
      <protection locked="0"/>
    </odxf>
    <ndxf>
      <alignment wrapText="1" readingOrder="0"/>
      <protection locked="1"/>
    </ndxf>
  </rcc>
  <rcc rId="75165" sId="1" odxf="1" dxf="1">
    <nc r="E1762" t="inlineStr">
      <is>
        <t>Funkcinių medžiagų pagrindu veikiančių jutiklių prototipų kūrimas, demonstravimas</t>
      </is>
    </nc>
    <odxf>
      <protection locked="0"/>
    </odxf>
    <ndxf>
      <protection locked="1"/>
    </ndxf>
  </rcc>
  <rcc rId="75166" sId="1" odxf="1" dxf="1">
    <nc r="F1762" t="inlineStr">
      <is>
        <t>dr. Piotras Cimmperman 
vyresnysis mokslo darbuotojas
piotras.cimmperman@bpti.lt
+37061413070</t>
      </is>
    </nc>
    <odxf>
      <alignment wrapText="0" readingOrder="0"/>
      <protection locked="0"/>
    </odxf>
    <ndxf>
      <alignment wrapText="1" readingOrder="0"/>
      <protection locked="1"/>
    </ndxf>
  </rcc>
  <rcc rId="75167" sId="1">
    <nc r="G1762">
      <v>20</v>
    </nc>
  </rcc>
  <rcc rId="75168" sId="1" odxf="1" dxf="1">
    <nc r="D1763"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169" sId="1" odxf="1" dxf="1">
    <nc r="E1763" t="inlineStr">
      <is>
        <t>Optinių dokumentų apsaugos priemonių ir jų gamybos technologijų kūrimas bei tyrimas</t>
      </is>
    </nc>
    <odxf>
      <font>
        <sz val="11"/>
        <color theme="1"/>
        <name val="Calibri"/>
        <scheme val="minor"/>
      </font>
      <protection locked="0"/>
    </odxf>
    <ndxf>
      <font>
        <sz val="11"/>
        <color auto="1"/>
        <name val="Calibri"/>
        <scheme val="minor"/>
      </font>
      <protection locked="1"/>
    </ndxf>
  </rcc>
  <rcc rId="75170" sId="1" odxf="1" dxf="1">
    <nc r="F176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171" sId="1">
    <nc r="G1763">
      <v>22</v>
    </nc>
  </rcc>
  <rcc rId="75172" sId="1" odxf="1" dxf="1">
    <nc r="D1764"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173" sId="1" odxf="1" dxf="1">
    <nc r="E1764" t="inlineStr">
      <is>
        <t>Optinių dokumentų apsaugos priemonių ir jų gamybos technologijų kūrimas bei tyrimas</t>
      </is>
    </nc>
    <odxf>
      <font>
        <sz val="11"/>
        <color theme="1"/>
        <name val="Calibri"/>
        <scheme val="minor"/>
      </font>
      <protection locked="0"/>
    </odxf>
    <ndxf>
      <font>
        <sz val="11"/>
        <color auto="1"/>
        <name val="Calibri"/>
        <scheme val="minor"/>
      </font>
      <protection locked="1"/>
    </ndxf>
  </rcc>
  <rcc rId="75174" sId="1" odxf="1" dxf="1">
    <nc r="F176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175" sId="1">
    <nc r="G1764">
      <v>22</v>
    </nc>
  </rcc>
  <rcc rId="75176" sId="1" odxf="1" dxf="1">
    <nc r="D1765"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177" sId="1" odxf="1" dxf="1">
    <nc r="E1765" t="inlineStr">
      <is>
        <t>Inovatyvių medžiagų ir struktūrų tyrimas fizikiniais ir cheminiais medžiagų analizės metodais. Plonaplėvelių nanostruktūrinių saviorganizuojančių sistemų formavimas ir tyrimai</t>
      </is>
    </nc>
    <odxf>
      <font>
        <sz val="11"/>
        <color theme="1"/>
        <name val="Calibri"/>
        <scheme val="minor"/>
      </font>
      <protection locked="0"/>
    </odxf>
    <ndxf>
      <font>
        <sz val="11"/>
        <color auto="1"/>
        <name val="Calibri"/>
        <scheme val="minor"/>
      </font>
      <protection locked="1"/>
    </ndxf>
  </rcc>
  <rcc rId="75178" sId="1" odxf="1" dxf="1">
    <nc r="F176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179" sId="1">
    <nc r="G1765">
      <v>22</v>
    </nc>
  </rcc>
  <rcc rId="75180" sId="1" odxf="1" dxf="1">
    <nc r="D1766"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181" sId="1" odxf="1" dxf="1">
    <nc r="E1766" t="inlineStr">
      <is>
        <t>Metalinių, puslaidininkinių bei dielektrinių sluoksnių formavimas vakuuminiais joniniais ir plazminiais metodais bei jų savybių tyrimai</t>
      </is>
    </nc>
    <odxf>
      <font>
        <sz val="11"/>
        <color theme="1"/>
        <name val="Calibri"/>
        <scheme val="minor"/>
      </font>
      <protection locked="0"/>
    </odxf>
    <ndxf>
      <font>
        <sz val="11"/>
        <color auto="1"/>
        <name val="Calibri"/>
        <scheme val="minor"/>
      </font>
      <protection locked="1"/>
    </ndxf>
  </rcc>
  <rcc rId="75182" sId="1" odxf="1" dxf="1">
    <nc r="F176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183" sId="1">
    <nc r="G1766">
      <v>22</v>
    </nc>
  </rcc>
  <rcc rId="75184" sId="1" odxf="1" dxf="1">
    <nc r="D1767"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185" sId="1" odxf="1" dxf="1">
    <nc r="E1767" t="inlineStr">
      <is>
        <t>Antireflekcinių plėvelių bei paviršių formavimas ir tyrimas</t>
      </is>
    </nc>
    <odxf>
      <font>
        <sz val="11"/>
        <color theme="1"/>
        <name val="Calibri"/>
        <scheme val="minor"/>
      </font>
      <protection locked="0"/>
    </odxf>
    <ndxf>
      <font>
        <sz val="11"/>
        <color auto="1"/>
        <name val="Calibri"/>
        <scheme val="minor"/>
      </font>
      <protection locked="1"/>
    </ndxf>
  </rcc>
  <rcc rId="75186" sId="1" odxf="1" dxf="1">
    <nc r="F176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187" sId="1">
    <nc r="G1767">
      <v>22</v>
    </nc>
  </rcc>
  <rcc rId="75188" sId="1" odxf="1" dxf="1">
    <nc r="D1768"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189" sId="1" odxf="1" dxf="1">
    <nc r="E1768" t="inlineStr">
      <is>
        <t>Puslaidininkių paviršiaus savybių modifikavimas bei pasyvavimas cheminiais ir fiziniais metodais</t>
      </is>
    </nc>
    <odxf>
      <font>
        <sz val="11"/>
        <color theme="1"/>
        <name val="Calibri"/>
        <scheme val="minor"/>
      </font>
      <protection locked="0"/>
    </odxf>
    <ndxf>
      <font>
        <sz val="11"/>
        <color auto="1"/>
        <name val="Calibri"/>
        <scheme val="minor"/>
      </font>
      <protection locked="1"/>
    </ndxf>
  </rcc>
  <rcc rId="75190" sId="1" odxf="1" dxf="1">
    <nc r="F176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191" sId="1">
    <nc r="G1768">
      <v>22</v>
    </nc>
  </rcc>
  <rcc rId="75192" sId="1" odxf="1" dxf="1">
    <nc r="D1769"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193" sId="1" odxf="1" dxf="1">
    <nc r="E1769" t="inlineStr">
      <is>
        <t>Deimanto tipo anglies dangų sintezė ir tyrimas</t>
      </is>
    </nc>
    <odxf>
      <font>
        <sz val="11"/>
        <color theme="1"/>
        <name val="Calibri"/>
        <scheme val="minor"/>
      </font>
      <protection locked="0"/>
    </odxf>
    <ndxf>
      <font>
        <sz val="11"/>
        <color auto="1"/>
        <name val="Calibri"/>
        <scheme val="minor"/>
      </font>
      <protection locked="1"/>
    </ndxf>
  </rcc>
  <rcc rId="75194" sId="1" odxf="1" dxf="1">
    <nc r="F176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195" sId="1">
    <nc r="G1769">
      <v>22</v>
    </nc>
  </rcc>
  <rcc rId="75196" sId="1" odxf="1" dxf="1">
    <nc r="D1770"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197" sId="1" odxf="1" dxf="1">
    <nc r="E1770" t="inlineStr">
      <is>
        <t>Metalo ir puslaidininkio (Schottky ir ominių) kontaktų formavimas ir tyrimas</t>
      </is>
    </nc>
    <odxf>
      <font>
        <sz val="11"/>
        <color theme="1"/>
        <name val="Calibri"/>
        <scheme val="minor"/>
      </font>
      <protection locked="0"/>
    </odxf>
    <ndxf>
      <font>
        <sz val="11"/>
        <color auto="1"/>
        <name val="Calibri"/>
        <scheme val="minor"/>
      </font>
      <protection locked="1"/>
    </ndxf>
  </rcc>
  <rcc rId="75198" sId="1" odxf="1" dxf="1">
    <nc r="F177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199" sId="1">
    <nc r="G1770">
      <v>22</v>
    </nc>
  </rcc>
  <rcc rId="75200" sId="1" odxf="1" dxf="1">
    <nc r="D1771"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201" sId="1" odxf="1" dxf="1">
    <nc r="E1771" t="inlineStr">
      <is>
        <t>Plonų dielektrinių, metalinių sluoksnių ir deimanto tipo anglies dangų bei joninių ir plazminių metodų kūrimas, tyrimas ir taikymas.</t>
      </is>
    </nc>
    <odxf>
      <font>
        <sz val="11"/>
        <color theme="1"/>
        <name val="Calibri"/>
        <scheme val="minor"/>
      </font>
      <protection locked="0"/>
    </odxf>
    <ndxf>
      <font>
        <sz val="11"/>
        <color auto="1"/>
        <name val="Calibri"/>
        <scheme val="minor"/>
      </font>
      <protection locked="1"/>
    </ndxf>
  </rcc>
  <rcc rId="75202" sId="1" odxf="1" dxf="1">
    <nc r="F177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03" sId="1">
    <nc r="G1771">
      <v>22</v>
    </nc>
  </rcc>
  <rcc rId="75204" sId="1" odxf="1" dxf="1">
    <nc r="D1772"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205" sId="1" odxf="1" dxf="1">
    <nc r="E1772" t="inlineStr">
      <is>
        <t>Plonų polimerinių, dielektrinių ir puslaidininkinių plėvelių, pusiau skaidrių (&lt;50 nm) metalo plėvelių storio ir lūžio nustatymas</t>
      </is>
    </nc>
    <odxf>
      <font>
        <sz val="11"/>
        <color theme="1"/>
        <name val="Calibri"/>
        <scheme val="minor"/>
      </font>
      <protection locked="0"/>
    </odxf>
    <ndxf>
      <font>
        <sz val="11"/>
        <color auto="1"/>
        <name val="Calibri"/>
        <scheme val="minor"/>
      </font>
      <protection locked="1"/>
    </ndxf>
  </rcc>
  <rcc rId="75206" sId="1" odxf="1" dxf="1">
    <nc r="F177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07" sId="1">
    <nc r="G1772">
      <v>22</v>
    </nc>
  </rcc>
  <rcc rId="75208" sId="1" odxf="1" dxf="1">
    <nc r="D1773"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209" sId="1" odxf="1" dxf="1">
    <nc r="E1773" t="inlineStr">
      <is>
        <t>Metalo plėvelių garinimas</t>
      </is>
    </nc>
    <odxf>
      <font>
        <sz val="11"/>
        <color theme="1"/>
        <name val="Calibri"/>
        <scheme val="minor"/>
      </font>
      <protection locked="0"/>
    </odxf>
    <ndxf>
      <font>
        <sz val="11"/>
        <color auto="1"/>
        <name val="Calibri"/>
        <scheme val="minor"/>
      </font>
      <protection locked="1"/>
    </ndxf>
  </rcc>
  <rcc rId="75210" sId="1" odxf="1" dxf="1">
    <nc r="F177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11" sId="1">
    <nc r="G1773">
      <v>22</v>
    </nc>
  </rcc>
  <rcc rId="75212" sId="1" odxf="1" dxf="1">
    <nc r="D1774"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213" sId="1" odxf="1" dxf="1">
    <nc r="E1774" t="inlineStr">
      <is>
        <t>Deimanto tipo anglies plėvelių auginimas</t>
      </is>
    </nc>
    <odxf>
      <font>
        <sz val="11"/>
        <color theme="1"/>
        <name val="Calibri"/>
        <scheme val="minor"/>
      </font>
      <alignment horizontal="general" readingOrder="0"/>
      <protection locked="0"/>
    </odxf>
    <ndxf>
      <font>
        <sz val="12"/>
        <color auto="1"/>
        <name val="Calibri"/>
        <scheme val="none"/>
      </font>
      <alignment horizontal="left" readingOrder="0"/>
      <protection locked="1"/>
    </ndxf>
  </rcc>
  <rcc rId="75214" sId="1" odxf="1" dxf="1">
    <nc r="F177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15" sId="1">
    <nc r="G1774">
      <v>22</v>
    </nc>
  </rcc>
  <rcc rId="75216" sId="1" odxf="1" dxf="1">
    <nc r="D1775"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217" sId="1" odxf="1" dxf="1">
    <nc r="E1775" t="inlineStr">
      <is>
        <t>Paviršinis mikroformavimas. Mikro ir nanodarinių ėsdinimas reaktyviojo joninio ėsdinimo būdu</t>
      </is>
    </nc>
    <odxf>
      <font>
        <sz val="11"/>
        <color theme="1"/>
        <name val="Calibri"/>
        <scheme val="minor"/>
      </font>
      <protection locked="0"/>
    </odxf>
    <ndxf>
      <font>
        <sz val="11"/>
        <color auto="1"/>
        <name val="Calibri"/>
        <scheme val="minor"/>
      </font>
      <protection locked="1"/>
    </ndxf>
  </rcc>
  <rcc rId="75218" sId="1" odxf="1" dxf="1">
    <nc r="F177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19" sId="1">
    <nc r="G1775">
      <v>22</v>
    </nc>
  </rcc>
  <rcc rId="75220" sId="1" odxf="1" dxf="1">
    <nc r="D1776"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221" sId="1" odxf="1" dxf="1">
    <nc r="E1776" t="inlineStr">
      <is>
        <t>Paviršinis mikroformavimas. Mikro ir nanodarinių ėsdinimas jonų pluošteliu</t>
      </is>
    </nc>
    <odxf>
      <font>
        <sz val="11"/>
        <color theme="1"/>
        <name val="Calibri"/>
        <scheme val="minor"/>
      </font>
      <protection locked="0"/>
    </odxf>
    <ndxf>
      <font>
        <sz val="11"/>
        <color auto="1"/>
        <name val="Calibri"/>
        <scheme val="minor"/>
      </font>
      <protection locked="1"/>
    </ndxf>
  </rcc>
  <rcc rId="75222" sId="1" odxf="1" dxf="1">
    <nc r="F177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23" sId="1">
    <nc r="G1776">
      <v>22</v>
    </nc>
  </rcc>
  <rcc rId="75224" sId="1" odxf="1" dxf="1">
    <nc r="D1777"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225" sId="1" odxf="1" dxf="1">
    <nc r="E1777" t="inlineStr">
      <is>
        <t>Tūrinis mikroformavimas. Gilusis reaktyvusis joninis ėsdinimas</t>
      </is>
    </nc>
    <odxf>
      <font>
        <sz val="11"/>
        <color theme="1"/>
        <name val="Calibri"/>
        <scheme val="minor"/>
      </font>
      <protection locked="0"/>
    </odxf>
    <ndxf>
      <font>
        <sz val="11"/>
        <color auto="1"/>
        <name val="Calibri"/>
        <scheme val="minor"/>
      </font>
      <protection locked="1"/>
    </ndxf>
  </rcc>
  <rcc rId="75226" sId="1" odxf="1" dxf="1">
    <nc r="F177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27" sId="1">
    <nc r="G1777">
      <v>22</v>
    </nc>
  </rcc>
  <rcc rId="75228" sId="1" odxf="1" dxf="1">
    <nc r="D1778"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229" sId="1" odxf="1" dxf="1">
    <nc r="E1778" t="inlineStr">
      <is>
        <t>Stiklo, silikatinių, gipsinių ir keramikos žaliavų, gaminių ir gamybos procesų tyrimai.</t>
      </is>
    </nc>
    <odxf>
      <font>
        <sz val="11"/>
        <color theme="1"/>
        <name val="Calibri"/>
        <scheme val="minor"/>
      </font>
      <protection locked="0"/>
    </odxf>
    <ndxf>
      <font>
        <sz val="11"/>
        <color auto="1"/>
        <name val="Calibri"/>
        <scheme val="minor"/>
      </font>
      <protection locked="1"/>
    </ndxf>
  </rcc>
  <rcc rId="75230" sId="1" odxf="1" dxf="1">
    <nc r="F177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31" sId="1">
    <nc r="G1778">
      <v>22</v>
    </nc>
  </rcc>
  <rcc rId="75232" sId="1" odxf="1" dxf="1">
    <nc r="D1779"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233" sId="1" odxf="1" dxf="1">
    <nc r="E1779" t="inlineStr">
      <is>
        <t>Fenomenologinio modelio, aprašančio reaktyviojo joninio ėsdinimo metu paviršiuje vykstančius procesus, plonų dangų susidarymą, katalizės reakcijas ir kt., kūrimas</t>
      </is>
    </nc>
    <odxf>
      <font>
        <sz val="11"/>
        <color theme="1"/>
        <name val="Calibri"/>
        <scheme val="minor"/>
      </font>
      <protection locked="0"/>
    </odxf>
    <ndxf>
      <font>
        <sz val="11"/>
        <color auto="1"/>
        <name val="Calibri"/>
        <scheme val="minor"/>
      </font>
      <protection locked="1"/>
    </ndxf>
  </rcc>
  <rcc rId="75234" sId="1" odxf="1" dxf="1">
    <nc r="F177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35" sId="1">
    <nc r="G1779">
      <v>22</v>
    </nc>
  </rcc>
  <rcc rId="75236" sId="1" odxf="1" dxf="1">
    <nc r="D1780"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237" sId="1" odxf="1" dxf="1">
    <nc r="E1780" t="inlineStr">
      <is>
        <t xml:space="preserve">Daugiafunkcių polimerinių medžiagų ir gaminių, pasižyminčių inovatyviomis savybėmis, kūrimas, tyrimas ir vertinimas. Rezultate bus sukurtos polimerinės sistemos (mišiniai, klijai, dangos, kt.) ar jų gaminiai su technologiškomis ar inovatyviomis (antimikrobinėmis, superhidrofobinėmis, kt.) savybėmis, nauji inovatyvių produktų ir jų gavimo metodai. </t>
      </is>
    </nc>
    <odxf>
      <font>
        <sz val="11"/>
        <color theme="1"/>
        <name val="Calibri"/>
        <scheme val="minor"/>
      </font>
      <protection locked="0"/>
    </odxf>
    <ndxf>
      <font>
        <sz val="11"/>
        <color auto="1"/>
        <name val="Calibri"/>
        <scheme val="none"/>
      </font>
      <protection locked="1"/>
    </ndxf>
  </rcc>
  <rcc rId="75238" sId="1" odxf="1" dxf="1">
    <nc r="F178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39" sId="1">
    <nc r="G1780">
      <v>22</v>
    </nc>
  </rcc>
  <rcc rId="75240" sId="1" odxf="1" dxf="1">
    <nc r="D1781"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241" sId="1" odxf="1" dxf="1">
    <nc r="E1781" t="inlineStr">
      <is>
        <t>Paviršiaus tyrimas Rentgeno fotoelektronų ir Ože elektronų spektroskopijomis, epitaksinių GaAs sluoksnių auginimas,auginamų sluoksnių kontrolė, tiesioginė sąsaja vakume su GaAs sluoksnių auginimo sistema ir tyrimai tiesiogiai vakuume (in-situ)</t>
      </is>
    </nc>
    <odxf>
      <font>
        <sz val="11"/>
        <color theme="1"/>
        <name val="Calibri"/>
        <scheme val="minor"/>
      </font>
      <protection locked="0"/>
    </odxf>
    <ndxf>
      <font>
        <sz val="11"/>
        <color auto="1"/>
        <name val="Calibri"/>
        <scheme val="minor"/>
      </font>
      <protection locked="1"/>
    </ndxf>
  </rcc>
  <rcc rId="75242" sId="1" odxf="1" dxf="1">
    <nc r="F178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43" sId="1">
    <nc r="G1781">
      <v>22</v>
    </nc>
  </rcc>
  <rcc rId="75244" sId="1" odxf="1" dxf="1">
    <nc r="D1782"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245" sId="1" odxf="1" dxf="1">
    <nc r="E1782" t="inlineStr">
      <is>
        <t>Paviršiaus tyrimas taikant: Rentgeno fotoelektronų spektroskopiją (XPS); jonų sklaidos spektroskopiją (ISS); atspindėtų elektronų prarastos energijos spektroskopiją (REELS);  UV spindulių fotoelektronų  spektroskopiją (UPS)</t>
      </is>
    </nc>
    <odxf>
      <font>
        <sz val="11"/>
        <color theme="1"/>
        <name val="Calibri"/>
        <scheme val="minor"/>
      </font>
      <protection locked="0"/>
    </odxf>
    <ndxf>
      <font>
        <sz val="11"/>
        <color auto="1"/>
        <name val="Calibri"/>
        <scheme val="minor"/>
      </font>
      <protection locked="1"/>
    </ndxf>
  </rcc>
  <rcc rId="75246" sId="1" odxf="1" dxf="1">
    <nc r="F178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47" sId="1">
    <nc r="G1782">
      <v>22</v>
    </nc>
  </rcc>
  <rcc rId="75248" sId="1" odxf="1" dxf="1">
    <nc r="D1783"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249" sId="1" odxf="1" dxf="1">
    <nc r="E1783" t="inlineStr">
      <is>
        <t xml:space="preserve">Optinių savybių tyrimas UV-VIS diapazone </t>
      </is>
    </nc>
    <odxf>
      <font>
        <sz val="11"/>
        <color theme="1"/>
        <name val="Calibri"/>
        <scheme val="minor"/>
      </font>
      <protection locked="0"/>
    </odxf>
    <ndxf>
      <font>
        <sz val="11"/>
        <color auto="1"/>
        <name val="Calibri"/>
        <scheme val="minor"/>
      </font>
      <protection locked="1"/>
    </ndxf>
  </rcc>
  <rcc rId="75250" sId="1" odxf="1" dxf="1">
    <nc r="F178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51" sId="1">
    <nc r="G1783">
      <v>22</v>
    </nc>
  </rcc>
  <rcc rId="75252" sId="1" odxf="1" dxf="1">
    <nc r="D1784"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253" sId="1" odxf="1" dxf="1">
    <nc r="E1784" t="inlineStr">
      <is>
        <t xml:space="preserve">Molekulių ir mišinių charakterizavimas, vibracinių spektrų identifikavimas (FTIR) </t>
      </is>
    </nc>
    <odxf>
      <font>
        <sz val="11"/>
        <color theme="1"/>
        <name val="Calibri"/>
        <scheme val="minor"/>
      </font>
      <protection locked="0"/>
    </odxf>
    <ndxf>
      <font>
        <sz val="11"/>
        <color auto="1"/>
        <name val="Calibri"/>
        <scheme val="minor"/>
      </font>
      <protection locked="1"/>
    </ndxf>
  </rcc>
  <rcc rId="75254" sId="1" odxf="1" dxf="1">
    <nc r="F178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55" sId="1">
    <nc r="G1784">
      <v>22</v>
    </nc>
  </rcc>
  <rcc rId="75256" sId="1" odxf="1" dxf="1">
    <nc r="D1785"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257" sId="1" odxf="1" dxf="1">
    <nc r="E1785" t="inlineStr">
      <is>
        <t>Medžiagų tyrimas, identifikacija su Raman spektroskopija</t>
      </is>
    </nc>
    <odxf>
      <font>
        <sz val="11"/>
        <color theme="1"/>
        <name val="Calibri"/>
        <scheme val="minor"/>
      </font>
      <protection locked="0"/>
    </odxf>
    <ndxf>
      <font>
        <sz val="11"/>
        <color auto="1"/>
        <name val="Calibri"/>
        <scheme val="minor"/>
      </font>
      <protection locked="1"/>
    </ndxf>
  </rcc>
  <rcc rId="75258" sId="1" odxf="1" dxf="1">
    <nc r="F178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59" sId="1">
    <nc r="G1785">
      <v>22</v>
    </nc>
  </rcc>
  <rcc rId="75260" sId="1" odxf="1" dxf="1">
    <nc r="D1786"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261" sId="1" odxf="1" dxf="1">
    <nc r="E1786" t="inlineStr">
      <is>
        <t>Medžiagų cheminė analizė atominės spektroskopijos metodu</t>
      </is>
    </nc>
    <odxf>
      <font>
        <sz val="11"/>
        <color theme="1"/>
        <name val="Calibri"/>
        <scheme val="minor"/>
      </font>
      <protection locked="0"/>
    </odxf>
    <ndxf>
      <font>
        <sz val="11"/>
        <color auto="1"/>
        <name val="Calibri"/>
        <scheme val="minor"/>
      </font>
      <protection locked="1"/>
    </ndxf>
  </rcc>
  <rcc rId="75262" sId="1" odxf="1" dxf="1">
    <nc r="F178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63" sId="1">
    <nc r="G1786">
      <v>22</v>
    </nc>
  </rcc>
  <rcc rId="75264" sId="1" odxf="1" dxf="1">
    <nc r="D1787"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265" sId="1" odxf="1" dxf="1">
    <nc r="E1787" t="inlineStr">
      <is>
        <t>visų tipų plonasluoksnių bandinių struktūrinės analizės kiekybiniai ir kokybiniai tyrimai didelės skiriamosios gebos, automatiniu rentgeno spindulių difraktometru.</t>
      </is>
    </nc>
    <odxf>
      <font>
        <sz val="11"/>
        <color theme="1"/>
        <name val="Calibri"/>
        <scheme val="minor"/>
      </font>
      <protection locked="0"/>
    </odxf>
    <ndxf>
      <font>
        <sz val="11"/>
        <color auto="1"/>
        <name val="Calibri"/>
        <scheme val="minor"/>
      </font>
      <protection locked="1"/>
    </ndxf>
  </rcc>
  <rcc rId="75266" sId="1" odxf="1" dxf="1">
    <nc r="F178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67" sId="1">
    <nc r="G1787">
      <v>22</v>
    </nc>
  </rcc>
  <rcc rId="75268" sId="1" odxf="1" dxf="1">
    <nc r="D1788"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269" sId="1" odxf="1" dxf="1">
    <nc r="E1788" t="inlineStr">
      <is>
        <t>Naujų mineralų kompleksų serpantinito pagrindu kūrimas</t>
      </is>
    </nc>
    <odxf>
      <font>
        <sz val="11"/>
        <color theme="1"/>
        <name val="Calibri"/>
        <scheme val="minor"/>
      </font>
      <protection locked="0"/>
    </odxf>
    <ndxf>
      <font>
        <sz val="11"/>
        <color auto="1"/>
        <name val="Calibri"/>
        <scheme val="minor"/>
      </font>
      <protection locked="1"/>
    </ndxf>
  </rcc>
  <rcc rId="75270" sId="1" odxf="1" dxf="1">
    <nc r="F178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71" sId="1">
    <nc r="G1788">
      <v>22</v>
    </nc>
  </rcc>
  <rcc rId="75272" sId="1" odxf="1" dxf="1">
    <nc r="D1789" t="inlineStr">
      <is>
        <t>K4_P2_T3</t>
      </is>
    </nc>
    <odxf>
      <font>
        <sz val="11"/>
        <color theme="1"/>
        <name val="Calibri"/>
        <scheme val="minor"/>
      </font>
      <alignment wrapText="0" readingOrder="0"/>
      <protection locked="0"/>
    </odxf>
    <ndxf>
      <font>
        <sz val="11"/>
        <color auto="1"/>
        <name val="Calibri"/>
        <scheme val="none"/>
      </font>
      <alignment wrapText="1" readingOrder="0"/>
      <protection locked="1"/>
    </ndxf>
  </rcc>
  <rcc rId="75273" sId="1" odxf="1" dxf="1">
    <nc r="E1789" t="inlineStr">
      <is>
        <t>Biomedicininės paskirties nano, mikro tekstilės medžiagų kūrimas ir tyrimas.</t>
      </is>
    </nc>
    <odxf>
      <font>
        <sz val="11"/>
        <color theme="1"/>
        <name val="Calibri"/>
        <scheme val="minor"/>
      </font>
      <protection locked="0"/>
    </odxf>
    <ndxf>
      <font>
        <sz val="11"/>
        <color auto="1"/>
        <name val="Calibri"/>
        <scheme val="none"/>
      </font>
      <protection locked="1"/>
    </ndxf>
  </rcc>
  <rcc rId="75274" sId="1" odxf="1" dxf="1">
    <nc r="F178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75" sId="1">
    <nc r="G1789">
      <v>22</v>
    </nc>
  </rcc>
  <rcc rId="75276" sId="1" odxf="1" dxf="1">
    <nc r="D1790"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277" sId="1" odxf="1" dxf="1">
    <nc r="E1790" t="inlineStr">
      <is>
        <t>Polimerų sintezė, modifikavimas ir tyrimai.</t>
      </is>
    </nc>
    <odxf>
      <font>
        <sz val="11"/>
        <color theme="1"/>
        <name val="Calibri"/>
        <scheme val="minor"/>
      </font>
      <protection locked="0"/>
    </odxf>
    <ndxf>
      <font>
        <sz val="11"/>
        <color auto="1"/>
        <name val="Calibri"/>
        <scheme val="minor"/>
      </font>
      <protection locked="1"/>
    </ndxf>
  </rcc>
  <rcc rId="75278" sId="1" odxf="1" dxf="1">
    <nc r="F179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79" sId="1">
    <nc r="G1790">
      <v>22</v>
    </nc>
  </rcc>
  <rcc rId="75280" sId="1" odxf="1" dxf="1">
    <nc r="D1791"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281" sId="1" odxf="1" dxf="1">
    <nc r="E1791" t="inlineStr">
      <is>
        <t>Sintetinių flokuliantų alternatyva –bioskaidūs nanokrakmolo flokuliantai.  Rezultate bus paruoštas katijoninio krakmolo flokulianto prototipas, naudojant ,,žaliosios chemijos“ metodus, beatliekinę gamybą ir pasiūlyta tokio flokulianto gamybos technologija.</t>
      </is>
    </nc>
    <odxf>
      <font>
        <sz val="11"/>
        <color theme="1"/>
        <name val="Calibri"/>
        <scheme val="minor"/>
      </font>
      <protection locked="0"/>
    </odxf>
    <ndxf>
      <font>
        <sz val="11"/>
        <color auto="1"/>
        <name val="Calibri"/>
        <scheme val="minor"/>
      </font>
      <protection locked="1"/>
    </ndxf>
  </rcc>
  <rcc rId="75282" sId="1" odxf="1" dxf="1">
    <nc r="F179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283" sId="1">
    <nc r="G1791">
      <v>22</v>
    </nc>
  </rcc>
  <rcc rId="75284" sId="1" odxf="1" dxf="1">
    <nc r="D1792"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285" sId="1" odxf="1" dxf="1">
    <nc r="E1792" t="inlineStr">
      <is>
        <t>Polimerinių molekulinių atspaudų sintezė. Polimeriniai molekuliniai atspaudai padeda surasti konkrečias molekules sudėtingame jų mišinyje. Šią metodologinę priemonę galima prilyginti aukščiausiam technologiniam lygmeniui chromatografinės analizės srityje.</t>
      </is>
    </nc>
    <odxf>
      <protection locked="0"/>
    </odxf>
    <ndxf>
      <protection locked="1"/>
    </ndxf>
  </rcc>
  <rcc rId="75286" sId="1" odxf="1" dxf="1">
    <nc r="F1792" t="inlineStr">
      <is>
        <t>VDU Gamtos mokslų fakultetas
Biologijos katedra 
Prof. habil. dr. Audrius Maruška
El. p. a.maruska@gmf.vdu.lt
Tel. Nr. 8 37 327907</t>
      </is>
    </nc>
    <odxf>
      <alignment wrapText="0" readingOrder="0"/>
    </odxf>
    <ndxf>
      <alignment wrapText="1" readingOrder="0"/>
    </ndxf>
  </rcc>
  <rcc rId="75287" sId="1">
    <nc r="G1792">
      <v>31</v>
    </nc>
  </rcc>
  <rcc rId="75288" sId="1" odxf="1" dxf="1">
    <nc r="D1793"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289" sId="1" odxf="1" dxf="1">
    <nc r="E1793" t="inlineStr">
      <is>
        <t>Jonitų jonų mainų gebos nustatymas. Jonitai - vienas iš pagrindinių bandinio chromatografinio bandinio paruošimo įrankių naudojamų biochemijoje, molekulinėje mikrobiologijoje, DNR, RNR., baltymų ir kitų bioaktyvių medžiagų gryninime, analizinėje chemijoje ir kitose srityse. Nustatoma jonito sorbcinė geba titruojant. Tai parodo, ar jonitas yra tinkamas pasirinktam darbui.</t>
      </is>
    </nc>
    <odxf>
      <protection locked="0"/>
    </odxf>
    <ndxf>
      <protection locked="1"/>
    </ndxf>
  </rcc>
  <rcc rId="75290" sId="1" odxf="1" dxf="1">
    <nc r="F1793" t="inlineStr">
      <is>
        <t>VDU Gamtos mokslų fakultetas
Biologijos katedra 
Prof. habil. dr. Audrius Maruška
El. p. a.maruska@gmf.vdu.lt
Tel. Nr. 8 37 327907</t>
      </is>
    </nc>
    <odxf>
      <alignment wrapText="0" readingOrder="0"/>
    </odxf>
    <ndxf>
      <alignment wrapText="1" readingOrder="0"/>
    </ndxf>
  </rcc>
  <rcc rId="75291" sId="1">
    <nc r="G1793">
      <v>31</v>
    </nc>
  </rcc>
  <rcc rId="75292" sId="1" odxf="1" dxf="1">
    <nc r="D1794"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293" sId="1" odxf="1" dxf="1">
    <nc r="E1794" t="inlineStr">
      <is>
        <t>Hidrofobinių nejudrių fazių sintezė. Hidrofobinės chromatografijos sorbentai - aukšto technologinio lygio sprendimas bandinių paruošimo ir bioaktyvių medžiagų gryninimo srityje. Taikoma biochemijoje, molekulinėje mikrobiologijoje, biotechnologijoje, farmacijoje, chemijoje ir kitose srityse tiek tyrimo tikslu, tiek pramonėje.</t>
      </is>
    </nc>
    <odxf>
      <protection locked="0"/>
    </odxf>
    <ndxf>
      <protection locked="1"/>
    </ndxf>
  </rcc>
  <rcc rId="75294" sId="1" odxf="1" dxf="1">
    <nc r="F1794" t="inlineStr">
      <is>
        <t>VDU Gamtos mokslų fakultetas
Biologijos katedra 
Prof. habil. dr. Audrius Maruška
El. p. a.maruska@gmf.vdu.lt
Tel. Nr. 8 37 327907</t>
      </is>
    </nc>
    <odxf>
      <alignment wrapText="0" readingOrder="0"/>
    </odxf>
    <ndxf>
      <alignment wrapText="1" readingOrder="0"/>
    </ndxf>
  </rcc>
  <rcc rId="75295" sId="1">
    <nc r="G1794">
      <v>31</v>
    </nc>
  </rcc>
  <rcc rId="75296" sId="1" odxf="1" dxf="1">
    <nc r="D1795"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297" sId="1" odxf="1" dxf="1">
    <nc r="E1795" t="inlineStr">
      <is>
        <t>Ribotai pasiekiamų fazių sintezė. Ribotai pasiekiamos fazės (Restricted access media angl.) ypač aukščtos technologinės klasės bandinio paruošimo alternatyma nereikalaujanti atskirųų bandinio paruošimo žingsnių (užtenka panaudoti tik ribotai pasiekiamų fazių sorbentą).</t>
      </is>
    </nc>
    <odxf>
      <protection locked="0"/>
    </odxf>
    <ndxf>
      <protection locked="1"/>
    </ndxf>
  </rcc>
  <rcc rId="75298" sId="1" odxf="1" dxf="1">
    <nc r="F1795" t="inlineStr">
      <is>
        <t>VDU Gamtos mokslų fakultetas
Biologijos katedra 
Prof. habil. dr. Audrius Maruška
El. p. a.maruska@gmf.vdu.lt
Tel. Nr. 8 37 327907</t>
      </is>
    </nc>
    <odxf>
      <alignment wrapText="0" readingOrder="0"/>
    </odxf>
    <ndxf>
      <alignment wrapText="1" readingOrder="0"/>
    </ndxf>
  </rcc>
  <rcc rId="75299" sId="1">
    <nc r="G1795">
      <v>31</v>
    </nc>
  </rcc>
  <rcc rId="75300" sId="1" odxf="1" dxf="1">
    <nc r="D1796"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01" sId="1" odxf="1" dxf="1">
    <nc r="E1796" t="inlineStr">
      <is>
        <t>Porėtų celiuliozinių matricų gamyba. Porėtos celiuliozinės biosuderinamos hidrofilinės matricos - viena iš aukštos klasės alternatyvų bioaktyvių mažamolekulinių junginių ir makro-molekulių gryninime, bandinio paruošime bei analizėje.</t>
      </is>
    </nc>
    <odxf>
      <protection locked="0"/>
    </odxf>
    <ndxf>
      <protection locked="1"/>
    </ndxf>
  </rcc>
  <rcc rId="75302" sId="1" odxf="1" dxf="1">
    <nc r="F1796" t="inlineStr">
      <is>
        <t>VDU Gamtos mokslų fakultetas
Biologijos katedra 
Prof. habil. dr. Audrius Maruška
El. p. a.maruska@gmf.vdu.lt
Tel. Nr. 8 37 327907</t>
      </is>
    </nc>
    <odxf>
      <alignment wrapText="0" readingOrder="0"/>
    </odxf>
    <ndxf>
      <alignment wrapText="1" readingOrder="0"/>
    </ndxf>
  </rcc>
  <rcc rId="75303" sId="1">
    <nc r="G1796">
      <v>31</v>
    </nc>
  </rcc>
  <rcc rId="75304" sId="1" odxf="1" dxf="1">
    <nc r="D1797"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05" sId="1" odxf="1" dxf="1">
    <nc r="E1797" t="inlineStr">
      <is>
        <t>Sorbcinių medžiagų (afininių, ribotai pasiekiamų fazių, atvirkščių fazių, jonitų ir kt.) sintezė ir įvertinimas. Prototipo demonstravimas.</t>
      </is>
    </nc>
    <odxf>
      <protection locked="0"/>
    </odxf>
    <ndxf>
      <protection locked="1"/>
    </ndxf>
  </rcc>
  <rcc rId="75306" sId="1" odxf="1" dxf="1">
    <nc r="F1797" t="inlineStr">
      <is>
        <t>VDU Gamtos mokslų fakultetas
Biologijos katedra 
Prof. habil. dr. Audrius Maruška
El. p. a.maruska@gmf.vdu.lt
Tel. Nr. 8 37 327907</t>
      </is>
    </nc>
    <odxf>
      <alignment wrapText="0" readingOrder="0"/>
    </odxf>
    <ndxf>
      <alignment wrapText="1" readingOrder="0"/>
    </ndxf>
  </rcc>
  <rcc rId="75307" sId="1">
    <nc r="G1797">
      <v>31</v>
    </nc>
  </rcc>
  <rcc rId="75308" sId="1" odxf="1" dxf="1">
    <nc r="D1798"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09" sId="1" odxf="1" dxf="1">
    <nc r="E1798" t="inlineStr">
      <is>
        <t>Monolitinių kapiliarinių kolonėlių gamyba. Monolitinės chromatografinės kapiliarinės kolonėlės - miniatiūrizuota chromatografinės analizės alternatyva. Ypač dažnai taikoma, kur keliami ypač griežti aplinkosaugos reikalavimai dėl sunaudojamų ypač mažų bandinio ir eliuentų tūrių ir ypač mažai sukuriamų atliekų. Prototipo demonstravimas.</t>
      </is>
    </nc>
    <odxf>
      <protection locked="0"/>
    </odxf>
    <ndxf>
      <protection locked="1"/>
    </ndxf>
  </rcc>
  <rcc rId="75310" sId="1" odxf="1" dxf="1">
    <nc r="F1798" t="inlineStr">
      <is>
        <t>VDU Gamtos mokslų fakultetas
Biologijos katedra 
Prof. habil. dr. Audrius Maruška
El. p. a.maruska@gmf.vdu.lt
Tel. Nr. 8 37 327907</t>
      </is>
    </nc>
    <odxf>
      <alignment wrapText="0" readingOrder="0"/>
    </odxf>
    <ndxf>
      <alignment wrapText="1" readingOrder="0"/>
    </ndxf>
  </rcc>
  <rcc rId="75311" sId="1">
    <nc r="G1798">
      <v>31</v>
    </nc>
  </rcc>
  <rcc rId="75312" sId="1" odxf="1" dxf="1">
    <nc r="D1799" t="inlineStr">
      <is>
        <t>K4_P2_T3</t>
      </is>
    </nc>
    <odxf>
      <alignment wrapText="0" readingOrder="0"/>
      <protection locked="0"/>
    </odxf>
    <ndxf>
      <alignment wrapText="1" readingOrder="0"/>
      <protection locked="1"/>
    </ndxf>
  </rcc>
  <rcc rId="75313" sId="1" odxf="1" dxf="1">
    <nc r="E1799" t="inlineStr">
      <is>
        <t>Kapiliarų vidinės sienelės dangos sintezė (kapiliarinė elektroforezė). Chemiškai padengus vidinę lydaus silikagelio kapiliaro sienelę poliakrilamidu, baldymai nebenusėda, todėl pasiekiami ypač aukšti analizės rezultatai.</t>
      </is>
    </nc>
    <odxf>
      <protection locked="0"/>
    </odxf>
    <ndxf>
      <protection locked="1"/>
    </ndxf>
  </rcc>
  <rcc rId="75314" sId="1" odxf="1" dxf="1">
    <nc r="F1799" t="inlineStr">
      <is>
        <t>VDU Gamtos mokslų fakultetas
Biologijos katedra 
Prof. habil. dr. Audrius Maruška
El. p. a.maruska@gmf.vdu.lt
Tel. Nr. 8 37 327907</t>
      </is>
    </nc>
    <odxf>
      <alignment wrapText="0" readingOrder="0"/>
    </odxf>
    <ndxf>
      <alignment wrapText="1" readingOrder="0"/>
    </ndxf>
  </rcc>
  <rcc rId="75315" sId="1">
    <nc r="G1799">
      <v>31</v>
    </nc>
  </rcc>
  <rcc rId="75316" sId="1" odxf="1" dxf="1">
    <nc r="D1800"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17" sId="1" odxf="1" dxf="1">
    <nc r="E1800" t="inlineStr">
      <is>
        <t>Inovatyvių funkcinių medžiagų sukūrimas panaudojant biokatalizatorius ir biokatalizines sistemas</t>
      </is>
    </nc>
    <odxf>
      <protection locked="0"/>
    </odxf>
    <ndxf>
      <protection locked="1"/>
    </ndxf>
  </rcc>
  <rcc rId="75318" sId="1" odxf="1" dxf="1">
    <nc r="F1800" t="inlineStr">
      <is>
        <t>Inga Matijošytė
Tel. (85) 240 4679
El. paštas: inga.matijosyte@bti.vu.lt
Biotechnologijos institutas</t>
      </is>
    </nc>
    <odxf>
      <alignment wrapText="0" readingOrder="0"/>
    </odxf>
    <ndxf>
      <alignment wrapText="1" readingOrder="0"/>
    </ndxf>
  </rcc>
  <rcc rId="75319" sId="1">
    <nc r="G1800">
      <v>32</v>
    </nc>
  </rcc>
  <rcc rId="75320" sId="1" odxf="1" dxf="1">
    <nc r="D1801"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21" sId="1" odxf="1" dxf="1">
    <nc r="E1801" t="inlineStr">
      <is>
        <t xml:space="preserve">Inovatyvių funkcinių biomedžiagų sukūrimas </t>
      </is>
    </nc>
    <odxf>
      <protection locked="0"/>
    </odxf>
    <ndxf>
      <protection locked="1"/>
    </ndxf>
  </rcc>
  <rcc rId="75322" sId="1" odxf="1" dxf="1">
    <nc r="F1801" t="inlineStr">
      <is>
        <t>Inga Matijošytė
Tel. (85) 240 4679
El. paštas: inga.matijosyte@bti.vu.lt
Biotechnologijos institutas</t>
      </is>
    </nc>
    <odxf>
      <alignment wrapText="0" readingOrder="0"/>
    </odxf>
    <ndxf>
      <alignment wrapText="1" readingOrder="0"/>
    </ndxf>
  </rcc>
  <rcc rId="75323" sId="1">
    <nc r="G1801">
      <v>32</v>
    </nc>
  </rcc>
  <rcc rId="75324" sId="1" odxf="1" dxf="1">
    <nc r="D1802"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25" sId="1" odxf="1" dxf="1">
    <nc r="E1802" t="inlineStr">
      <is>
        <t>Naujų organinių medžiagų, skirtų optoelektronikos taikymams sintezė ir fotofizikinių savybių tyrimai</t>
      </is>
    </nc>
    <odxf>
      <protection locked="0"/>
    </odxf>
    <ndxf>
      <protection locked="1"/>
    </ndxf>
  </rcc>
  <rcc rId="75326" sId="1" odxf="1" dxf="1">
    <nc r="F1802" t="inlineStr">
      <is>
        <t>Saulius Juršėnas
Tel. (8 5) 236 6027
El. paštas: saulius.jursenas@ff.vu.lt
Karolis Kazlauskas
Tel. (8 5) 2366032
El. paštas: karolis.kazlauskas@ff.vu.lt
Taikomųjų mokslų institutas</t>
      </is>
    </nc>
    <odxf>
      <alignment wrapText="0" readingOrder="0"/>
    </odxf>
    <ndxf>
      <alignment wrapText="1" readingOrder="0"/>
    </ndxf>
  </rcc>
  <rcc rId="75327" sId="1">
    <nc r="G1802">
      <v>32</v>
    </nc>
  </rcc>
  <rcc rId="75328" sId="1" odxf="1" dxf="1">
    <nc r="D1803"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29" sId="1" odxf="1" dxf="1">
    <nc r="E1803" t="inlineStr">
      <is>
        <t>Organinių funkcinių sluoksnių, daugiasluoksnių darinių ir optoelektroninių prietaisų prototipų kūrimas</t>
      </is>
    </nc>
    <odxf>
      <protection locked="0"/>
    </odxf>
    <ndxf>
      <protection locked="1"/>
    </ndxf>
  </rcc>
  <rcc rId="75330" sId="1" odxf="1" dxf="1">
    <nc r="F1803" t="inlineStr">
      <is>
        <t>Karolis Kazlauskas
Tel. (8 5) 2366032
El. paštas: karolis.kazlauskas@ff.vu.lt
Taikomųjų mokslų institutas</t>
      </is>
    </nc>
    <odxf>
      <alignment wrapText="0" readingOrder="0"/>
    </odxf>
    <ndxf>
      <alignment wrapText="1" readingOrder="0"/>
    </ndxf>
  </rcc>
  <rcc rId="75331" sId="1">
    <nc r="G1803">
      <v>32</v>
    </nc>
  </rcc>
  <rcc rId="75332" sId="1" odxf="1" dxf="1">
    <nc r="D1804"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33" sId="1" odxf="1" dxf="1">
    <nc r="E1804" t="inlineStr">
      <is>
        <t>III grupės nitridų (GaN, InGaN, AlGaN), įvairiai legiruotų (Si, Mg) epitaksinių sluoksnių ir daugiasluoksnių darinių auginimas cheminio nusodinimo iš metalorganinių junginių garų fazės būdu (MOCVD/MOVPE) prietaisų kūrimas</t>
      </is>
    </nc>
    <odxf>
      <protection locked="0"/>
    </odxf>
    <ndxf>
      <protection locked="1"/>
    </ndxf>
  </rcc>
  <rcc rId="75334" sId="1" odxf="1" dxf="1">
    <nc r="F1804" t="inlineStr">
      <is>
        <t>Roland Tomašiūnas
Tel. (8 5) 236 6079 
El. paštas: rolandas.tomasiunas@ff.vu.lt
Taikomųjų mokslų institutas</t>
      </is>
    </nc>
    <odxf>
      <alignment wrapText="0" readingOrder="0"/>
    </odxf>
    <ndxf>
      <alignment wrapText="1" readingOrder="0"/>
    </ndxf>
  </rcc>
  <rcc rId="75335" sId="1">
    <nc r="G1804">
      <v>32</v>
    </nc>
  </rcc>
  <rcc rId="75336" sId="1" odxf="1" dxf="1">
    <nc r="D1805"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37" sId="1" odxf="1" dxf="1">
    <nc r="E1805" t="inlineStr">
      <is>
        <t>Medžiagų,  sugeriančių įvairaus  spektro elektromagnetines bangas tobulinimas ir kūrimas.  Rezultatų parengties lygis 3-4.</t>
      </is>
    </nc>
    <odxf>
      <protection locked="0"/>
    </odxf>
    <ndxf>
      <protection locked="1"/>
    </ndxf>
  </rcc>
  <rcc rId="75338" sId="1" odxf="1" dxf="1">
    <nc r="F1805" t="inlineStr">
      <is>
        <t xml:space="preserve">Saulius Rudys
El. paštas: rudys@elmika.com
Tel. 8 687 02526 
Fizikos fakultetas </t>
      </is>
    </nc>
    <odxf>
      <alignment wrapText="0" readingOrder="0"/>
    </odxf>
    <ndxf>
      <alignment wrapText="1" readingOrder="0"/>
    </ndxf>
  </rcc>
  <rcc rId="75339" sId="1">
    <nc r="G1805">
      <v>32</v>
    </nc>
  </rcc>
  <rcc rId="75340" sId="1" odxf="1" dxf="1">
    <nc r="D1806"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41" sId="1" odxf="1" dxf="1">
    <nc r="E1806" t="inlineStr">
      <is>
        <t>Įrenginių, veikiančių  radijo dažnių spektro juostoje kūrimas panaudojant , naudojant  funkcines medžiagas ir dangas. Rezultatų parengties lygis 3-4.</t>
      </is>
    </nc>
    <odxf>
      <protection locked="0"/>
    </odxf>
    <ndxf>
      <protection locked="1"/>
    </ndxf>
  </rcc>
  <rcc rId="75342" sId="1" odxf="1" dxf="1">
    <nc r="F1806" t="inlineStr">
      <is>
        <t xml:space="preserve">Saulius Rudys
El. paštas: rudys@elmika.com
Tel. 8 687 02526 
Fizikos fakultetas </t>
      </is>
    </nc>
    <odxf>
      <alignment wrapText="0" readingOrder="0"/>
    </odxf>
    <ndxf>
      <alignment wrapText="1" readingOrder="0"/>
    </ndxf>
  </rcc>
  <rcc rId="75343" sId="1">
    <nc r="G1806">
      <v>32</v>
    </nc>
  </rcc>
  <rcc rId="75344" sId="1" odxf="1" dxf="1">
    <nc r="D1807"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45" sId="1" odxf="1" dxf="1">
    <nc r="E1807" t="inlineStr">
      <is>
        <t>III grupės nitridų (GaN, InGaN, AlGaN), įvairiai legiruotų (Si, Mg) epitaksinių sluoksnių ir daugiasluoksnių darinių auginimas cheminio nusodinimo iš metalorganinių junginių garų fazės būdu (MOCVD/MOVPE) sukurtų prietaisų demonstravimas</t>
      </is>
    </nc>
    <odxf>
      <protection locked="0"/>
    </odxf>
    <ndxf>
      <protection locked="1"/>
    </ndxf>
  </rcc>
  <rcc rId="75346" sId="1" odxf="1" dxf="1">
    <nc r="F1807" t="inlineStr">
      <is>
        <t>Roland Tomašiūnas
Tel. (8 5) 236 6079 
El. paštas: rolandas.tomasiunas@ff.vu.lt
Taikomųjų mokslų institutas</t>
      </is>
    </nc>
    <odxf>
      <alignment wrapText="0" readingOrder="0"/>
    </odxf>
    <ndxf>
      <alignment wrapText="1" readingOrder="0"/>
    </ndxf>
  </rcc>
  <rcc rId="75347" sId="1">
    <nc r="G1807">
      <v>32</v>
    </nc>
  </rcc>
  <rcc rId="75348" sId="1" odxf="1" dxf="1">
    <nc r="D1808" t="inlineStr">
      <is>
        <t>K4_P2_T3</t>
      </is>
    </nc>
    <odxf>
      <alignment wrapText="0" readingOrder="0"/>
      <protection locked="0"/>
    </odxf>
    <ndxf>
      <alignment wrapText="1" readingOrder="0"/>
      <protection locked="1"/>
    </ndxf>
  </rcc>
  <rcc rId="75349" sId="1" odxf="1" dxf="1">
    <nc r="E1808" t="inlineStr">
      <is>
        <t>Funkcinių medžiagų ir dangų saybių matavimo būdų ir įrangos tobulinimas ir kūrimas. Rezultatų parengties lygis 3-4.</t>
      </is>
    </nc>
    <odxf>
      <protection locked="0"/>
    </odxf>
    <ndxf>
      <protection locked="1"/>
    </ndxf>
  </rcc>
  <rcc rId="75350" sId="1" odxf="1" dxf="1">
    <nc r="F1808" t="inlineStr">
      <is>
        <t>Saulius Rudys
El. paštas: rudys@elmika.com
Tel. 8 687 02526 
Fizikos fakultetas</t>
      </is>
    </nc>
    <odxf>
      <alignment wrapText="0" readingOrder="0"/>
    </odxf>
    <ndxf>
      <alignment wrapText="1" readingOrder="0"/>
    </ndxf>
  </rcc>
  <rcc rId="75351" sId="1">
    <nc r="G1808">
      <v>32</v>
    </nc>
  </rcc>
  <rcc rId="75352" sId="1" odxf="1" dxf="1">
    <nc r="D1809" t="inlineStr">
      <is>
        <t>K4_P2_T3</t>
      </is>
    </nc>
    <odxf>
      <alignment wrapText="0" readingOrder="0"/>
      <protection locked="0"/>
    </odxf>
    <ndxf>
      <alignment wrapText="1" readingOrder="0"/>
      <protection locked="1"/>
    </ndxf>
  </rcc>
  <rcc rId="75353" sId="1" odxf="1" dxf="1">
    <nc r="E1809" t="inlineStr">
      <is>
        <t xml:space="preserve">Inovatyvių porėtų kompozitų ir didelio aktyvaus paviršiaus medžiagų aktyvumo indentfikavimas ir analizė. </t>
      </is>
    </nc>
    <odxf>
      <protection locked="0"/>
    </odxf>
    <ndxf>
      <protection locked="1"/>
    </ndxf>
  </rcc>
  <rcc rId="75354" sId="1" odxf="1" dxf="1">
    <nc r="F1809" t="inlineStr">
      <is>
        <t>Simas Šakirzanovas
el. paštas simas.sakirzanovas@chf.vu.lt
tel. 85 219 3190
Chemijos fakultetas</t>
      </is>
    </nc>
    <odxf>
      <alignment wrapText="0" readingOrder="0"/>
    </odxf>
    <ndxf>
      <alignment wrapText="1" readingOrder="0"/>
    </ndxf>
  </rcc>
  <rcc rId="75355" sId="1">
    <nc r="G1809">
      <v>32</v>
    </nc>
  </rcc>
  <rcc rId="75356" sId="1" odxf="1" dxf="1">
    <nc r="D1810" t="inlineStr">
      <is>
        <t>K4_P2_T3</t>
      </is>
    </nc>
    <odxf>
      <alignment wrapText="0" readingOrder="0"/>
      <protection locked="0"/>
    </odxf>
    <ndxf>
      <alignment wrapText="1" readingOrder="0"/>
      <protection locked="1"/>
    </ndxf>
  </rcc>
  <rcc rId="75357" sId="1" odxf="1" dxf="1">
    <nc r="E1810" t="inlineStr">
      <is>
        <t>Optiškai aktyvių medžiagų optinių ir kristalinių savybių tyrimai ir rezultatų interpratacija.</t>
      </is>
    </nc>
    <odxf>
      <protection locked="0"/>
    </odxf>
    <ndxf>
      <protection locked="1"/>
    </ndxf>
  </rcc>
  <rcc rId="75358" sId="1" odxf="1" dxf="1">
    <nc r="F1810" t="inlineStr">
      <is>
        <t>Simas Šakirzanovas
el. paštas simas.sakirzanovas@chf.vu.lt
tel. 85 219 3190
Chemijos fakultetas</t>
      </is>
    </nc>
    <odxf>
      <alignment wrapText="0" readingOrder="0"/>
    </odxf>
    <ndxf>
      <alignment wrapText="1" readingOrder="0"/>
    </ndxf>
  </rcc>
  <rcc rId="75359" sId="1">
    <nc r="G1810">
      <v>32</v>
    </nc>
  </rcc>
  <rcc rId="75360" sId="1" odxf="1" dxf="1">
    <nc r="D1811" t="inlineStr">
      <is>
        <t>K4_P2_T3</t>
      </is>
    </nc>
    <odxf>
      <alignment wrapText="0" readingOrder="0"/>
      <protection locked="0"/>
    </odxf>
    <ndxf>
      <alignment wrapText="1" readingOrder="0"/>
      <protection locked="1"/>
    </ndxf>
  </rcc>
  <rcc rId="75361" sId="1" odxf="1" dxf="1">
    <nc r="E1811" t="inlineStr">
      <is>
        <t>Ląstelių kultivavimo priemonių charakterizavimas, naudojant modernias ląstelių kultūrų technologijas</t>
      </is>
    </nc>
    <odxf>
      <protection locked="0"/>
    </odxf>
    <ndxf>
      <protection locked="1"/>
    </ndxf>
  </rcc>
  <rcc rId="75362" sId="1" odxf="1" dxf="1">
    <nc r="F1811" t="inlineStr">
      <is>
        <t>Kęstutis Sužiedėlis
laboratorijos vedėjas
kestutis.suziedelis@nvi.lt, tel. (8 5) 2190 904</t>
      </is>
    </nc>
    <odxf>
      <alignment wrapText="0" readingOrder="0"/>
    </odxf>
    <ndxf>
      <alignment wrapText="1" readingOrder="0"/>
    </ndxf>
  </rcc>
  <rcc rId="75363" sId="1">
    <nc r="G1811">
      <v>7</v>
    </nc>
  </rcc>
  <rcc rId="75364" sId="1" odxf="1" dxf="1">
    <nc r="D1812"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65" sId="1" odxf="1" dxf="1">
    <nc r="E1812" t="inlineStr">
      <is>
        <t>Aukštatemperatūrių srautų ir įvairių medžiagų sąveikos tyrimai, medžiagų atsparumo bandymai aukštos temperatūros (oro, azoto, vandenilio, argono, propano ir kt. dujų) sraute</t>
      </is>
    </nc>
    <odxf>
      <protection locked="0"/>
    </odxf>
    <ndxf>
      <protection locked="1"/>
    </ndxf>
  </rcc>
  <rcc rId="75366" sId="1" odxf="1" dxf="1">
    <nc r="F1812" t="inlineStr">
      <is>
        <t>R. Kėželis
Tel. (8 37) 401 894
El. p. Romualdas.Kezelis@lei.lt</t>
      </is>
    </nc>
    <odxf>
      <alignment wrapText="0" readingOrder="0"/>
    </odxf>
    <ndxf>
      <alignment wrapText="1" readingOrder="0"/>
    </ndxf>
  </rcc>
  <rcc rId="75367" sId="1">
    <nc r="G1812">
      <v>11</v>
    </nc>
  </rcc>
  <rcc rId="75368" sId="1" odxf="1" dxf="1">
    <nc r="D1813"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69" sId="1" odxf="1" dxf="1">
    <nc r="E1813" t="inlineStr">
      <is>
        <t>Kietų medžiagų cheminės sudėties analizė infraraudonųjų spindulių (FTIR) spektrometru</t>
      </is>
    </nc>
    <odxf>
      <protection locked="0"/>
    </odxf>
    <ndxf>
      <protection locked="1"/>
    </ndxf>
  </rcc>
  <rcc rId="75370" sId="1" odxf="1" dxf="1">
    <nc r="F1813" t="inlineStr">
      <is>
        <t>L. Marcinauskas
Tel. (8 37) 401 895
El. p. Liutauras.Marcinauskas@lei.lt</t>
      </is>
    </nc>
    <odxf>
      <alignment wrapText="0" readingOrder="0"/>
    </odxf>
    <ndxf>
      <alignment wrapText="1" readingOrder="0"/>
    </ndxf>
  </rcc>
  <rcc rId="75371" sId="1">
    <nc r="G1813">
      <v>11</v>
    </nc>
  </rcc>
  <rcc rId="75372" sId="1" odxf="1" dxf="1">
    <nc r="D1814"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73" sId="1" odxf="1" dxf="1">
    <nc r="E1814" t="inlineStr">
      <is>
        <t xml:space="preserve">Nanomedžiagų, naudojamų energetikos, medicinos, statybos ir transporto sektoriuose, sintezė panaudojant fizikinius-cheminius metodus ir jų gautų/turimų struktūrų paviršinių ir tūrinių savybių analizė. </t>
      </is>
    </nc>
    <odxf>
      <protection locked="0"/>
    </odxf>
    <ndxf>
      <protection locked="1"/>
    </ndxf>
  </rcc>
  <rcc rId="75374" sId="1" odxf="1" dxf="1">
    <nc r="F1814" t="inlineStr">
      <is>
        <t>D. Milčius
Tel. (8 37) 401 909 
El. p. Darus.Milcius@lei.lt</t>
      </is>
    </nc>
    <odxf>
      <alignment wrapText="0" readingOrder="0"/>
    </odxf>
    <ndxf>
      <alignment wrapText="1" readingOrder="0"/>
    </ndxf>
  </rcc>
  <rcc rId="75375" sId="1">
    <nc r="G1814">
      <v>11</v>
    </nc>
  </rcc>
  <rcc rId="75376" sId="1" odxf="1" dxf="1">
    <nc r="D1815"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77" sId="1" odxf="1" dxf="1">
    <nc r="E1815" t="inlineStr">
      <is>
        <t>Medžiagų struktūros tyrimai taikant rentgeno spinduliuotės difrakcinės analizės metodą. 
Optinė ir skenuojanti ekektroninė mikroskopija, elementinė mikroanalizė (EDX).</t>
      </is>
    </nc>
    <odxf>
      <protection locked="0"/>
    </odxf>
    <ndxf>
      <protection locked="1"/>
    </ndxf>
  </rcc>
  <rcc rId="75378" sId="1" odxf="1" dxf="1">
    <nc r="F1815" t="inlineStr">
      <is>
        <t>A. Baltušnikas
Tel. (8 37) 401 906
El. p.
Arūnas.Baltusnikas@.lei.lt</t>
      </is>
    </nc>
    <odxf>
      <alignment wrapText="0" readingOrder="0"/>
    </odxf>
    <ndxf>
      <alignment wrapText="1" readingOrder="0"/>
    </ndxf>
  </rcc>
  <rcc rId="75379" sId="1">
    <nc r="G1815">
      <v>11</v>
    </nc>
  </rcc>
  <rcc rId="75380" sId="1" odxf="1" dxf="1">
    <nc r="D1816"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81" sId="1" odxf="1" dxf="1">
    <nc r="E1816" t="inlineStr">
      <is>
        <t>Katalizinių bei apsauginių (antikorozinių, nedrėkinamų, atsparių dilimui ir pan.) dangų formavimas ant įvairių paviršių plazminėje aplinkoje ir jų savybių tyrimas</t>
      </is>
    </nc>
    <odxf>
      <protection locked="0"/>
    </odxf>
    <ndxf>
      <protection locked="1"/>
    </ndxf>
  </rcc>
  <rcc rId="75382" sId="1" odxf="1" dxf="1">
    <nc r="F1816" t="inlineStr">
      <is>
        <t>V. Valinčius
Tel. (8 37) 401 896
El. p. Vitas.Valincius@lei.lt</t>
      </is>
    </nc>
    <odxf>
      <alignment wrapText="0" readingOrder="0"/>
    </odxf>
    <ndxf>
      <alignment wrapText="1" readingOrder="0"/>
    </ndxf>
  </rcc>
  <rcc rId="75383" sId="1">
    <nc r="G1816">
      <v>11</v>
    </nc>
  </rcc>
  <rcc rId="75384" sId="1" odxf="1" dxf="1">
    <nc r="D1817"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85" sId="1" odxf="1" dxf="1">
    <nc r="E1817" t="inlineStr">
      <is>
        <t>Keraminio pluošto, skirto šiluminės izoliacijos, smulkaus valymo filtrų ir katalizatorių gamybai, sintezė, pritaikymas ir tyrimas</t>
      </is>
    </nc>
    <odxf>
      <protection locked="0"/>
    </odxf>
    <ndxf>
      <protection locked="1"/>
    </ndxf>
  </rcc>
  <rcc rId="75386" sId="1" odxf="1" dxf="1">
    <nc r="F1817" t="inlineStr">
      <is>
        <t>V. Valinčius
Tel. (8 37) 401 896
El. p. Vitas.Valincius@lei.lt</t>
      </is>
    </nc>
    <odxf>
      <alignment wrapText="0" readingOrder="0"/>
    </odxf>
    <ndxf>
      <alignment wrapText="1" readingOrder="0"/>
    </ndxf>
  </rcc>
  <rcc rId="75387" sId="1">
    <nc r="G1817">
      <v>11</v>
    </nc>
  </rcc>
  <rcc rId="75388" sId="1" odxf="1" dxf="1">
    <nc r="D1818"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89" sId="1" odxf="1" dxf="1">
    <nc r="E1818" t="inlineStr">
      <is>
        <t>Plonų dangų ir nanomiltelių, skirtų energetikos, medicinos, statybos ir transporto sektoriams, sintezė bei jų paviršinių ir tūrinių savybių analizė.</t>
      </is>
    </nc>
    <odxf>
      <protection locked="0"/>
    </odxf>
    <ndxf>
      <protection locked="1"/>
    </ndxf>
  </rcc>
  <rcc rId="75390" sId="1" odxf="1" dxf="1">
    <nc r="F1818" t="inlineStr">
      <is>
        <t>D. Milčius
Tel. (8 37) 401 909 
El. p. Darus.Milcius@lei.lt</t>
      </is>
    </nc>
    <odxf>
      <alignment wrapText="0" readingOrder="0"/>
    </odxf>
    <ndxf>
      <alignment wrapText="1" readingOrder="0"/>
    </ndxf>
  </rcc>
  <rcc rId="75391" sId="1">
    <nc r="G1818">
      <v>11</v>
    </nc>
  </rcc>
  <rcc rId="75392" sId="1" odxf="1" dxf="1">
    <nc r="D1819"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93" sId="1" odxf="1" dxf="1">
    <nc r="E1819" t="inlineStr">
      <is>
        <t>Funkcinių skysčių ir tepalų savybių tyrimai viskozimetriniais, centrifuginiais, oksidacijos,  žematemperatūriniais, korozijos ir tribologijos testais. Rezultatas: mokslinių tyrimų ataskaita.</t>
      </is>
    </nc>
    <odxf>
      <protection locked="0"/>
    </odxf>
    <ndxf>
      <protection locked="1"/>
    </ndxf>
  </rcc>
  <rcc rId="75394" sId="1" odxf="1" dxf="1">
    <nc r="F1819" t="inlineStr">
      <is>
        <t>Dr. Svajus Asadauskas
FTMC Elektrocheminės medžiagotyros skyrius
Tel. +370-682-56893
El. p.: asadauskas@chi.lt</t>
      </is>
    </nc>
    <odxf>
      <alignment wrapText="0" readingOrder="0"/>
    </odxf>
    <ndxf>
      <alignment wrapText="1" readingOrder="0"/>
    </ndxf>
  </rcc>
  <rcc rId="75395" sId="1">
    <nc r="G1819">
      <v>18</v>
    </nc>
  </rcc>
  <rcc rId="75396" sId="1" odxf="1" dxf="1">
    <nc r="D1820"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397" sId="1" odxf="1" dxf="1">
    <nc r="E1820" t="inlineStr">
      <is>
        <t>Aktyvių funkcinių medžiagų ir tikslinių mikrodarinių, kurie galėtų būti panaudojami dujų, cheminių medžiagų, fizinio poveikio bei biologinių junginių atpažinimui konstravimas ir tyrimai bei pritaikymas jutikliams ir jų sistemoms, pasitelkiant tarpdisciplininį bendradarbiavimą.</t>
      </is>
    </nc>
    <odxf>
      <protection locked="0"/>
    </odxf>
    <ndxf>
      <protection locked="1"/>
    </ndxf>
  </rcc>
  <rcc rId="75398" sId="1" odxf="1" dxf="1">
    <nc r="F1820" t="inlineStr">
      <is>
        <t>Doc. dr. Arūnas Šetkus
FTMC Fizikinių technologijų skyrius
Tel. (8 5) 2627934
El. p.:  arunas.setkus@ftmc.lt</t>
      </is>
    </nc>
    <odxf>
      <alignment wrapText="0" readingOrder="0"/>
    </odxf>
    <ndxf>
      <alignment wrapText="1" readingOrder="0"/>
    </ndxf>
  </rcc>
  <rcc rId="75399" sId="1">
    <nc r="G1820">
      <v>18</v>
    </nc>
  </rcc>
  <rcc rId="75400" sId="1" odxf="1" dxf="1">
    <nc r="D1821" t="inlineStr">
      <is>
        <t>K4_P3_T3</t>
      </is>
    </nc>
    <odxf>
      <alignment wrapText="0" readingOrder="0"/>
      <protection locked="0"/>
    </odxf>
    <ndxf>
      <alignment wrapText="1" readingOrder="0"/>
      <protection locked="1"/>
    </ndxf>
  </rcc>
  <rcc rId="75401" sId="1" odxf="1" dxf="1">
    <nc r="E1821" t="inlineStr">
      <is>
        <t>Įvairių konstrukcinių ir kompozitinių medžiagų paviršiaus ir skersinių pjūvių struktūros, cheminės bei fazinės sudėties tyrimai skenuojančiais ir peršviečiančiu elektroniniais mikroskopais, rentgeno spindulių spektrometrais ir difraktometrais.</t>
      </is>
    </nc>
    <odxf>
      <protection locked="0"/>
    </odxf>
    <ndxf>
      <protection locked="1"/>
    </ndxf>
  </rcc>
  <rcc rId="75402" sId="1" odxf="1" dxf="1">
    <nc r="F1821" t="inlineStr">
      <is>
        <t>Prof.Dr. Algirdas Selskis
FTMC Medžiagų struktūrinės analizės skyrius
Tel +37061538990
El. p.: algirdas.selskis@ftmc.lt</t>
      </is>
    </nc>
    <odxf>
      <alignment wrapText="0" readingOrder="0"/>
    </odxf>
    <ndxf>
      <alignment wrapText="1" readingOrder="0"/>
    </ndxf>
  </rcc>
  <rcc rId="75403" sId="1">
    <nc r="G1821">
      <v>18</v>
    </nc>
  </rcc>
  <rcc rId="75404" sId="1" odxf="1" dxf="1">
    <nc r="D1822" t="inlineStr">
      <is>
        <t>K4_P2_T3</t>
      </is>
    </nc>
    <odxf>
      <alignment wrapText="0" readingOrder="0"/>
      <protection locked="0"/>
    </odxf>
    <ndxf>
      <alignment wrapText="1" readingOrder="0"/>
      <protection locked="1"/>
    </ndxf>
  </rcc>
  <rcc rId="75405" sId="1" odxf="1" dxf="1">
    <nc r="E1822" t="inlineStr">
      <is>
        <t>Naujų laidžių polimerų sudarytos iš vitaminų ar hormonų funkcinių dangų ruošimo metodikos sukūrimas</t>
      </is>
    </nc>
    <odxf>
      <protection locked="0"/>
    </odxf>
    <ndxf>
      <protection locked="1"/>
    </ndxf>
  </rcc>
  <rcc rId="75406" sId="1" odxf="1" dxf="1">
    <nc r="F1822" t="inlineStr">
      <is>
        <t>Dr. Rasa Pauliukaitė
FTMC Nanoinžinerijos skyrius
Tel. (8 5) 2644688
El. p.: pauliukaite@ftmc.lt</t>
      </is>
    </nc>
    <odxf>
      <alignment wrapText="0" readingOrder="0"/>
    </odxf>
    <ndxf>
      <alignment wrapText="1" readingOrder="0"/>
    </ndxf>
  </rcc>
  <rcc rId="75407" sId="1">
    <nc r="G1822">
      <v>18</v>
    </nc>
  </rcc>
  <rcc rId="75408" sId="1" odxf="1" dxf="1">
    <nc r="D1823"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409" sId="1" odxf="1" dxf="1">
    <nc r="E1823" t="inlineStr">
      <is>
        <t>Įvairių priemaišų implantavimas ir krūvininkų gyvavimo trukmės korekcija puslaidininkinės struktūros užduotajame sluoksnyje</t>
      </is>
    </nc>
    <odxf>
      <protection locked="0"/>
    </odxf>
    <ndxf>
      <protection locked="1"/>
    </ndxf>
  </rcc>
  <rcc rId="75410" sId="1" odxf="1" dxf="1">
    <nc r="F1823" t="inlineStr">
      <is>
        <t>Dr. Vitalij Kovalevskij 
FTMC Branduolinių tyrimų skyrius
Tel. (8 5) 266 1654 
El. p.: vitalij@ftmc.lt</t>
      </is>
    </nc>
    <odxf>
      <alignment wrapText="0" readingOrder="0"/>
    </odxf>
    <ndxf>
      <alignment wrapText="1" readingOrder="0"/>
    </ndxf>
  </rcc>
  <rcc rId="75411" sId="1">
    <nc r="G1823">
      <v>18</v>
    </nc>
  </rcc>
  <rcc rId="75412" sId="1" odxf="1" dxf="1">
    <nc r="D1824"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413" sId="1" odxf="1" dxf="1">
    <nc r="E1824" t="inlineStr">
      <is>
        <t>Puslaidininkinių ir dielektrinių medžiagų atkaitinimas vakuume arba spec.dujų atmosferoje</t>
      </is>
    </nc>
    <odxf>
      <protection locked="0"/>
    </odxf>
    <ndxf>
      <protection locked="1"/>
    </ndxf>
  </rcc>
  <rcc rId="75414" sId="1" odxf="1" dxf="1">
    <nc r="F1824" t="inlineStr">
      <is>
        <t>Dr. Vitalij Kovalevskij 
FTMC Branduolinių tyrimų skyrius
Tel. (8 5) 266 1654 
El. p.: vitalij@ftmc.lt</t>
      </is>
    </nc>
    <odxf>
      <alignment wrapText="0" readingOrder="0"/>
    </odxf>
    <ndxf>
      <alignment wrapText="1" readingOrder="0"/>
    </ndxf>
  </rcc>
  <rcc rId="75415" sId="1">
    <nc r="G1824">
      <v>18</v>
    </nc>
  </rcc>
  <rcc rId="75416" sId="1" odxf="1" dxf="1">
    <nc r="D1825"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417" sId="1" odxf="1" dxf="1">
    <nc r="E1825" t="inlineStr">
      <is>
        <t>Neardanti elementinė ir struktūrinė medžiagų analizė</t>
      </is>
    </nc>
    <odxf>
      <protection locked="0"/>
    </odxf>
    <ndxf>
      <protection locked="1"/>
    </ndxf>
  </rcc>
  <rcc rId="75418" sId="1" odxf="1" dxf="1">
    <nc r="F1825" t="inlineStr">
      <is>
        <t>Dr. Vitalij Kovalevskij 
FTMC Branduolinių tyrimų skyrius
Tel. (8 5) 266 1654 
El. p.: vitalij@ftmc.lt</t>
      </is>
    </nc>
    <odxf>
      <alignment wrapText="0" readingOrder="0"/>
    </odxf>
    <ndxf>
      <alignment wrapText="1" readingOrder="0"/>
    </ndxf>
  </rcc>
  <rcc rId="75419" sId="1">
    <nc r="G1825">
      <v>18</v>
    </nc>
  </rcc>
  <rcc rId="75420" sId="1" odxf="1" dxf="1">
    <nc r="D1826"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421" sId="1" odxf="1" dxf="1">
    <nc r="E1826" t="inlineStr">
      <is>
        <t>Manganitų, skirtų magnetinio lauko jutiklių gamybai,  savybių tyrimas</t>
      </is>
    </nc>
    <odxf>
      <protection locked="0"/>
    </odxf>
    <ndxf>
      <protection locked="1"/>
    </ndxf>
  </rcc>
  <rcc rId="75422" sId="1" odxf="1" dxf="1">
    <nc r="F1826" t="inlineStr">
      <is>
        <t>Prof. habil. dr. Nerija Žurauskienė 
FTMC Medžiagotyros ir elektros inžinerijos skyrius
Tel. (8 5) 261 7546
El. p.: nerija.zurauskiene@ftmc.lt</t>
      </is>
    </nc>
    <odxf>
      <alignment wrapText="0" readingOrder="0"/>
    </odxf>
    <ndxf>
      <alignment wrapText="1" readingOrder="0"/>
    </ndxf>
  </rcc>
  <rcc rId="75423" sId="1">
    <nc r="G1826">
      <v>18</v>
    </nc>
  </rcc>
  <rcc rId="75424" sId="1" odxf="1" dxf="1">
    <nc r="D1827"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425" sId="1" odxf="1" dxf="1">
    <nc r="E1827" t="inlineStr">
      <is>
        <t>Elektrostatinėmis savybėmis pasižyminčių tekstilės medžiagų sukūrimas bei jų efektyvumo įvertinimas</t>
      </is>
    </nc>
    <odxf>
      <protection locked="0"/>
    </odxf>
    <ndxf>
      <protection locked="1"/>
    </ndxf>
  </rcc>
  <rcc rId="75426" sId="1" odxf="1" dxf="1">
    <nc r="F1827" t="inlineStr">
      <is>
        <t>dr. Vitalija Rubežienė
FTMC Tekstilės medžiagų fizinių-cheminių tyrimų skyrius
Tel. (8 37) 308661
El. p.: vitalija.rubeziene@ftmc.lt</t>
      </is>
    </nc>
    <odxf>
      <alignment wrapText="0" readingOrder="0"/>
    </odxf>
    <ndxf>
      <alignment wrapText="1" readingOrder="0"/>
    </ndxf>
  </rcc>
  <rcc rId="75427" sId="1">
    <nc r="G1827">
      <v>18</v>
    </nc>
  </rcc>
  <rcc rId="75428" sId="1" odxf="1" dxf="1">
    <nc r="D1828"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429" sId="1" odxf="1" dxf="1">
    <nc r="E1828" t="inlineStr">
      <is>
        <t>Termoreguliuojančiomis savybėmis pasižyminčių tekstilės medžiagų sukūrimas bei jų efektyvumo įvertinimas</t>
      </is>
    </nc>
    <odxf>
      <protection locked="0"/>
    </odxf>
    <ndxf>
      <protection locked="1"/>
    </ndxf>
  </rcc>
  <rcc rId="75430" sId="1" odxf="1" dxf="1">
    <nc r="F1828" t="inlineStr">
      <is>
        <t>Dr. Julija Baltušnikaitė -Guzaitienė
FTMC Tekstilės medžiagų fizinių-cheminių tyrimų skyrius
Tel. (8 37) 308661
El. p.: julija.baltusnikaite@ftmc.lt</t>
      </is>
    </nc>
    <odxf>
      <alignment wrapText="0" readingOrder="0"/>
    </odxf>
    <ndxf>
      <alignment wrapText="1" readingOrder="0"/>
    </ndxf>
  </rcc>
  <rcc rId="75431" sId="1">
    <nc r="G1828">
      <v>18</v>
    </nc>
  </rcc>
  <rcc rId="75432" sId="1" odxf="1" dxf="1">
    <nc r="D1829" t="inlineStr">
      <is>
        <t>K4_P2_T2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433" sId="1" odxf="1" dxf="1">
    <nc r="E1829" t="inlineStr">
      <is>
        <t>Cheminis-funkcinis kietųjų paviršių modifikavimas panaudojant in situ sintezę ir savaiminį susirinkimą</t>
      </is>
    </nc>
    <odxf>
      <protection locked="0"/>
    </odxf>
    <ndxf>
      <protection locked="1"/>
    </ndxf>
  </rcc>
  <rcc rId="75434" sId="1" odxf="1" dxf="1">
    <nc r="F1829" t="inlineStr">
      <is>
        <t>Dr. Ramūnas Valiokas 
FTMC Nanoinžinerijos skyrius
Tel. (8 5) 2641818
El. p.: ramunas.valiokas@ftmc.lt</t>
      </is>
    </nc>
    <odxf>
      <alignment wrapText="0" readingOrder="0"/>
    </odxf>
    <ndxf>
      <alignment wrapText="1" readingOrder="0"/>
    </ndxf>
  </rcc>
  <rcc rId="75435" sId="1">
    <nc r="G1829">
      <v>18</v>
    </nc>
  </rcc>
  <rcc rId="75436" sId="1" odxf="1" dxf="1">
    <nc r="D1830"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437" sId="1" odxf="1" dxf="1">
    <nc r="E1830" t="inlineStr">
      <is>
        <t>Puslaidininkinių ir dielektrinių medžiagų savybių modifikavimas ir tyrimai naudojant didelės energijos jonų pluoštelius</t>
      </is>
    </nc>
    <odxf>
      <protection locked="0"/>
    </odxf>
    <ndxf>
      <protection locked="1"/>
    </ndxf>
  </rcc>
  <rcc rId="75438" sId="1" odxf="1" dxf="1">
    <nc r="F1830" t="inlineStr">
      <is>
        <t>Dr. Vitalij Kovalevskij 
FTMC Branduolinių tyrimų skyrius
Tel. (8 5) 266 1654 
El. p.: vitalij@ftmc.lt</t>
      </is>
    </nc>
    <odxf>
      <alignment wrapText="0" readingOrder="0"/>
    </odxf>
    <ndxf>
      <alignment wrapText="1" readingOrder="0"/>
    </ndxf>
  </rcc>
  <rcc rId="75439" sId="1">
    <nc r="G1830">
      <v>18</v>
    </nc>
  </rcc>
  <rcc rId="75440" sId="1" odxf="1" dxf="1">
    <nc r="D1831"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441" sId="1" odxf="1" dxf="1">
    <nc r="E1831" t="inlineStr">
      <is>
        <t>Krūvininkų gyvavimo trukmės korekcija puslaidininkinės struktūros užduotajame sluoksnyje</t>
      </is>
    </nc>
    <odxf>
      <protection locked="0"/>
    </odxf>
    <ndxf>
      <protection locked="1"/>
    </ndxf>
  </rcc>
  <rcc rId="75442" sId="1" odxf="1" dxf="1">
    <nc r="F1831" t="inlineStr">
      <is>
        <t>Dr. Vitalij Kovalevskij 
FTMC Branduolinių tyrimų skyrius
Tel. (8 5) 266 1654 
El. p.: vitalij@ftmc.lt</t>
      </is>
    </nc>
    <odxf>
      <alignment wrapText="0" readingOrder="0"/>
    </odxf>
    <ndxf>
      <alignment wrapText="1" readingOrder="0"/>
    </ndxf>
  </rcc>
  <rcc rId="75443" sId="1">
    <nc r="G1831">
      <v>18</v>
    </nc>
  </rcc>
  <rcc rId="75444" sId="1" odxf="1" dxf="1">
    <nc r="D1832"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445" sId="1" odxf="1" dxf="1">
    <nc r="E1832" t="inlineStr">
      <is>
        <t>Kontroliuojamas puslaidininkinių ir dielektrinių medžiagų atkaitinimas vakuume arba spec.dujų atmosferoje</t>
      </is>
    </nc>
    <odxf>
      <protection locked="0"/>
    </odxf>
    <ndxf>
      <protection locked="1"/>
    </ndxf>
  </rcc>
  <rcc rId="75446" sId="1" odxf="1" dxf="1">
    <nc r="F1832" t="inlineStr">
      <is>
        <t>Dr. Vitalij Kovalevskij 
FTMC Branduolinių tyrimų skyrius
Tel. (8 5) 266 1654 
El. p.: vitalij@ftmc.lt</t>
      </is>
    </nc>
    <odxf>
      <alignment wrapText="0" readingOrder="0"/>
    </odxf>
    <ndxf>
      <alignment wrapText="1" readingOrder="0"/>
    </ndxf>
  </rcc>
  <rcc rId="75447" sId="1">
    <nc r="G1832">
      <v>18</v>
    </nc>
  </rcc>
  <rcc rId="75448" sId="1" odxf="1" dxf="1">
    <nc r="D1833" t="inlineStr">
      <is>
        <t>K4_P2_T2</t>
      </is>
    </nc>
    <odxf>
      <alignment wrapText="0" readingOrder="0"/>
      <protection locked="0"/>
    </odxf>
    <ndxf>
      <alignment wrapText="1" readingOrder="0"/>
      <protection locked="1"/>
    </ndxf>
  </rcc>
  <rcc rId="75449" sId="1" odxf="1" dxf="1">
    <nc r="E1833" t="inlineStr">
      <is>
        <t>Plonų sluoksnių formavimas taikant aerozolio technologijas</t>
      </is>
    </nc>
    <odxf>
      <protection locked="0"/>
    </odxf>
    <ndxf>
      <protection locked="1"/>
    </ndxf>
  </rcc>
  <rcc rId="75450" sId="1" odxf="1" dxf="1">
    <nc r="F1833" t="inlineStr">
      <is>
        <t>Dr. Vidmantas Ulevičius
FTMC Aplinkotyros skyrius
Tel. (8 5) 2661644
El.p. ulevicv@ktl.mii.lt</t>
      </is>
    </nc>
    <odxf>
      <alignment wrapText="0" readingOrder="0"/>
    </odxf>
    <ndxf>
      <alignment wrapText="1" readingOrder="0"/>
    </ndxf>
  </rcc>
  <rcc rId="75451" sId="1">
    <nc r="G1833">
      <v>18</v>
    </nc>
  </rcc>
  <rcc rId="75452" sId="1" odxf="1" dxf="1">
    <nc r="D1834"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453" sId="1" odxf="1" dxf="1">
    <nc r="E1834" t="inlineStr">
      <is>
        <t>Optinių dokumentų apsaugos priemonių ir jų gamybos technologijų kūrimas bei tyrimas</t>
      </is>
    </nc>
    <odxf>
      <font>
        <sz val="11"/>
        <color theme="1"/>
        <name val="Calibri"/>
        <scheme val="minor"/>
      </font>
      <protection locked="0"/>
    </odxf>
    <ndxf>
      <font>
        <sz val="11"/>
        <color auto="1"/>
        <name val="Calibri"/>
        <scheme val="minor"/>
      </font>
      <protection locked="1"/>
    </ndxf>
  </rcc>
  <rcc rId="75454" sId="1" odxf="1" dxf="1">
    <nc r="F183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455" sId="1">
    <nc r="G1834">
      <v>22</v>
    </nc>
  </rcc>
  <rcc rId="75456" sId="1" odxf="1" dxf="1">
    <nc r="D1835"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457" sId="1" odxf="1" dxf="1">
    <nc r="E1835" t="inlineStr">
      <is>
        <t>Inovatyvių medžiagų ir struktūrų tyrimas fizikiniais ir cheminiais medžiagų analizės metodais. Plonaplėvelių nanostruktūrinių saviorganizuojančių sistemų formavimas ir tyrimai</t>
      </is>
    </nc>
    <odxf>
      <font>
        <sz val="11"/>
        <color theme="1"/>
        <name val="Calibri"/>
        <scheme val="minor"/>
      </font>
      <protection locked="0"/>
    </odxf>
    <ndxf>
      <font>
        <sz val="11"/>
        <color auto="1"/>
        <name val="Calibri"/>
        <scheme val="minor"/>
      </font>
      <protection locked="1"/>
    </ndxf>
  </rcc>
  <rcc rId="75458" sId="1" odxf="1" dxf="1">
    <nc r="F183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459" sId="1">
    <nc r="G1835">
      <v>22</v>
    </nc>
  </rcc>
  <rcc rId="75460" sId="1" odxf="1" dxf="1">
    <nc r="D1836"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461" sId="1" odxf="1" dxf="1">
    <nc r="E1836" t="inlineStr">
      <is>
        <t>Metalinių, puslaidininkinių bei dielektrinių sluoksnių formavimas vakuuminiais joniniais ir plazminiais metodais bei jų savybių tyrimai</t>
      </is>
    </nc>
    <odxf>
      <font>
        <sz val="11"/>
        <color theme="1"/>
        <name val="Calibri"/>
        <scheme val="minor"/>
      </font>
      <protection locked="0"/>
    </odxf>
    <ndxf>
      <font>
        <sz val="11"/>
        <color auto="1"/>
        <name val="Calibri"/>
        <scheme val="minor"/>
      </font>
      <protection locked="1"/>
    </ndxf>
  </rcc>
  <rcc rId="75462" sId="1" odxf="1" dxf="1">
    <nc r="F183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463" sId="1">
    <nc r="G1836">
      <v>22</v>
    </nc>
  </rcc>
  <rcc rId="75464" sId="1" odxf="1" dxf="1">
    <nc r="D1837"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465" sId="1" odxf="1" dxf="1">
    <nc r="E1837" t="inlineStr">
      <is>
        <t>Antireflekcinių plėvelių bei paviršių formavimas ir tyrimas</t>
      </is>
    </nc>
    <odxf>
      <font>
        <sz val="11"/>
        <color theme="1"/>
        <name val="Calibri"/>
        <scheme val="minor"/>
      </font>
      <protection locked="0"/>
    </odxf>
    <ndxf>
      <font>
        <sz val="11"/>
        <color auto="1"/>
        <name val="Calibri"/>
        <scheme val="minor"/>
      </font>
      <protection locked="1"/>
    </ndxf>
  </rcc>
  <rcc rId="75466" sId="1" odxf="1" dxf="1">
    <nc r="F183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467" sId="1">
    <nc r="G1837">
      <v>22</v>
    </nc>
  </rcc>
  <rcc rId="75468" sId="1" odxf="1" dxf="1">
    <nc r="D1838"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469" sId="1" odxf="1" dxf="1">
    <nc r="E1838" t="inlineStr">
      <is>
        <t>Puslaidininkių paviršiaus savybių modifikavimas bei pasyvavimas cheminiais ir fiziniais metodais</t>
      </is>
    </nc>
    <odxf>
      <font>
        <sz val="11"/>
        <color theme="1"/>
        <name val="Calibri"/>
        <scheme val="minor"/>
      </font>
      <protection locked="0"/>
    </odxf>
    <ndxf>
      <font>
        <sz val="11"/>
        <color auto="1"/>
        <name val="Calibri"/>
        <scheme val="minor"/>
      </font>
      <protection locked="1"/>
    </ndxf>
  </rcc>
  <rcc rId="75470" sId="1" odxf="1" dxf="1">
    <nc r="F183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471" sId="1">
    <nc r="G1838">
      <v>22</v>
    </nc>
  </rcc>
  <rcc rId="75472" sId="1" odxf="1" dxf="1">
    <nc r="D1839"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473" sId="1" odxf="1" dxf="1">
    <nc r="E1839" t="inlineStr">
      <is>
        <t>Deimanto tipo anglies dangų sintezė ir tyrimas</t>
      </is>
    </nc>
    <odxf>
      <font>
        <sz val="11"/>
        <color theme="1"/>
        <name val="Calibri"/>
        <scheme val="minor"/>
      </font>
      <protection locked="0"/>
    </odxf>
    <ndxf>
      <font>
        <sz val="11"/>
        <color auto="1"/>
        <name val="Calibri"/>
        <scheme val="minor"/>
      </font>
      <protection locked="1"/>
    </ndxf>
  </rcc>
  <rcc rId="75474" sId="1" odxf="1" dxf="1">
    <nc r="F183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475" sId="1">
    <nc r="G1839">
      <v>22</v>
    </nc>
  </rcc>
  <rcc rId="75476" sId="1" odxf="1" dxf="1">
    <nc r="D1840"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477" sId="1" odxf="1" dxf="1">
    <nc r="E1840" t="inlineStr">
      <is>
        <t>Metalo ir puslaidininkio (Schottky ir ominių) kontaktų formavimas ir tyrimas</t>
      </is>
    </nc>
    <odxf>
      <font>
        <sz val="11"/>
        <color theme="1"/>
        <name val="Calibri"/>
        <scheme val="minor"/>
      </font>
      <protection locked="0"/>
    </odxf>
    <ndxf>
      <font>
        <sz val="11"/>
        <color auto="1"/>
        <name val="Calibri"/>
        <scheme val="minor"/>
      </font>
      <protection locked="1"/>
    </ndxf>
  </rcc>
  <rcc rId="75478" sId="1" odxf="1" dxf="1">
    <nc r="F184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479" sId="1">
    <nc r="G1840">
      <v>22</v>
    </nc>
  </rcc>
  <rcc rId="75480" sId="1" odxf="1" dxf="1">
    <nc r="D1841"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481" sId="1" odxf="1" dxf="1">
    <nc r="E1841" t="inlineStr">
      <is>
        <t>Plonų dielektrinių, metalinių sluoksnių ir deimanto tipo anglies dangų bei joninių ir plazminių metodų kūrimas, tyrimas ir taikymas.</t>
      </is>
    </nc>
    <odxf>
      <font>
        <sz val="11"/>
        <color theme="1"/>
        <name val="Calibri"/>
        <scheme val="minor"/>
      </font>
      <protection locked="0"/>
    </odxf>
    <ndxf>
      <font>
        <sz val="11"/>
        <color auto="1"/>
        <name val="Calibri"/>
        <scheme val="minor"/>
      </font>
      <protection locked="1"/>
    </ndxf>
  </rcc>
  <rcc rId="75482" sId="1" odxf="1" dxf="1">
    <nc r="F184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483" sId="1">
    <nc r="G1841">
      <v>22</v>
    </nc>
  </rcc>
  <rcc rId="75484" sId="1" odxf="1" dxf="1">
    <nc r="D1842"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485" sId="1" odxf="1" dxf="1">
    <nc r="E1842" t="inlineStr">
      <is>
        <t>Plonų polimerinių, dielektrinių ir puslaidininkinių plėvelių, pusiau skaidrių (&lt;50 nm) metalo plėvelių storio ir lūžio nustatymas</t>
      </is>
    </nc>
    <odxf>
      <font>
        <sz val="11"/>
        <color theme="1"/>
        <name val="Calibri"/>
        <scheme val="minor"/>
      </font>
      <protection locked="0"/>
    </odxf>
    <ndxf>
      <font>
        <sz val="11"/>
        <color auto="1"/>
        <name val="Calibri"/>
        <scheme val="minor"/>
      </font>
      <protection locked="1"/>
    </ndxf>
  </rcc>
  <rcc rId="75486" sId="1" odxf="1" dxf="1">
    <nc r="F184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487" sId="1">
    <nc r="G1842">
      <v>22</v>
    </nc>
  </rcc>
  <rcc rId="75488" sId="1" odxf="1" dxf="1">
    <nc r="D1843"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489" sId="1" odxf="1" dxf="1">
    <nc r="E1843" t="inlineStr">
      <is>
        <t>Metalo plėvelių garinimas</t>
      </is>
    </nc>
    <odxf>
      <font>
        <sz val="11"/>
        <color theme="1"/>
        <name val="Calibri"/>
        <scheme val="minor"/>
      </font>
      <protection locked="0"/>
    </odxf>
    <ndxf>
      <font>
        <sz val="11"/>
        <color auto="1"/>
        <name val="Calibri"/>
        <scheme val="minor"/>
      </font>
      <protection locked="1"/>
    </ndxf>
  </rcc>
  <rcc rId="75490" sId="1" odxf="1" dxf="1">
    <nc r="F184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491" sId="1">
    <nc r="G1843">
      <v>22</v>
    </nc>
  </rcc>
  <rcc rId="75492" sId="1" odxf="1" dxf="1">
    <nc r="D1844"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493" sId="1" odxf="1" dxf="1">
    <nc r="E1844" t="inlineStr">
      <is>
        <t>Deimanto tipo anglies plėvelių auginimas</t>
      </is>
    </nc>
    <odxf>
      <font>
        <sz val="11"/>
        <color theme="1"/>
        <name val="Calibri"/>
        <scheme val="minor"/>
      </font>
      <protection locked="0"/>
    </odxf>
    <ndxf>
      <font>
        <sz val="11"/>
        <color auto="1"/>
        <name val="Calibri"/>
        <scheme val="minor"/>
      </font>
      <protection locked="1"/>
    </ndxf>
  </rcc>
  <rcc rId="75494" sId="1" odxf="1" dxf="1">
    <nc r="F184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495" sId="1">
    <nc r="G1844">
      <v>22</v>
    </nc>
  </rcc>
  <rcc rId="75496" sId="1" odxf="1" dxf="1">
    <nc r="D1845"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497" sId="1" odxf="1" dxf="1">
    <nc r="E1845" t="inlineStr">
      <is>
        <t>Paviršinis mikroformavimas. Mikro ir nanodarinių ėsdinimas reaktyviojo joninio ėsdinimo būdu</t>
      </is>
    </nc>
    <odxf>
      <font>
        <sz val="11"/>
        <color theme="1"/>
        <name val="Calibri"/>
        <scheme val="minor"/>
      </font>
      <protection locked="0"/>
    </odxf>
    <ndxf>
      <font>
        <sz val="11"/>
        <color auto="1"/>
        <name val="Calibri"/>
        <scheme val="minor"/>
      </font>
      <protection locked="1"/>
    </ndxf>
  </rcc>
  <rcc rId="75498" sId="1" odxf="1" dxf="1">
    <nc r="F184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499" sId="1">
    <nc r="G1845">
      <v>22</v>
    </nc>
  </rcc>
  <rcc rId="75500" sId="1" odxf="1" dxf="1">
    <nc r="D1846"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501" sId="1" odxf="1" dxf="1">
    <nc r="E1846" t="inlineStr">
      <is>
        <t>Paviršinis mikroformavimas. Mikro ir nanodarinių ėsdinimas jonų pluošteliu</t>
      </is>
    </nc>
    <odxf>
      <font>
        <sz val="11"/>
        <color theme="1"/>
        <name val="Calibri"/>
        <scheme val="minor"/>
      </font>
      <protection locked="0"/>
    </odxf>
    <ndxf>
      <font>
        <sz val="11"/>
        <color auto="1"/>
        <name val="Calibri"/>
        <scheme val="minor"/>
      </font>
      <protection locked="1"/>
    </ndxf>
  </rcc>
  <rcc rId="75502" sId="1" odxf="1" dxf="1">
    <nc r="F184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503" sId="1">
    <nc r="G1846">
      <v>22</v>
    </nc>
  </rcc>
  <rcc rId="75504" sId="1" odxf="1" dxf="1">
    <nc r="D1847"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505" sId="1" odxf="1" dxf="1">
    <nc r="E1847" t="inlineStr">
      <is>
        <t>Tūrinis mikroformavimas. Gilusis reaktyvusis joninis ėsdinimas</t>
      </is>
    </nc>
    <odxf>
      <font>
        <sz val="11"/>
        <color theme="1"/>
        <name val="Calibri"/>
        <scheme val="minor"/>
      </font>
      <protection locked="0"/>
    </odxf>
    <ndxf>
      <font>
        <sz val="11"/>
        <color auto="1"/>
        <name val="Calibri"/>
        <scheme val="minor"/>
      </font>
      <protection locked="1"/>
    </ndxf>
  </rcc>
  <rcc rId="75506" sId="1" odxf="1" dxf="1">
    <nc r="F184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507" sId="1">
    <nc r="G1847">
      <v>22</v>
    </nc>
  </rcc>
  <rcc rId="75508" sId="1" odxf="1" dxf="1">
    <nc r="D1848"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509" sId="1" odxf="1" dxf="1">
    <nc r="E1848" t="inlineStr">
      <is>
        <t>Paviršiaus tyrimas Rentgeno fotoelektronų ir Ože elektronų spektroskopijomis, epitaksinių GaAs sluoksnių auginimas,auginamų sluoksnių kontrolė, tiesioginė sąsaja vakume su GaAs sluoksnių auginimo sistema ir tyrimai tiesiogiai vakuume (in-situ)</t>
      </is>
    </nc>
    <odxf>
      <font>
        <sz val="11"/>
        <color theme="1"/>
        <name val="Calibri"/>
        <scheme val="minor"/>
      </font>
      <protection locked="0"/>
    </odxf>
    <ndxf>
      <font>
        <sz val="11"/>
        <color auto="1"/>
        <name val="Calibri"/>
        <scheme val="minor"/>
      </font>
      <protection locked="1"/>
    </ndxf>
  </rcc>
  <rcc rId="75510" sId="1" odxf="1" dxf="1">
    <nc r="F184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511" sId="1">
    <nc r="G1848">
      <v>22</v>
    </nc>
  </rcc>
  <rcc rId="75512" sId="1" odxf="1" dxf="1">
    <nc r="D1849"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513" sId="1" odxf="1" dxf="1">
    <nc r="E1849" t="inlineStr">
      <is>
        <t>Paviršiaus tyrimas taikant: Rentgeno fotoelektronų spektroskopiją (XPS); jonų sklaidos spektroskopiją (ISS); atspindėtų elektronų prarastos energijos spektroskopiją (REELS);  UV spindulių fotoelektronų  spektroskopiją (UPS)</t>
      </is>
    </nc>
    <odxf>
      <font>
        <sz val="11"/>
        <color theme="1"/>
        <name val="Calibri"/>
        <scheme val="minor"/>
      </font>
      <protection locked="0"/>
    </odxf>
    <ndxf>
      <font>
        <sz val="11"/>
        <color auto="1"/>
        <name val="Calibri"/>
        <scheme val="minor"/>
      </font>
      <protection locked="1"/>
    </ndxf>
  </rcc>
  <rcc rId="75514" sId="1" odxf="1" dxf="1">
    <nc r="F184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515" sId="1">
    <nc r="G1849">
      <v>22</v>
    </nc>
  </rcc>
  <rcc rId="75516" sId="1" odxf="1" dxf="1">
    <nc r="D1850"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517" sId="1" odxf="1" dxf="1">
    <nc r="E1850" t="inlineStr">
      <is>
        <t xml:space="preserve">Optinių savybių tyrimas UV-VIS diapazone </t>
      </is>
    </nc>
    <odxf>
      <font>
        <sz val="11"/>
        <color theme="1"/>
        <name val="Calibri"/>
        <scheme val="minor"/>
      </font>
      <protection locked="0"/>
    </odxf>
    <ndxf>
      <font>
        <sz val="11"/>
        <color auto="1"/>
        <name val="Calibri"/>
        <scheme val="minor"/>
      </font>
      <protection locked="1"/>
    </ndxf>
  </rcc>
  <rcc rId="75518" sId="1" odxf="1" dxf="1">
    <nc r="F185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519" sId="1">
    <nc r="G1850">
      <v>22</v>
    </nc>
  </rcc>
  <rcc rId="75520" sId="1" odxf="1" dxf="1">
    <nc r="D1851"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521" sId="1" odxf="1" dxf="1">
    <nc r="E1851" t="inlineStr">
      <is>
        <t xml:space="preserve">Molekulių ir mišinių charakterizavimas, vibracinių spektrų identifikavimas (FTIR) </t>
      </is>
    </nc>
    <odxf>
      <font>
        <sz val="11"/>
        <color theme="1"/>
        <name val="Calibri"/>
        <scheme val="minor"/>
      </font>
      <protection locked="0"/>
    </odxf>
    <ndxf>
      <font>
        <sz val="11"/>
        <color auto="1"/>
        <name val="Calibri"/>
        <scheme val="minor"/>
      </font>
      <protection locked="1"/>
    </ndxf>
  </rcc>
  <rcc rId="75522" sId="1" odxf="1" dxf="1">
    <nc r="F185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523" sId="1">
    <nc r="G1851">
      <v>22</v>
    </nc>
  </rcc>
  <rcc rId="75524" sId="1" odxf="1" dxf="1">
    <nc r="D1852"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525" sId="1" odxf="1" dxf="1">
    <nc r="E1852" t="inlineStr">
      <is>
        <t>Medžiagų tyrimas, identifikacija su Raman spektroskopija</t>
      </is>
    </nc>
    <odxf>
      <font>
        <sz val="11"/>
        <color theme="1"/>
        <name val="Calibri"/>
        <scheme val="minor"/>
      </font>
      <protection locked="0"/>
    </odxf>
    <ndxf>
      <font>
        <sz val="11"/>
        <color auto="1"/>
        <name val="Calibri"/>
        <scheme val="minor"/>
      </font>
      <protection locked="1"/>
    </ndxf>
  </rcc>
  <rcc rId="75526" sId="1" odxf="1" dxf="1">
    <nc r="F185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527" sId="1">
    <nc r="G1852">
      <v>22</v>
    </nc>
  </rcc>
  <rcc rId="75528" sId="1" odxf="1" dxf="1">
    <nc r="D1853"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529" sId="1" odxf="1" dxf="1">
    <nc r="E1853" t="inlineStr">
      <is>
        <t>Medžiagų cheminė analizė atominės spektroskopijos metodu</t>
      </is>
    </nc>
    <odxf>
      <font>
        <sz val="11"/>
        <color theme="1"/>
        <name val="Calibri"/>
        <scheme val="minor"/>
      </font>
      <protection locked="0"/>
    </odxf>
    <ndxf>
      <font>
        <sz val="11"/>
        <color auto="1"/>
        <name val="Calibri"/>
        <scheme val="minor"/>
      </font>
      <protection locked="1"/>
    </ndxf>
  </rcc>
  <rcc rId="75530" sId="1" odxf="1" dxf="1">
    <nc r="F185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531" sId="1">
    <nc r="G1853">
      <v>22</v>
    </nc>
  </rcc>
  <rcc rId="75532" sId="1" odxf="1" dxf="1">
    <nc r="D1854"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533" sId="1" odxf="1" dxf="1">
    <nc r="E1854" t="inlineStr">
      <is>
        <t>visų tipų plonasluoksnių bandinių struktūrinės analizės kiekybiniai ir kokybiniai tyrimai didelės skiriamosios gebos, automatiniu rentgeno spindulių difraktometru.</t>
      </is>
    </nc>
    <odxf>
      <font>
        <sz val="11"/>
        <color theme="1"/>
        <name val="Calibri"/>
        <scheme val="minor"/>
      </font>
      <protection locked="0"/>
    </odxf>
    <ndxf>
      <font>
        <sz val="11"/>
        <color auto="1"/>
        <name val="Calibri"/>
        <scheme val="minor"/>
      </font>
      <protection locked="1"/>
    </ndxf>
  </rcc>
  <rcc rId="75534" sId="1" odxf="1" dxf="1">
    <nc r="F185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535" sId="1">
    <nc r="G1854">
      <v>22</v>
    </nc>
  </rcc>
  <rcc rId="75536" sId="1" odxf="1" dxf="1">
    <nc r="D1855"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537" sId="1" odxf="1" dxf="1">
    <nc r="E1855" t="inlineStr">
      <is>
        <t>Naujų mineralų kompleksų serpantinito pagrindu kūrimas</t>
      </is>
    </nc>
    <odxf>
      <font>
        <sz val="11"/>
        <color theme="1"/>
        <name val="Calibri"/>
        <scheme val="minor"/>
      </font>
      <protection locked="0"/>
    </odxf>
    <ndxf>
      <font>
        <sz val="11"/>
        <color auto="1"/>
        <name val="Calibri"/>
        <scheme val="minor"/>
      </font>
      <protection locked="1"/>
    </ndxf>
  </rcc>
  <rcc rId="75538" sId="1" odxf="1" dxf="1">
    <nc r="F185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539" sId="1">
    <nc r="G1855">
      <v>22</v>
    </nc>
  </rcc>
  <rcc rId="75540" sId="1" odxf="1" dxf="1">
    <nc r="D1856"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541" sId="1" odxf="1" dxf="1">
    <nc r="E1856" t="inlineStr">
      <is>
        <t xml:space="preserve">Medžiagų fotofizikinių ir fotocheminių savybių tyrimai. Paslauga skirta medžiagų fotofizikinėms ir fotocheminėms savybėms ištirti. Taip pat siūlomi tyrimai, skirti šių savybių panaudojimui, tiriant sudėtingesnes chemines ar biologines sistemas. </t>
      </is>
    </nc>
    <odxf>
      <font>
        <sz val="11"/>
        <color theme="1"/>
        <name val="Calibri"/>
        <scheme val="minor"/>
      </font>
      <protection locked="0"/>
    </odxf>
    <ndxf>
      <font>
        <sz val="11"/>
        <color auto="1"/>
        <name val="Calibri"/>
        <scheme val="minor"/>
      </font>
      <protection locked="1"/>
    </ndxf>
  </rcc>
  <rcc rId="75542" sId="1" odxf="1" dxf="1">
    <nc r="F185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543" sId="1">
    <nc r="G1856">
      <v>22</v>
    </nc>
  </rcc>
  <rcc rId="75544" sId="1" odxf="1" dxf="1">
    <nc r="D1857"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545" sId="1" odxf="1" dxf="1">
    <nc r="E1857" t="inlineStr">
      <is>
        <t>Nauji modifikuoti polisacharidai pramoninėse nuotekų valymo technologijose. Rezultate bus sukurti bioskaidūs ir efektyvūs nanodalelių flokuliantai iš modifikuoto krakmolo, naudojant ,,žaliosios chemijos“ ir polimerų hidrogelių dispergavimo metodus. Naujieji flokuliantai bus miltelių arba koncentruotų pastų pavidalo, padidinto bioskaidumo, galintyd flokuliuoti dispersijas esant  plačiam flokuliacijos langui. </t>
      </is>
    </nc>
    <odxf>
      <font>
        <sz val="11"/>
        <color theme="1"/>
        <name val="Calibri"/>
        <scheme val="minor"/>
      </font>
      <protection locked="0"/>
    </odxf>
    <ndxf>
      <font>
        <sz val="11"/>
        <color auto="1"/>
        <name val="Calibri"/>
        <scheme val="minor"/>
      </font>
      <protection locked="1"/>
    </ndxf>
  </rcc>
  <rcc rId="75546" sId="1" odxf="1" dxf="1">
    <nc r="F185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547" sId="1">
    <nc r="G1857">
      <v>22</v>
    </nc>
  </rcc>
  <rcc rId="75548" sId="1" odxf="1" dxf="1">
    <nc r="D1858" t="inlineStr">
      <is>
        <t>K4_P2_T2</t>
      </is>
    </nc>
    <odxf>
      <font>
        <sz val="11"/>
        <color theme="1"/>
        <name val="Calibri"/>
        <scheme val="minor"/>
      </font>
      <alignment wrapText="0" readingOrder="0"/>
      <protection locked="0"/>
    </odxf>
    <ndxf>
      <font>
        <sz val="11"/>
        <color auto="1"/>
        <name val="Calibri"/>
        <scheme val="minor"/>
      </font>
      <alignment wrapText="1" readingOrder="0"/>
      <protection locked="1"/>
    </ndxf>
  </rcc>
  <rcc rId="75549" sId="1" odxf="1" dxf="1">
    <nc r="E1858" t="inlineStr">
      <is>
        <t xml:space="preserve">Sintetinių flokuliantų alternatyva – bioskaidūs nanokrakmolo flokuliantai. Rezultate bus ištirtos ir palygintos bioskaidžių nanokrakmolo flokuliantų savybės su įprastai naudojamų flokuliantų, skirtų vandens skaidrinimui, pašalinant smulkiausias nešvarumų daleles ir kitus teršalus. </t>
      </is>
    </nc>
    <odxf>
      <font>
        <sz val="11"/>
        <color theme="1"/>
        <name val="Calibri"/>
        <scheme val="minor"/>
      </font>
      <protection locked="0"/>
    </odxf>
    <ndxf>
      <font>
        <sz val="11"/>
        <color auto="1"/>
        <name val="Calibri"/>
        <scheme val="minor"/>
      </font>
      <protection locked="1"/>
    </ndxf>
  </rcc>
  <rcc rId="75550" sId="1" odxf="1" dxf="1">
    <nc r="F185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551" sId="1">
    <nc r="G1858">
      <v>22</v>
    </nc>
  </rcc>
  <rcc rId="75552" sId="1" odxf="1" dxf="1">
    <nc r="D1859"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553" sId="1" odxf="1" dxf="1">
    <nc r="E1859" t="inlineStr">
      <is>
        <t>Sorbcinių medžiagų (afininių, ribotai pasiekiamų fazių, atvirkščių fazių, jonitų ir kt.) sintezė ir įvertinimas</t>
      </is>
    </nc>
    <odxf>
      <protection locked="0"/>
    </odxf>
    <ndxf>
      <protection locked="1"/>
    </ndxf>
  </rcc>
  <rcc rId="75554" sId="1" odxf="1" dxf="1">
    <nc r="F1859" t="inlineStr">
      <is>
        <t>VDU Gamtos mokslų fakultetas
Biologijos katedra 
Prof. habil. dr. Audrius Maruška
El. p. a.maruska@gmf.vdu.lt
Tel. Nr. 8 37 327907</t>
      </is>
    </nc>
    <odxf>
      <alignment wrapText="0" readingOrder="0"/>
    </odxf>
    <ndxf>
      <alignment wrapText="1" readingOrder="0"/>
    </ndxf>
  </rcc>
  <rcc rId="75555" sId="1">
    <nc r="G1859">
      <v>31</v>
    </nc>
  </rcc>
  <rcc rId="75556" sId="1" odxf="1" dxf="1">
    <nc r="D1860" t="inlineStr">
      <is>
        <t>K4_P2_T3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557" sId="1" odxf="1" dxf="1">
    <nc r="E1860" t="inlineStr">
      <is>
        <t>Medžiagų,  sugeriančių įvairaus  spektro elektromagnetines bangas tobulinimas ir kūrimas.  Rezultatų parengties lygis 2-3.</t>
      </is>
    </nc>
    <odxf>
      <protection locked="0"/>
    </odxf>
    <ndxf>
      <protection locked="1"/>
    </ndxf>
  </rcc>
  <rcc rId="75558" sId="1" odxf="1" dxf="1">
    <nc r="F1860" t="inlineStr">
      <is>
        <t>Saulius Rudys
El. paštas: rudys@elmika.com
Tel. 8 687 02526 
Fizikos fakultetas</t>
      </is>
    </nc>
    <odxf>
      <alignment wrapText="0" readingOrder="0"/>
    </odxf>
    <ndxf>
      <alignment wrapText="1" readingOrder="0"/>
    </ndxf>
  </rcc>
  <rcc rId="75559" sId="1">
    <nc r="G1860">
      <v>32</v>
    </nc>
  </rcc>
  <rcc rId="75560" sId="1" odxf="1" dxf="1">
    <nc r="D1861" t="inlineStr">
      <is>
        <t>K4_P2_T2</t>
      </is>
    </nc>
    <odxf>
      <alignment wrapText="0" readingOrder="0"/>
      <protection locked="0"/>
    </odxf>
    <ndxf>
      <alignment wrapText="1" readingOrder="0"/>
      <protection locked="1"/>
    </ndxf>
  </rcc>
  <rcc rId="75561" sId="1" odxf="1" dxf="1">
    <nc r="E1861" t="inlineStr">
      <is>
        <t xml:space="preserve">Inovatyvių porėtų kompozitų ir didelio aktyvaus paviršiaus medžiagų sintezė, optimizavimas ir taikymas. </t>
      </is>
    </nc>
    <odxf>
      <protection locked="0"/>
    </odxf>
    <ndxf>
      <protection locked="1"/>
    </ndxf>
  </rcc>
  <rcc rId="75562" sId="1" odxf="1" dxf="1">
    <nc r="F1861" t="inlineStr">
      <is>
        <t>Simas Šakirzanovas
el. paštas simas.sakirzanovas@chf.vu.lt
tel. 85 219 3190
Chemijos fakultetas</t>
      </is>
    </nc>
    <odxf>
      <alignment wrapText="0" readingOrder="0"/>
    </odxf>
    <ndxf>
      <alignment wrapText="1" readingOrder="0"/>
    </ndxf>
  </rcc>
  <rcc rId="75563" sId="1">
    <nc r="G1861">
      <v>32</v>
    </nc>
  </rcc>
  <rcc rId="75564" sId="1" odxf="1" dxf="1">
    <nc r="D1862" t="inlineStr">
      <is>
        <t>K4_P2_T2</t>
      </is>
    </nc>
    <odxf>
      <alignment wrapText="0" readingOrder="0"/>
      <protection locked="0"/>
    </odxf>
    <ndxf>
      <alignment wrapText="1" readingOrder="0"/>
      <protection locked="1"/>
    </ndxf>
  </rcc>
  <rcc rId="75565" sId="1" odxf="1" dxf="1">
    <nc r="E1862" t="inlineStr">
      <is>
        <t>Pažangių optiškai aktyvių medžiagų sintezė.</t>
      </is>
    </nc>
    <odxf>
      <protection locked="0"/>
    </odxf>
    <ndxf>
      <protection locked="1"/>
    </ndxf>
  </rcc>
  <rcc rId="75566" sId="1" odxf="1" dxf="1">
    <nc r="F1862" t="inlineStr">
      <is>
        <t>Simas Šakirzanovas
el. paštas simas.sakirzanovas@chf.vu.lt
tel. 85 219 3190
Chemijos fakultetas</t>
      </is>
    </nc>
    <odxf>
      <alignment wrapText="0" readingOrder="0"/>
    </odxf>
    <ndxf>
      <alignment wrapText="1" readingOrder="0"/>
    </ndxf>
  </rcc>
  <rcc rId="75567" sId="1">
    <nc r="G1862">
      <v>32</v>
    </nc>
  </rcc>
  <rcc rId="75568" sId="1" odxf="1" dxf="1">
    <nc r="D1863" t="inlineStr">
      <is>
        <t>K4_P2_T2</t>
      </is>
    </nc>
    <odxf>
      <alignment wrapText="0" readingOrder="0"/>
      <protection locked="0"/>
    </odxf>
    <ndxf>
      <alignment wrapText="1" readingOrder="0"/>
      <protection locked="1"/>
    </ndxf>
  </rcc>
  <rcc rId="75569" sId="1" odxf="1" dxf="1">
    <nc r="E1863" t="inlineStr">
      <is>
        <t>Antikorizinių, elektromagnetinę spinduliuotę segeriančių ir kitų dangų kūrimas, sintezė ir taikymas.</t>
      </is>
    </nc>
    <odxf>
      <protection locked="0"/>
    </odxf>
    <ndxf>
      <protection locked="1"/>
    </ndxf>
  </rcc>
  <rcc rId="75570" sId="1" odxf="1" dxf="1">
    <nc r="F1863" t="inlineStr">
      <is>
        <t>Arūnas Ramanavičius
el. paštas arunas.ramanavicius@chf.vu.lt
tel: 85 219 3181
Chemijos fakultetas</t>
      </is>
    </nc>
    <odxf>
      <alignment wrapText="0" readingOrder="0"/>
    </odxf>
    <ndxf>
      <alignment wrapText="1" readingOrder="0"/>
    </ndxf>
  </rcc>
  <rcc rId="75571" sId="1">
    <nc r="G1863">
      <v>32</v>
    </nc>
  </rcc>
  <rcc rId="75572" sId="1" odxf="1" dxf="1">
    <nc r="D1864" t="inlineStr">
      <is>
        <t>K4_P3_T2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573" sId="1" odxf="1" dxf="1">
    <nc r="E1864" t="inlineStr">
      <is>
        <t>Termoplastinių polimerinių kompozitų, panaudojant gamybines atliekas, kūrimas bei jų pakartotiniam panaudojimui bei perdirbimui metodinių sprendimų parengimas.</t>
      </is>
    </nc>
    <odxf>
      <protection locked="0"/>
    </odxf>
    <ndxf>
      <protection locked="1"/>
    </ndxf>
  </rcc>
  <rcc rId="75574" sId="1" odxf="1" dxf="1">
    <nc r="F1864" t="inlineStr">
      <is>
        <t>R. Levinskas
Tel. (8 37) 401 804
El. p. Rimantas.Levinskas@lei.lt</t>
      </is>
    </nc>
    <odxf>
      <alignment wrapText="0" readingOrder="0"/>
    </odxf>
    <ndxf>
      <alignment wrapText="1" readingOrder="0"/>
    </ndxf>
  </rcc>
  <rcc rId="75575" sId="1">
    <nc r="G1864">
      <v>11</v>
    </nc>
  </rcc>
  <rcc rId="75576" sId="1" odxf="1" dxf="1">
    <nc r="D1865" t="inlineStr">
      <is>
        <t>K4_P3_T2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577" sId="1" odxf="1" dxf="1">
    <nc r="E1865" t="inlineStr">
      <is>
        <t>Energetiškai efektyvių termoizoliacinių sudėtinių sistemų galimų inžinerinių sprendimų kompleksinė analizė, eksploataciniai tyrimai; efektyvaus inžinerinio sprendimo nustatymas.</t>
      </is>
    </nc>
    <odxf>
      <protection locked="0"/>
    </odxf>
    <ndxf>
      <protection locked="1"/>
    </ndxf>
  </rcc>
  <rcc rId="75578" sId="1" odxf="1" dxf="1">
    <nc r="F1865" t="inlineStr">
      <is>
        <t>Doc. Dr. Rosita Norvaišienė
El. p. rosita.norvaisiene@edu.ktk.lt
Tel. +370 603 00508</t>
      </is>
    </nc>
    <odxf>
      <alignment wrapText="0" readingOrder="0"/>
    </odxf>
    <ndxf>
      <alignment wrapText="1" readingOrder="0"/>
    </ndxf>
  </rcc>
  <rcc rId="75579" sId="1">
    <nc r="G1865">
      <v>14</v>
    </nc>
  </rcc>
  <rcc rId="75580" sId="1" odxf="1" dxf="1">
    <nc r="D1866" t="inlineStr">
      <is>
        <t>K4_P3_T3</t>
      </is>
    </nc>
    <odxf>
      <font>
        <sz val="11"/>
        <color theme="1"/>
        <name val="Calibri"/>
        <scheme val="minor"/>
      </font>
      <alignment wrapText="0" readingOrder="0"/>
      <protection locked="0"/>
    </odxf>
    <ndxf>
      <font>
        <sz val="11"/>
        <color indexed="8"/>
        <name val="Calibri"/>
        <scheme val="none"/>
      </font>
      <alignment wrapText="1" readingOrder="0"/>
      <protection locked="1"/>
    </ndxf>
  </rcc>
  <rcc rId="75581" sId="1" odxf="1" dxf="1">
    <nc r="E1866" t="inlineStr">
      <is>
        <t>Paviršių šiurkštumo tyrimas</t>
      </is>
    </nc>
    <odxf>
      <protection locked="0"/>
    </odxf>
    <ndxf>
      <protection locked="1"/>
    </ndxf>
  </rcc>
  <rcc rId="75582" sId="1" odxf="1" dxf="1">
    <nc r="F1866" t="inlineStr">
      <is>
        <t>Zenonas Ramonas 
zenonas@tf.su.lt</t>
      </is>
    </nc>
    <odxf>
      <alignment wrapText="0" readingOrder="0"/>
    </odxf>
    <ndxf>
      <alignment wrapText="1" readingOrder="0"/>
    </ndxf>
  </rcc>
  <rcc rId="75583" sId="1">
    <nc r="G1866">
      <v>16</v>
    </nc>
  </rcc>
  <rcc rId="75584" sId="1" odxf="1" dxf="1">
    <nc r="D1867" t="inlineStr">
      <is>
        <t>K4_P3_T3</t>
      </is>
    </nc>
    <odxf>
      <font>
        <sz val="11"/>
        <color theme="1"/>
        <name val="Calibri"/>
        <scheme val="minor"/>
      </font>
      <alignment wrapText="0" readingOrder="0"/>
      <protection locked="0"/>
    </odxf>
    <ndxf>
      <font>
        <sz val="11"/>
        <color indexed="8"/>
        <name val="Calibri"/>
        <scheme val="none"/>
      </font>
      <alignment wrapText="1" readingOrder="0"/>
      <protection locked="1"/>
    </ndxf>
  </rcc>
  <rcc rId="75585" sId="1" odxf="1" dxf="1">
    <nc r="E1867" t="inlineStr">
      <is>
        <t>Metalų mechaninių charakteristikų tyrimas</t>
      </is>
    </nc>
    <odxf>
      <protection locked="0"/>
    </odxf>
    <ndxf>
      <protection locked="1"/>
    </ndxf>
  </rcc>
  <rcc rId="75586" sId="1" odxf="1" dxf="1">
    <nc r="F1867" t="inlineStr">
      <is>
        <t>Zenonas Ramonas 
zenonas@tf.su.lt</t>
      </is>
    </nc>
    <odxf>
      <alignment wrapText="0" readingOrder="0"/>
    </odxf>
    <ndxf>
      <alignment wrapText="1" readingOrder="0"/>
    </ndxf>
  </rcc>
  <rcc rId="75587" sId="1">
    <nc r="G1867">
      <v>16</v>
    </nc>
  </rcc>
  <rcc rId="75588" sId="1" odxf="1" dxf="1">
    <nc r="D1868" t="inlineStr">
      <is>
        <t>K4_P3_T3</t>
      </is>
    </nc>
    <odxf>
      <font>
        <sz val="11"/>
        <color theme="1"/>
        <name val="Calibri"/>
        <scheme val="minor"/>
      </font>
      <alignment wrapText="0" readingOrder="0"/>
      <protection locked="0"/>
    </odxf>
    <ndxf>
      <font>
        <sz val="11"/>
        <color indexed="8"/>
        <name val="Calibri"/>
        <scheme val="none"/>
      </font>
      <alignment wrapText="1" readingOrder="0"/>
      <protection locked="1"/>
    </ndxf>
  </rcc>
  <rcc rId="75589" sId="1" odxf="1" dxf="1">
    <nc r="E1868" t="inlineStr">
      <is>
        <t>Mechaninių konstrukcijų linijinių ir kampinių matmenų ir geometrijos nuokrypių analizė</t>
      </is>
    </nc>
    <odxf>
      <protection locked="0"/>
    </odxf>
    <ndxf>
      <protection locked="1"/>
    </ndxf>
  </rcc>
  <rcc rId="75590" sId="1" odxf="1" dxf="1">
    <nc r="F1868" t="inlineStr">
      <is>
        <t>Zenonas Ramonas 
zenonas@tf.su.lt</t>
      </is>
    </nc>
    <odxf>
      <alignment wrapText="0" readingOrder="0"/>
    </odxf>
    <ndxf>
      <alignment wrapText="1" readingOrder="0"/>
    </ndxf>
  </rcc>
  <rcc rId="75591" sId="1">
    <nc r="G1868">
      <v>16</v>
    </nc>
  </rcc>
  <rcc rId="75592" sId="1" odxf="1" dxf="1">
    <nc r="D1869" t="inlineStr">
      <is>
        <t>K4_P3_T3</t>
      </is>
    </nc>
    <odxf>
      <font>
        <sz val="11"/>
        <color theme="1"/>
        <name val="Calibri"/>
        <scheme val="minor"/>
      </font>
      <alignment wrapText="0" readingOrder="0"/>
      <protection locked="0"/>
    </odxf>
    <ndxf>
      <font>
        <sz val="11"/>
        <color indexed="8"/>
        <name val="Calibri"/>
        <scheme val="none"/>
      </font>
      <alignment wrapText="1" readingOrder="0"/>
      <protection locked="1"/>
    </ndxf>
  </rcc>
  <rcc rId="75593" sId="1" odxf="1" dxf="1">
    <nc r="E1869" t="inlineStr">
      <is>
        <t>Konstrukcijų deformacijų įtempių būvio tyrimus, atsižvelgiant į tikrąsias medžiagų savybes</t>
      </is>
    </nc>
    <odxf>
      <protection locked="0"/>
    </odxf>
    <ndxf>
      <protection locked="1"/>
    </ndxf>
  </rcc>
  <rcc rId="75594" sId="1" odxf="1" dxf="1">
    <nc r="F1869" t="inlineStr">
      <is>
        <t>Prof. dr. I. Židonis
ipolitas.zidonis@gmail.com</t>
      </is>
    </nc>
    <odxf>
      <alignment wrapText="0" readingOrder="0"/>
    </odxf>
    <ndxf>
      <alignment wrapText="1" readingOrder="0"/>
    </ndxf>
  </rcc>
  <rcc rId="75595" sId="1">
    <nc r="G1869">
      <v>16</v>
    </nc>
  </rcc>
  <rcc rId="75596" sId="1" odxf="1" dxf="1">
    <nc r="D1870" t="inlineStr">
      <is>
        <t>K4_P3_T3</t>
      </is>
    </nc>
    <odxf>
      <font>
        <sz val="11"/>
        <color theme="1"/>
        <name val="Calibri"/>
        <scheme val="minor"/>
      </font>
      <alignment wrapText="0" readingOrder="0"/>
      <protection locked="0"/>
    </odxf>
    <ndxf>
      <font>
        <sz val="11"/>
        <color indexed="8"/>
        <name val="Calibri"/>
        <scheme val="none"/>
      </font>
      <alignment wrapText="1" readingOrder="0"/>
      <protection locked="1"/>
    </ndxf>
  </rcc>
  <rcc rId="75597" sId="1" odxf="1" dxf="1">
    <nc r="E1870" t="inlineStr">
      <is>
        <t>Statybinių konstrukcijų įtempių-deformacijų būvio tyrimas</t>
      </is>
    </nc>
    <odxf>
      <protection locked="0"/>
    </odxf>
    <ndxf>
      <protection locked="1"/>
    </ndxf>
  </rcc>
  <rcc rId="75598" sId="1" odxf="1" dxf="1">
    <nc r="F1870" t="inlineStr">
      <is>
        <t>Doc. dr. K. Šleževičius, 
doc. dr. M. Pelikša
mykolas.p@tf.su.lt</t>
      </is>
    </nc>
    <odxf>
      <alignment wrapText="0" readingOrder="0"/>
    </odxf>
    <ndxf>
      <alignment wrapText="1" readingOrder="0"/>
    </ndxf>
  </rcc>
  <rcc rId="75599" sId="1">
    <nc r="G1870">
      <v>16</v>
    </nc>
  </rcc>
  <rcc rId="75600" sId="1" odxf="1" dxf="1">
    <nc r="D1871" t="inlineStr">
      <is>
        <t>K4_P3_T3</t>
      </is>
    </nc>
    <odxf>
      <font>
        <sz val="11"/>
        <color theme="1"/>
        <name val="Calibri"/>
        <scheme val="minor"/>
      </font>
      <alignment wrapText="0" readingOrder="0"/>
      <protection locked="0"/>
    </odxf>
    <ndxf>
      <font>
        <sz val="11"/>
        <color indexed="8"/>
        <name val="Calibri"/>
        <scheme val="none"/>
      </font>
      <alignment wrapText="1" readingOrder="0"/>
      <protection locked="1"/>
    </ndxf>
  </rcc>
  <rcc rId="75601" sId="1" odxf="1" dxf="1">
    <nc r="E1871" t="inlineStr">
      <is>
        <t>Mechaninių konstrukcijų stiprumo ir patikimumo tyrimai analitiniais ir skaitiniais metodais (SolidWork Simulation, Comsol Multiphysics)</t>
      </is>
    </nc>
    <odxf>
      <protection locked="0"/>
    </odxf>
    <ndxf>
      <protection locked="1"/>
    </ndxf>
  </rcc>
  <rcc rId="75602" sId="1" odxf="1" dxf="1">
    <nc r="F1871" t="inlineStr">
      <is>
        <t>Doc. dr. Artūras Sabaliauskas
arturas.s@tf.su.lt</t>
      </is>
    </nc>
    <odxf>
      <alignment wrapText="0" readingOrder="0"/>
    </odxf>
    <ndxf>
      <alignment wrapText="1" readingOrder="0"/>
    </ndxf>
  </rcc>
  <rcc rId="75603" sId="1">
    <nc r="G1871">
      <v>16</v>
    </nc>
  </rcc>
  <rcc rId="75604" sId="1" odxf="1" dxf="1">
    <nc r="D1872" t="inlineStr">
      <is>
        <t>K4_P3_T3</t>
      </is>
    </nc>
    <odxf>
      <font>
        <sz val="11"/>
        <color theme="1"/>
        <name val="Calibri"/>
        <scheme val="minor"/>
      </font>
      <alignment wrapText="0" readingOrder="0"/>
      <protection locked="0"/>
    </odxf>
    <ndxf>
      <font>
        <sz val="11"/>
        <color indexed="8"/>
        <name val="Calibri"/>
        <scheme val="none"/>
      </font>
      <alignment wrapText="1" readingOrder="0"/>
      <protection locked="1"/>
    </ndxf>
  </rcc>
  <rcc rId="75605" sId="1" odxf="1" dxf="1">
    <nc r="E1872" t="inlineStr">
      <is>
        <t>Mechaninių sistemų skaitinis modeliavimas (SolidWork Simulation, Comsol Multiphysics)</t>
      </is>
    </nc>
    <odxf>
      <protection locked="0"/>
    </odxf>
    <ndxf>
      <protection locked="1"/>
    </ndxf>
  </rcc>
  <rcc rId="75606" sId="1" odxf="1" dxf="1">
    <nc r="F1872" t="inlineStr">
      <is>
        <t>Doc. dr. Artūras Sabaliauskas
arturas.s@tf.su.lt</t>
      </is>
    </nc>
    <odxf>
      <alignment wrapText="0" readingOrder="0"/>
    </odxf>
    <ndxf>
      <alignment wrapText="1" readingOrder="0"/>
    </ndxf>
  </rcc>
  <rcc rId="75607" sId="1">
    <nc r="G1872">
      <v>16</v>
    </nc>
  </rcc>
  <rcc rId="75608" sId="1" odxf="1" dxf="1">
    <nc r="D1873"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609" sId="1" odxf="1" dxf="1">
    <nc r="E1873" t="inlineStr">
      <is>
        <t>Konstrukcinių ir kompozitinių medžiagų elektromagnetinių savybių: dielektrinės skvarbos, sugerties, ekranavimo efektyvumo tyrimai (1-20 GHz ruože)</t>
      </is>
    </nc>
    <odxf>
      <protection locked="0"/>
    </odxf>
    <ndxf>
      <protection locked="1"/>
    </ndxf>
  </rcc>
  <rcc rId="75610" sId="1" odxf="1" dxf="1">
    <nc r="F1873" t="inlineStr">
      <is>
        <t>Habil. dr. Žilvinas Kancleris
FTMC Fizikinių technologijų skyrius
Tel. (8 5) 261 9808
Mob. 8 655 26 156
El. p.: zilvinas.kancleris@ftmc.lt</t>
      </is>
    </nc>
    <odxf>
      <alignment wrapText="0" readingOrder="0"/>
    </odxf>
    <ndxf>
      <alignment wrapText="1" readingOrder="0"/>
    </ndxf>
  </rcc>
  <rcc rId="75611" sId="1">
    <nc r="G1873">
      <v>18</v>
    </nc>
  </rcc>
  <rcc rId="75612" sId="1" odxf="1" dxf="1">
    <nc r="D1874" t="inlineStr">
      <is>
        <t>K4_P3_T1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613" sId="1" odxf="1" dxf="1">
    <nc r="E1874" t="inlineStr">
      <is>
        <t>Kompozitinių nanomedžiagų formavimo lazeriniais metodais galimybių tyrimai</t>
      </is>
    </nc>
    <odxf>
      <protection locked="0"/>
    </odxf>
    <ndxf>
      <protection locked="1"/>
    </ndxf>
  </rcc>
  <rcc rId="75614" sId="1" odxf="1" dxf="1">
    <nc r="F1874" t="inlineStr">
      <is>
        <t>Dr. Gediminas Račiukaitis
FTMC Lazerinių technologijų skyrius
Tel. (8 5) 264 4868
Mob. 8 687 25 672
El. p.: g.raciukaitis@ftmc.lt</t>
      </is>
    </nc>
    <odxf>
      <alignment wrapText="0" readingOrder="0"/>
    </odxf>
    <ndxf>
      <alignment wrapText="1" readingOrder="0"/>
    </ndxf>
  </rcc>
  <rcc rId="75615" sId="1">
    <nc r="G1874">
      <v>18</v>
    </nc>
  </rcc>
  <rcc rId="75616" sId="1" odxf="1" dxf="1">
    <nc r="D1875" t="inlineStr">
      <is>
        <t>K4_P3_T2</t>
      </is>
    </nc>
    <odxf>
      <alignment wrapText="0" readingOrder="0"/>
      <protection locked="0"/>
    </odxf>
    <ndxf>
      <alignment wrapText="1" readingOrder="0"/>
      <protection locked="1"/>
    </ndxf>
  </rcc>
  <rcc rId="75617" sId="1" odxf="1" dxf="1">
    <nc r="E1875" t="inlineStr">
      <is>
        <t>Naujos kartos betonų kūrimas.</t>
      </is>
    </nc>
    <odxf>
      <protection locked="0"/>
    </odxf>
    <ndxf>
      <protection locked="1"/>
    </ndxf>
  </rcc>
  <rcc rId="75618" sId="1" odxf="1" dxf="1">
    <nc r="F1875" t="inlineStr">
      <is>
        <t>Doc. dr. Rytis Skominas
El. p. rytis.skominas@asu.lt
Tel. +37060014067</t>
      </is>
    </nc>
    <odxf>
      <alignment wrapText="0" readingOrder="0"/>
    </odxf>
    <ndxf>
      <alignment wrapText="1" readingOrder="0"/>
    </ndxf>
  </rcc>
  <rcc rId="75619" sId="1">
    <nc r="G1875">
      <v>19</v>
    </nc>
  </rcc>
  <rcc rId="75620" sId="1" odxf="1" dxf="1">
    <nc r="D1876" t="inlineStr">
      <is>
        <t>K4_P2_T3</t>
      </is>
    </nc>
    <odxf>
      <font>
        <sz val="11"/>
        <color theme="1"/>
        <name val="Calibri"/>
        <scheme val="minor"/>
      </font>
      <alignment wrapText="0" readingOrder="0"/>
      <protection locked="0"/>
    </odxf>
    <ndxf>
      <font>
        <sz val="11"/>
        <color auto="1"/>
        <name val="Calibri"/>
        <scheme val="minor"/>
      </font>
      <alignment wrapText="1" readingOrder="0"/>
      <protection locked="1"/>
    </ndxf>
  </rcc>
  <rcc rId="75621" sId="1" odxf="1" dxf="1">
    <nc r="E1876" t="inlineStr">
      <is>
        <t>Nanokompozicinių sluoksnių sudarymas ir savybių tyrimas, skaidrių ir elektriškai laidžių plonųjų sluoksnių sudarymas, plonų sluoksnių sudarymo technologijos ir savybių tyrimas (apsauginės – kietos dangos, skaidrūs elektrodai, joninio laidumo sluoksniai, feromagnetinės dangos, sluoksnių nusodinimas garinimu vakuume, magnetroninis nusodinimas, elektrolankinis nusodinimas, garinimas elektroniniu spinduliu, reaktyvinis nusodinimas), plonų sluoksnių savybių modifikavimas lazerinės apšvitos ir terminio kaitinimo metodais</t>
      </is>
    </nc>
    <odxf>
      <font>
        <sz val="11"/>
        <color theme="1"/>
        <name val="Calibri"/>
        <scheme val="minor"/>
      </font>
      <protection locked="0"/>
    </odxf>
    <ndxf>
      <font>
        <sz val="11"/>
        <color auto="1"/>
        <name val="Calibri"/>
        <scheme val="minor"/>
      </font>
      <protection locked="1"/>
    </ndxf>
  </rcc>
  <rcc rId="75622" sId="1" odxf="1" dxf="1">
    <nc r="F187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23" sId="1">
    <nc r="G1876">
      <v>22</v>
    </nc>
  </rcc>
  <rcc rId="75624" sId="1" odxf="1" dxf="1">
    <nc r="D1877"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25" sId="1" odxf="1" dxf="1">
    <nc r="E1877" t="inlineStr">
      <is>
        <t>Medienos medžiagų savybių tyrimas, modifikavimas, inžinerinių medienos produktų ir energiją bei žaliavas tausojančių jų gamybos procesų kūrimas.</t>
      </is>
    </nc>
    <odxf>
      <font>
        <sz val="11"/>
        <color theme="1"/>
        <name val="Calibri"/>
        <scheme val="minor"/>
      </font>
      <protection locked="0"/>
    </odxf>
    <ndxf>
      <font>
        <sz val="11"/>
        <color auto="1"/>
        <name val="Calibri"/>
        <scheme val="minor"/>
      </font>
      <protection locked="1"/>
    </ndxf>
  </rcc>
  <rcc rId="75626" sId="1" odxf="1" dxf="1">
    <nc r="F187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27" sId="1">
    <nc r="G1877">
      <v>22</v>
    </nc>
  </rcc>
  <rcc rId="75628" sId="1" odxf="1" dxf="1">
    <nc r="D1878"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29" sId="1" odxf="1" dxf="1">
    <nc r="E1878" t="inlineStr">
      <is>
        <t>Akredituoti ir taikomieji bandymai pagal akredituotos Medienos medžiagų ir gaminių laboratorijos (akred. pažym. Nr.LA.01.029, galioja iki 2014.12.03) sritį „Klijuota sluoksninė mediena, medinės konstrukcijos, medinė grindų danga, medienos skydai, polimerinės dispersijos ir klijai“.</t>
      </is>
    </nc>
    <odxf>
      <font>
        <sz val="11"/>
        <color theme="1"/>
        <name val="Calibri"/>
        <scheme val="minor"/>
      </font>
      <protection locked="0"/>
    </odxf>
    <ndxf>
      <font>
        <sz val="11"/>
        <color auto="1"/>
        <name val="Calibri"/>
        <scheme val="minor"/>
      </font>
      <protection locked="1"/>
    </ndxf>
  </rcc>
  <rcc rId="75630" sId="1" odxf="1" dxf="1">
    <nc r="F187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31" sId="1">
    <nc r="G1878">
      <v>22</v>
    </nc>
  </rcc>
  <rcc rId="75632" sId="1" odxf="1" dxf="1">
    <nc r="D1879"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33" sId="1" odxf="1" dxf="1">
    <nc r="E1879" t="inlineStr">
      <is>
        <t>Polimerinių ir kitų medžiagų bei konstrukcijų liekamųjų įtempių ir irimo priežasčių tyrimai.</t>
      </is>
    </nc>
    <odxf>
      <font>
        <sz val="11"/>
        <color theme="1"/>
        <name val="Calibri"/>
        <scheme val="minor"/>
      </font>
      <protection locked="0"/>
    </odxf>
    <ndxf>
      <font>
        <sz val="11"/>
        <color auto="1"/>
        <name val="Calibri"/>
        <scheme val="minor"/>
      </font>
      <protection locked="1"/>
    </ndxf>
  </rcc>
  <rcc rId="75634" sId="1" odxf="1" dxf="1">
    <nc r="F187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35" sId="1">
    <nc r="G1879">
      <v>22</v>
    </nc>
  </rcc>
  <rcc rId="75636" sId="1" odxf="1" dxf="1">
    <nc r="D1880" t="inlineStr">
      <is>
        <t>K4_P3_T1</t>
      </is>
    </nc>
    <odxf>
      <font>
        <sz val="11"/>
        <color theme="1"/>
        <name val="Calibri"/>
        <scheme val="minor"/>
      </font>
      <alignment wrapText="0" readingOrder="0"/>
      <protection locked="0"/>
    </odxf>
    <ndxf>
      <font>
        <sz val="11"/>
        <color auto="1"/>
        <name val="Calibri"/>
        <scheme val="minor"/>
      </font>
      <alignment wrapText="1" readingOrder="0"/>
      <protection locked="1"/>
    </ndxf>
  </rcc>
  <rcc rId="75637" sId="1" odxf="1" dxf="1">
    <nc r="E1880" t="inlineStr">
      <is>
        <t>Polimerinių konstrukcijų liekamųjų įtempių mažinimo ir stiprumo didinimo konstruktorinių, techninių ir technologinių galimybių studija.</t>
      </is>
    </nc>
    <odxf>
      <font>
        <sz val="11"/>
        <color theme="1"/>
        <name val="Calibri"/>
        <scheme val="minor"/>
      </font>
      <protection locked="0"/>
    </odxf>
    <ndxf>
      <font>
        <sz val="11"/>
        <color auto="1"/>
        <name val="Calibri"/>
        <scheme val="minor"/>
      </font>
      <protection locked="1"/>
    </ndxf>
  </rcc>
  <rcc rId="75638" sId="1" odxf="1" dxf="1">
    <nc r="F188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39" sId="1">
    <nc r="G1880">
      <v>22</v>
    </nc>
  </rcc>
  <rcc rId="75640" sId="1" odxf="1" dxf="1">
    <nc r="D1881" t="inlineStr">
      <is>
        <t>K4_P3_T1</t>
      </is>
    </nc>
    <odxf>
      <font>
        <sz val="11"/>
        <color theme="1"/>
        <name val="Calibri"/>
        <scheme val="minor"/>
      </font>
      <alignment wrapText="0" readingOrder="0"/>
      <protection locked="0"/>
    </odxf>
    <ndxf>
      <font>
        <sz val="11"/>
        <color auto="1"/>
        <name val="Calibri"/>
        <scheme val="minor"/>
      </font>
      <alignment wrapText="1" readingOrder="0"/>
      <protection locked="1"/>
    </ndxf>
  </rcc>
  <rcc rId="75641" sId="1" odxf="1" dxf="1">
    <nc r="E1881" t="inlineStr">
      <is>
        <t>Galimybių studijos pagal inžinerinių medienos gaminių mokslinių-taikomųjų ir technologinės plėtros darbų sritį.</t>
      </is>
    </nc>
    <odxf>
      <font>
        <sz val="11"/>
        <color theme="1"/>
        <name val="Calibri"/>
        <scheme val="minor"/>
      </font>
      <protection locked="0"/>
    </odxf>
    <ndxf>
      <font>
        <sz val="11"/>
        <color auto="1"/>
        <name val="Calibri"/>
        <scheme val="minor"/>
      </font>
      <protection locked="1"/>
    </ndxf>
  </rcc>
  <rcc rId="75642" sId="1" odxf="1" dxf="1">
    <nc r="F188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43" sId="1">
    <nc r="G1881">
      <v>22</v>
    </nc>
  </rcc>
  <rcc rId="75644" sId="1" odxf="1" dxf="1">
    <nc r="D1882"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45" sId="1" odxf="1" dxf="1">
    <nc r="E1882" t="inlineStr">
      <is>
        <t xml:space="preserve">Specialios paskirties betonų kūrimas, struktūros modeliavimas ir tyrimai. Rezultate bus atlikta iki 50 lapų apimties techninė galimybių studija -  betonų kūrimas, jų struktūros modeliavimas ir laboratoriniai tyrimai, kurie parodys naujos betono struktūros techninius ypatumus.  </t>
      </is>
    </nc>
    <odxf>
      <font>
        <sz val="11"/>
        <color theme="1"/>
        <name val="Calibri"/>
        <scheme val="minor"/>
      </font>
      <protection locked="0"/>
    </odxf>
    <ndxf>
      <font>
        <sz val="11"/>
        <color auto="1"/>
        <name val="Calibri"/>
        <scheme val="minor"/>
      </font>
      <protection locked="1"/>
    </ndxf>
  </rcc>
  <rcc rId="75646" sId="1" odxf="1" dxf="1">
    <nc r="F188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47" sId="1">
    <nc r="G1882">
      <v>22</v>
    </nc>
  </rcc>
  <rcc rId="75648" sId="1" odxf="1" dxf="1">
    <nc r="D1883"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49" sId="1" odxf="1" dxf="1">
    <nc r="E1883" t="inlineStr">
      <is>
        <t xml:space="preserve">Naujos kartos betono mišinių sudėčių kūrimas. </t>
      </is>
    </nc>
    <odxf>
      <font>
        <sz val="11"/>
        <color theme="1"/>
        <name val="Calibri"/>
        <scheme val="minor"/>
      </font>
      <protection locked="0"/>
    </odxf>
    <ndxf>
      <font>
        <sz val="11"/>
        <color auto="1"/>
        <name val="Calibri"/>
        <scheme val="minor"/>
      </font>
      <protection locked="1"/>
    </ndxf>
  </rcc>
  <rcc rId="75650" sId="1" odxf="1" dxf="1">
    <nc r="F188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51" sId="1">
    <nc r="G1883">
      <v>22</v>
    </nc>
  </rcc>
  <rcc rId="75652" sId="1" odxf="1" dxf="1">
    <nc r="D1884"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653" sId="1" odxf="1" dxf="1">
    <nc r="E1884" t="inlineStr">
      <is>
        <t>Specialios paskirties betonų kūrimas ir tyrimai.</t>
      </is>
    </nc>
    <odxf>
      <font>
        <sz val="11"/>
        <color theme="1"/>
        <name val="Calibri"/>
        <scheme val="minor"/>
      </font>
      <protection locked="0"/>
    </odxf>
    <ndxf>
      <font>
        <sz val="11"/>
        <color auto="1"/>
        <name val="Calibri"/>
        <scheme val="minor"/>
      </font>
      <protection locked="1"/>
    </ndxf>
  </rcc>
  <rcc rId="75654" sId="1" odxf="1" dxf="1">
    <nc r="F188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55" sId="1">
    <nc r="G1884">
      <v>22</v>
    </nc>
  </rcc>
  <rcc rId="75656" sId="1" odxf="1" dxf="1">
    <nc r="D1885"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57" sId="1" odxf="1" dxf="1">
    <nc r="E1885" t="inlineStr">
      <is>
        <t xml:space="preserve">Betono cheminių priedų efektyvumo/suderinamumo tyrimai. </t>
      </is>
    </nc>
    <odxf>
      <font>
        <sz val="11"/>
        <color theme="1"/>
        <name val="Calibri"/>
        <scheme val="minor"/>
      </font>
      <protection locked="0"/>
    </odxf>
    <ndxf>
      <font>
        <sz val="11"/>
        <color auto="1"/>
        <name val="Calibri"/>
        <scheme val="minor"/>
      </font>
      <protection locked="1"/>
    </ndxf>
  </rcc>
  <rcc rId="75658" sId="1" odxf="1" dxf="1">
    <nc r="F188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59" sId="1">
    <nc r="G1885">
      <v>22</v>
    </nc>
  </rcc>
  <rcc rId="75660" sId="1" odxf="1" dxf="1">
    <nc r="D1886"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61" sId="1" odxf="1" dxf="1">
    <nc r="E1886" t="inlineStr">
      <is>
        <t>Cemento/betono  hidratacijos tyrimas pseudo adiabatiniu kalorimetru. Bus nustatyta hidratacijos procesų dinamika.</t>
      </is>
    </nc>
    <odxf>
      <font>
        <sz val="11"/>
        <color theme="1"/>
        <name val="Calibri"/>
        <scheme val="minor"/>
      </font>
      <protection locked="0"/>
    </odxf>
    <ndxf>
      <font>
        <sz val="11"/>
        <color auto="1"/>
        <name val="Calibri"/>
        <scheme val="minor"/>
      </font>
      <protection locked="1"/>
    </ndxf>
  </rcc>
  <rcc rId="75662" sId="1" odxf="1" dxf="1">
    <nc r="F188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63" sId="1">
    <nc r="G1886">
      <v>22</v>
    </nc>
  </rcc>
  <rcc rId="75664" sId="1" odxf="1" dxf="1">
    <nc r="D1887"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65" sId="1" odxf="1" dxf="1">
    <nc r="E1887" t="inlineStr">
      <is>
        <t>Cementinio skiedinio ar betono mišinių klampio  tyrimai, naudojant BTRHEOM laboratorinę įrangą. Bus nustatoma pasirinktų kompozicinių sistemų mišinio klampa.</t>
      </is>
    </nc>
    <odxf>
      <font>
        <sz val="11"/>
        <color theme="1"/>
        <name val="Calibri"/>
        <scheme val="minor"/>
      </font>
      <protection locked="0"/>
    </odxf>
    <ndxf>
      <font>
        <sz val="11"/>
        <color auto="1"/>
        <name val="Calibri"/>
        <scheme val="minor"/>
      </font>
      <protection locked="1"/>
    </ndxf>
  </rcc>
  <rcc rId="75666" sId="1" odxf="1" dxf="1">
    <nc r="F188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67" sId="1">
    <nc r="G1887">
      <v>22</v>
    </nc>
  </rcc>
  <rcc rId="75668" sId="1" odxf="1" dxf="1">
    <nc r="D1888"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69" sId="1" odxf="1" dxf="1">
    <nc r="E1888" t="inlineStr">
      <is>
        <t>Statybinių medžiagų ir konstrukcijų tyrimai. Užpildų tyrimai.</t>
      </is>
    </nc>
    <odxf>
      <font>
        <sz val="11"/>
        <color theme="1"/>
        <name val="Calibri"/>
        <scheme val="minor"/>
      </font>
      <protection locked="0"/>
    </odxf>
    <ndxf>
      <font>
        <sz val="11"/>
        <color auto="1"/>
        <name val="Calibri"/>
        <scheme val="minor"/>
      </font>
      <protection locked="1"/>
    </ndxf>
  </rcc>
  <rcc rId="75670" sId="1" odxf="1" dxf="1">
    <nc r="F188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71" sId="1">
    <nc r="G1888">
      <v>22</v>
    </nc>
  </rcc>
  <rcc rId="75672" sId="1" odxf="1" dxf="1">
    <nc r="D1889"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73" sId="1" odxf="1" dxf="1">
    <nc r="E1889" t="inlineStr">
      <is>
        <t xml:space="preserve">Statybinių medžiagų ir konstrukcijų tyrimai. 
Statybinių skiedinių tyrimai. </t>
      </is>
    </nc>
    <odxf>
      <font>
        <sz val="11"/>
        <color theme="1"/>
        <name val="Calibri"/>
        <scheme val="minor"/>
      </font>
      <protection locked="0"/>
    </odxf>
    <ndxf>
      <font>
        <sz val="11"/>
        <color auto="1"/>
        <name val="Calibri"/>
        <scheme val="minor"/>
      </font>
      <protection locked="1"/>
    </ndxf>
  </rcc>
  <rcc rId="75674" sId="1" odxf="1" dxf="1">
    <nc r="F188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75" sId="1">
    <nc r="G1889">
      <v>22</v>
    </nc>
  </rcc>
  <rcc rId="75676" sId="1" odxf="1" dxf="1">
    <nc r="D1890"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77" sId="1" odxf="1" dxf="1">
    <nc r="E1890" t="inlineStr">
      <is>
        <t>Statybinių medžiagų ir konstrukcijų tyrimai. Betono ir jo gaminių tyrimai.</t>
      </is>
    </nc>
    <odxf>
      <font>
        <sz val="11"/>
        <color theme="1"/>
        <name val="Calibri"/>
        <scheme val="minor"/>
      </font>
      <protection locked="0"/>
    </odxf>
    <ndxf>
      <font>
        <sz val="11"/>
        <color auto="1"/>
        <name val="Calibri"/>
        <scheme val="minor"/>
      </font>
      <protection locked="1"/>
    </ndxf>
  </rcc>
  <rcc rId="75678" sId="1" odxf="1" dxf="1">
    <nc r="F189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79" sId="1">
    <nc r="G1890">
      <v>22</v>
    </nc>
  </rcc>
  <rcc rId="75680" sId="1" odxf="1" dxf="1">
    <nc r="D1891"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81" sId="1" odxf="1" dxf="1">
    <nc r="E1891" t="inlineStr">
      <is>
        <t>Statybinių medžiagų ir konstrukcijų tyrimai. Mūro gaminių tyrimai.</t>
      </is>
    </nc>
    <odxf>
      <font>
        <sz val="11"/>
        <color theme="1"/>
        <name val="Calibri"/>
        <scheme val="minor"/>
      </font>
      <protection locked="0"/>
    </odxf>
    <ndxf>
      <font>
        <sz val="11"/>
        <color auto="1"/>
        <name val="Calibri"/>
        <scheme val="minor"/>
      </font>
      <protection locked="1"/>
    </ndxf>
  </rcc>
  <rcc rId="75682" sId="1" odxf="1" dxf="1">
    <nc r="F189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83" sId="1">
    <nc r="G1891">
      <v>22</v>
    </nc>
  </rcc>
  <rcc rId="75684" sId="1" odxf="1" dxf="1">
    <nc r="D1892"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85" sId="1" odxf="1" dxf="1">
    <nc r="E1892" t="inlineStr">
      <is>
        <t>Statybinių medžiagų ir konstrukcijų tyrimai. Medienos tyrimai.</t>
      </is>
    </nc>
    <odxf>
      <font>
        <sz val="11"/>
        <color theme="1"/>
        <name val="Calibri"/>
        <scheme val="minor"/>
      </font>
      <protection locked="0"/>
    </odxf>
    <ndxf>
      <font>
        <sz val="11"/>
        <color auto="1"/>
        <name val="Calibri"/>
        <scheme val="minor"/>
      </font>
      <protection locked="1"/>
    </ndxf>
  </rcc>
  <rcc rId="75686" sId="1" odxf="1" dxf="1">
    <nc r="F189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87" sId="1">
    <nc r="G1892">
      <v>22</v>
    </nc>
  </rcc>
  <rcc rId="75688" sId="1" odxf="1" dxf="1">
    <nc r="D1893"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89" sId="1" odxf="1" dxf="1">
    <nc r="E1893" t="inlineStr">
      <is>
        <t>Statybinių gaminių ir medžiagų šiluminių savybių tyrimai.</t>
      </is>
    </nc>
    <odxf>
      <font>
        <sz val="11"/>
        <color theme="1"/>
        <name val="Calibri"/>
        <scheme val="minor"/>
      </font>
      <protection locked="0"/>
    </odxf>
    <ndxf>
      <font>
        <sz val="11"/>
        <color auto="1"/>
        <name val="Calibri"/>
        <scheme val="minor"/>
      </font>
      <protection locked="1"/>
    </ndxf>
  </rcc>
  <rcc rId="75690" sId="1" odxf="1" dxf="1">
    <nc r="F189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91" sId="1">
    <nc r="G1893">
      <v>22</v>
    </nc>
  </rcc>
  <rcc rId="75692" sId="1" odxf="1" dxf="1">
    <nc r="D1894"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693" sId="1" odxf="1" dxf="1">
    <nc r="E1894" t="inlineStr">
      <is>
        <t>Statybinių apdailinių medžiagų ilgaamžiškumo tyrimai.</t>
      </is>
    </nc>
    <odxf>
      <font>
        <sz val="11"/>
        <color theme="1"/>
        <name val="Calibri"/>
        <scheme val="minor"/>
      </font>
      <protection locked="0"/>
    </odxf>
    <ndxf>
      <font>
        <sz val="11"/>
        <color auto="1"/>
        <name val="Calibri"/>
        <scheme val="minor"/>
      </font>
      <protection locked="1"/>
    </ndxf>
  </rcc>
  <rcc rId="75694" sId="1" odxf="1" dxf="1">
    <nc r="F189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95" sId="1">
    <nc r="G1894">
      <v>22</v>
    </nc>
  </rcc>
  <rcc rId="75696" sId="1" odxf="1" dxf="1">
    <nc r="D1895"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697" sId="1" odxf="1" dxf="1">
    <nc r="E1895" t="inlineStr">
      <is>
        <t>Klijų sluoksnio formavimas ant silikoninio popieriaus, daugiasluoksnės polimerinės plėvelės</t>
      </is>
    </nc>
    <odxf>
      <font>
        <sz val="11"/>
        <color theme="1"/>
        <name val="Calibri"/>
        <scheme val="minor"/>
      </font>
      <protection locked="0"/>
    </odxf>
    <ndxf>
      <font>
        <sz val="11"/>
        <color auto="1"/>
        <name val="Calibri"/>
        <scheme val="minor"/>
      </font>
      <protection locked="1"/>
    </ndxf>
  </rcc>
  <rcc rId="75698" sId="1" odxf="1" dxf="1">
    <nc r="F189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699" sId="1">
    <nc r="G1895">
      <v>22</v>
    </nc>
  </rcc>
  <rcc rId="75700" sId="1" odxf="1" dxf="1">
    <nc r="D1896" t="inlineStr">
      <is>
        <t>K4_P3_T1</t>
      </is>
    </nc>
    <odxf>
      <font>
        <sz val="11"/>
        <color theme="1"/>
        <name val="Calibri"/>
        <scheme val="minor"/>
      </font>
      <alignment wrapText="0" readingOrder="0"/>
      <protection locked="0"/>
    </odxf>
    <ndxf>
      <font>
        <sz val="11"/>
        <color auto="1"/>
        <name val="Calibri"/>
        <scheme val="minor"/>
      </font>
      <alignment wrapText="1" readingOrder="0"/>
      <protection locked="1"/>
    </ndxf>
  </rcc>
  <rcc rId="75701" sId="1" odxf="1" dxf="1">
    <nc r="E1896" t="inlineStr">
      <is>
        <t xml:space="preserve">Geopolimerinio rišiklio , skiedinio ir betono gamyba. Studija, kurios metu analizuojamos galimybės gaminti naują ekologišką statybinę medžiagą be portlandcemenčio. 
</t>
      </is>
    </nc>
    <odxf>
      <font>
        <sz val="11"/>
        <color theme="1"/>
        <name val="Calibri"/>
        <scheme val="minor"/>
      </font>
      <protection locked="0"/>
    </odxf>
    <ndxf>
      <font>
        <sz val="11"/>
        <color auto="1"/>
        <name val="Calibri"/>
        <scheme val="minor"/>
      </font>
      <protection locked="1"/>
    </ndxf>
  </rcc>
  <rcc rId="75702" sId="1" odxf="1" dxf="1">
    <nc r="F189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03" sId="1">
    <nc r="G1896">
      <v>22</v>
    </nc>
  </rcc>
  <rcc rId="75704" sId="1" odxf="1" dxf="1">
    <nc r="D1897"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705" sId="1" odxf="1" dxf="1">
    <nc r="E1897" t="inlineStr">
      <is>
        <t>Specialios paskirties statinių statybai skirtų vandeniui nelaidžių betonų kūrimas ir tyrimai. Rezultate bus atlikta apie 30 lapų apimties techninė galimybių studija - tiriamasis ir eksperimentinis darbas, kuriuo siekiama įvertinti betono įmaišų, skatinančių kristalizacijos procesus betonuose, įtaką vandeniui nelaidžių betonų sudėčių modifikavimui.</t>
      </is>
    </nc>
    <odxf>
      <font>
        <sz val="11"/>
        <color theme="1"/>
        <name val="Calibri"/>
        <scheme val="minor"/>
      </font>
      <protection locked="0"/>
    </odxf>
    <ndxf>
      <font>
        <sz val="11"/>
        <color auto="1"/>
        <name val="Calibri"/>
        <scheme val="minor"/>
      </font>
      <protection locked="1"/>
    </ndxf>
  </rcc>
  <rcc rId="75706" sId="1" odxf="1" dxf="1">
    <nc r="F189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07" sId="1">
    <nc r="G1897">
      <v>22</v>
    </nc>
  </rcc>
  <rcc rId="75708" sId="1" odxf="1" dxf="1">
    <nc r="D1898"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709" sId="1" odxf="1" dxf="1">
    <nc r="E1898" t="inlineStr">
      <is>
        <t>Siurbliais transportuojamų tinkų sudėčių modifikavimas ir tyrimai. Rezultate bus atlikta apie 30 lapų apimties techninė galimybių studija - tiriamasis ir eksperimentinis darbas, kuriuo siekiama įvertinti skirtingos paskirties betono įmaišų įtaką gipsinių tinkų tekamumo vamzdžiais parametrų optimizavimui.</t>
      </is>
    </nc>
    <odxf>
      <font>
        <sz val="11"/>
        <color theme="1"/>
        <name val="Calibri"/>
        <scheme val="minor"/>
      </font>
      <protection locked="0"/>
    </odxf>
    <ndxf>
      <font>
        <sz val="11"/>
        <color auto="1"/>
        <name val="Calibri"/>
        <scheme val="minor"/>
      </font>
      <protection locked="1"/>
    </ndxf>
  </rcc>
  <rcc rId="75710" sId="1" odxf="1" dxf="1">
    <nc r="F189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11" sId="1">
    <nc r="G1898">
      <v>22</v>
    </nc>
  </rcc>
  <rcc rId="75712" sId="1" odxf="1" dxf="1">
    <nc r="D1899" t="inlineStr">
      <is>
        <t>K4_P3_T3</t>
      </is>
    </nc>
    <odxf>
      <font>
        <sz val="11"/>
        <color theme="1"/>
        <name val="Calibri"/>
        <scheme val="minor"/>
      </font>
      <alignment wrapText="0" readingOrder="0"/>
      <protection locked="0"/>
    </odxf>
    <ndxf>
      <font>
        <sz val="11"/>
        <color auto="1"/>
        <name val="Calibri"/>
        <scheme val="none"/>
      </font>
      <alignment wrapText="1" readingOrder="0"/>
      <protection locked="1"/>
    </ndxf>
  </rcc>
  <rcc rId="75713" sId="1" odxf="1" dxf="1">
    <nc r="E1899" t="inlineStr">
      <is>
        <t>Įvairių plastikų ir gumos mišinių su antrinėmis žaliavomis savybių tyrimas ir vertinimas. Bus atlikta studija apie antrinių žaliavų (perdirbtų plastiko gamybos atliekų arba naudotų padangų regenerato) įtaką naujų gaminių fizikinėms – mechaninėms savybėms, svarbioms konkretiems gaminiams (pvz.: savybės tempiant, plėšiant arba gniuždant (gali būti skirtingose temperatūrose), energijos absorbcija, atsparumas slydimui; gumos mišinių kietumas pagal Šorą, tankis, atsparumas dilinimui, atsparumas tepalams ir t.t.).</t>
      </is>
    </nc>
    <odxf>
      <font>
        <sz val="11"/>
        <color theme="1"/>
        <name val="Calibri"/>
        <scheme val="minor"/>
      </font>
      <protection locked="0"/>
    </odxf>
    <ndxf>
      <font>
        <sz val="11"/>
        <color auto="1"/>
        <name val="Calibri"/>
        <scheme val="none"/>
      </font>
      <protection locked="1"/>
    </ndxf>
  </rcc>
  <rcc rId="75714" sId="1" odxf="1" dxf="1">
    <nc r="F189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15" sId="1">
    <nc r="G1899">
      <v>22</v>
    </nc>
  </rcc>
  <rcc rId="75716" sId="1" odxf="1" s="1" dxf="1">
    <nc r="D1900" t="inlineStr">
      <is>
        <t>K4_P3_T3</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alignment wrapText="1" readingOrder="0"/>
      <protection locked="1"/>
    </ndxf>
  </rcc>
  <rcc rId="75717" sId="1" odxf="1" dxf="1">
    <nc r="E1900" t="inlineStr">
      <is>
        <t>Įvairios paskirties polimerinių medžiagų (plastikų, gumos, odos, minkštųjų laminatų, polimerinių kompozitų) fizikinių - mechaninių savybių tyrimai. Atliekami savybių tempiant, lenkiant, gniuždant tyrimai (yra galimybė tirti termokameroje esant aukštesnei temperatūrai), tankio nustatymo, gumos atsparumo dilinimui, atsparumo lankstymui šaltyje ir kiti standartiniai ir nestandartiniai tyrimai. Nesant tinkamų standartinių bandymų, gali būti sukuriamos originalios bandymų metodikos.</t>
      </is>
    </nc>
    <odxf>
      <font>
        <sz val="11"/>
        <color theme="1"/>
        <name val="Calibri"/>
        <scheme val="minor"/>
      </font>
      <protection locked="0"/>
    </odxf>
    <ndxf>
      <font>
        <sz val="11"/>
        <color auto="1"/>
        <name val="Calibri"/>
        <scheme val="none"/>
      </font>
      <protection locked="1"/>
    </ndxf>
  </rcc>
  <rcc rId="75718" sId="1" odxf="1" dxf="1">
    <nc r="F190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19" sId="1">
    <nc r="G1900">
      <v>22</v>
    </nc>
  </rcc>
  <rcc rId="75720" sId="1" odxf="1" dxf="1">
    <nc r="D1901"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721" sId="1" odxf="1" dxf="1">
    <nc r="E1901" t="inlineStr">
      <is>
        <t>Naujų kompozitinių pakavimo ir daugiafunkcinių konstrukcinių medžiagų kūrimo galimybių studija pagrįsta skaitinio modelio tyrimais. Detali informacija apie tiekiamas paslaugas ir naudojamą įrangą: www.apc.ku.lt</t>
      </is>
    </nc>
    <odxf>
      <protection locked="0"/>
    </odxf>
    <ndxf>
      <protection locked="1"/>
    </ndxf>
  </rcc>
  <rcc rId="75722" sId="1" odxf="1" dxf="1">
    <nc r="F1901" t="inlineStr">
      <is>
        <t>A.Tadžijevas
tel. +37065538841
el. p. arturas.tadzijevas@ku.lt</t>
      </is>
    </nc>
    <odxf>
      <alignment wrapText="0" readingOrder="0"/>
    </odxf>
    <ndxf>
      <alignment wrapText="1" readingOrder="0"/>
    </ndxf>
  </rcc>
  <rcc rId="75723" sId="1">
    <nc r="G1901">
      <v>23</v>
    </nc>
  </rcc>
  <rcc rId="75724" sId="1" odxf="1" dxf="1">
    <nc r="D1902" t="inlineStr">
      <is>
        <t>K4_P3_T2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725" sId="1" odxf="1" dxf="1">
    <nc r="E1902" t="inlineStr">
      <is>
        <t>Medienos ir  medienos medžiagų fizinių savybių nustatymas. Sukurto naujo produkto įvertinimas (bandomieji sukurto naujo produkto pavyzdžiai, įvertinti vartotojo ir (arba) užsakovo).</t>
      </is>
    </nc>
    <odxf>
      <protection locked="0"/>
    </odxf>
    <ndxf>
      <protection locked="1"/>
    </ndxf>
  </rcc>
  <rcc rId="75726" sId="1" odxf="1" dxf="1">
    <nc r="F1902" t="inlineStr">
      <is>
        <t>Inga Valentinienė
El. p. inga.valentiniene@go.kauko.lt 
Tel. Nr. +370 751138
Giedrius Pilkis
El. p. giedrius.pilkis@go.kauko.lt
Tel 869870063</t>
      </is>
    </nc>
    <odxf>
      <alignment wrapText="0" readingOrder="0"/>
    </odxf>
    <ndxf>
      <alignment wrapText="1" readingOrder="0"/>
    </ndxf>
  </rcc>
  <rcc rId="75727" sId="1">
    <nc r="G1902">
      <v>15</v>
    </nc>
  </rcc>
  <rcc rId="75728" sId="1" odxf="1" dxf="1">
    <nc r="D1903" t="inlineStr">
      <is>
        <t>K4_P3_T2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729" sId="1" odxf="1" dxf="1">
    <nc r="E1903" t="inlineStr">
      <is>
        <t>Gumos gaminių iš perdirbtų senų padangų kūrimas ir tobulinimas. Rezultatas: sukurtas procesas arba gaminio prototipas.</t>
      </is>
    </nc>
    <odxf>
      <protection locked="0"/>
    </odxf>
    <ndxf>
      <protection locked="1"/>
    </ndxf>
  </rcc>
  <rcc rId="75730" sId="1" odxf="1" dxf="1">
    <nc r="F1903" t="inlineStr">
      <is>
        <t>Dr. Svajus Asadauskas
FTMC Elektrocheminės medžiagotyros skyrius
Tel. +370-682-56893
El. p.: asadauskas@chi.lt</t>
      </is>
    </nc>
    <odxf>
      <alignment wrapText="0" readingOrder="0"/>
    </odxf>
    <ndxf>
      <alignment wrapText="1" readingOrder="0"/>
    </ndxf>
  </rcc>
  <rcc rId="75731" sId="1">
    <nc r="G1903">
      <v>18</v>
    </nc>
  </rcc>
  <rcc rId="75732" sId="1" odxf="1" dxf="1">
    <nc r="D1904" t="inlineStr">
      <is>
        <t>K4_P3_T2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733" sId="1" odxf="1" dxf="1">
    <nc r="E1904" t="inlineStr">
      <is>
        <t>Kompozitinių nanomedžiagų suformuotų lazeriniais metodais prototipų sukūrimas</t>
      </is>
    </nc>
    <odxf>
      <protection locked="0"/>
    </odxf>
    <ndxf>
      <protection locked="1"/>
    </ndxf>
  </rcc>
  <rcc rId="75734" sId="1" odxf="1" dxf="1">
    <nc r="F1904" t="inlineStr">
      <is>
        <t>Dr. Gediminas Račiukaitis
FTMC Lazerinių technologijų skyrius
Tel. (8 5) 264 4868
Mob. 8 687 25 672
El. p.: g.raciukaitis@ftmc.lt</t>
      </is>
    </nc>
    <odxf>
      <alignment wrapText="0" readingOrder="0"/>
    </odxf>
    <ndxf>
      <alignment wrapText="1" readingOrder="0"/>
    </ndxf>
  </rcc>
  <rcc rId="75735" sId="1">
    <nc r="G1904">
      <v>18</v>
    </nc>
  </rcc>
  <rcc rId="75736" sId="1" odxf="1" dxf="1">
    <nc r="D1905" t="inlineStr">
      <is>
        <t>K4_P3_T3</t>
      </is>
    </nc>
    <odxf>
      <alignment wrapText="0" readingOrder="0"/>
      <protection locked="0"/>
    </odxf>
    <ndxf>
      <alignment wrapText="1" readingOrder="0"/>
      <protection locked="1"/>
    </ndxf>
  </rcc>
  <rcc rId="75737" sId="1" odxf="1" dxf="1">
    <nc r="E1905" t="inlineStr">
      <is>
        <t>Kompozitinių medžiagų prototipų parametrų analizė ir modeliavimas.</t>
      </is>
    </nc>
    <odxf>
      <protection locked="0"/>
    </odxf>
    <ndxf>
      <protection locked="1"/>
    </ndxf>
  </rcc>
  <rcc rId="75738" sId="1" odxf="1" dxf="1">
    <nc r="F1905" t="inlineStr">
      <is>
        <t>dr. Piotras Cimmperman  
vyresnysis mokslo darbuotojas 
piotras.cimmperman@bpti.lt
+37061413070</t>
      </is>
    </nc>
    <odxf>
      <alignment wrapText="0" readingOrder="0"/>
      <protection locked="0"/>
    </odxf>
    <ndxf>
      <alignment wrapText="1" readingOrder="0"/>
      <protection locked="1"/>
    </ndxf>
  </rcc>
  <rcc rId="75739" sId="1">
    <nc r="G1905">
      <v>20</v>
    </nc>
  </rcc>
  <rcc rId="75740" sId="1" odxf="1" dxf="1">
    <nc r="D1906"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741" sId="1" odxf="1" dxf="1">
    <nc r="E1906" t="inlineStr">
      <is>
        <t xml:space="preserve"> Gumos, plastikų, kompozitų ir jų sistemų sukūrimas, vertinimas ir elgsenos prognozavimas. Rezultate bus sukurtos įvairių medžiagų kompozicijos, įvertintas jų savybių kitimas nuo sudėties bei atliktas jų elgsenos modeliavimas, veikiant terminėms, mechaninėm,s ir kitoms apkrovoms. </t>
      </is>
    </nc>
    <odxf>
      <font>
        <sz val="11"/>
        <color theme="1"/>
        <name val="Calibri"/>
        <scheme val="minor"/>
      </font>
      <protection locked="0"/>
    </odxf>
    <ndxf>
      <font>
        <sz val="11"/>
        <color auto="1"/>
        <name val="Calibri"/>
        <scheme val="none"/>
      </font>
      <protection locked="1"/>
    </ndxf>
  </rcc>
  <rcc rId="75742" sId="1" odxf="1" dxf="1">
    <nc r="F190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43" sId="1">
    <nc r="G1906">
      <v>22</v>
    </nc>
  </rcc>
  <rcc rId="75744" sId="1" odxf="1" dxf="1">
    <nc r="D1907"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745" sId="1" odxf="1" dxf="1">
    <nc r="E1907" t="inlineStr">
      <is>
        <r>
          <t>Gamtinių ir sintetinių polimerų adhezinių</t>
        </r>
        <r>
          <rPr>
            <sz val="12"/>
            <rFont val="Calibri"/>
            <family val="2"/>
            <charset val="186"/>
          </rPr>
          <t xml:space="preserve"> sistemų kūrimas bei savybių tyrimas ir vertinimas.  Rezultate bus sukurtos įvairių medžiagų sanklijos, įvertintas jų savybių kitimas nuo konstrukcijos, klijų ir pagrindų prigimties ir sanklijos gavimo sąlygų, atliktas jų elgsenos prognozavimas  aplinkos veiksnių poveikyje.</t>
        </r>
      </is>
    </nc>
    <odxf>
      <font>
        <sz val="11"/>
        <color theme="1"/>
        <name val="Calibri"/>
        <scheme val="minor"/>
      </font>
      <protection locked="0"/>
    </odxf>
    <ndxf>
      <font>
        <sz val="12"/>
        <color auto="1"/>
        <name val="Calibri"/>
        <scheme val="minor"/>
      </font>
      <protection locked="1"/>
    </ndxf>
  </rcc>
  <rcc rId="75746" sId="1" odxf="1" dxf="1">
    <nc r="F190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47" sId="1">
    <nc r="G1907">
      <v>22</v>
    </nc>
  </rcc>
  <rcc rId="75748" sId="1" odxf="1" dxf="1">
    <nc r="D1908"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749" sId="1" odxf="1" dxf="1">
    <nc r="E1908" t="inlineStr">
      <is>
        <t>Medienos medžiagų savybių tyrimas, modifikavimas, inžinerinių medienos produktų ir energiją bei žaliavas tausojančių jų gamybos procesų kūrimas.</t>
      </is>
    </nc>
    <odxf>
      <font>
        <sz val="11"/>
        <color theme="1"/>
        <name val="Calibri"/>
        <scheme val="minor"/>
      </font>
      <protection locked="0"/>
    </odxf>
    <ndxf>
      <font>
        <sz val="11"/>
        <color auto="1"/>
        <name val="Calibri"/>
        <scheme val="minor"/>
      </font>
      <protection locked="1"/>
    </ndxf>
  </rcc>
  <rcc rId="75750" sId="1" odxf="1" dxf="1">
    <nc r="F190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51" sId="1">
    <nc r="G1908">
      <v>22</v>
    </nc>
  </rcc>
  <rcc rId="75752" sId="1" odxf="1" dxf="1">
    <nc r="D1909"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753" sId="1" odxf="1" dxf="1">
    <nc r="E1909" t="inlineStr">
      <is>
        <t>Polimerinių ir kitų medžiagų bei konstrukcijų liekamųjų įtempių ir irimo priežasčių tyrimai.</t>
      </is>
    </nc>
    <odxf>
      <font>
        <sz val="11"/>
        <color theme="1"/>
        <name val="Calibri"/>
        <scheme val="minor"/>
      </font>
      <protection locked="0"/>
    </odxf>
    <ndxf>
      <font>
        <sz val="11"/>
        <color auto="1"/>
        <name val="Calibri"/>
        <scheme val="minor"/>
      </font>
      <protection locked="1"/>
    </ndxf>
  </rcc>
  <rcc rId="75754" sId="1" odxf="1" dxf="1">
    <nc r="F190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55" sId="1">
    <nc r="G1909">
      <v>22</v>
    </nc>
  </rcc>
  <rcc rId="75756" sId="1" odxf="1" dxf="1">
    <nc r="D1910"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757" sId="1" odxf="1" dxf="1">
    <nc r="E1910" t="inlineStr">
      <is>
        <t>Polimerinių medžiagų stiprumo didinimas, gaminio konstrukcijos ir formavimo technologinių režimų optimizavimas.</t>
      </is>
    </nc>
    <odxf>
      <font>
        <sz val="11"/>
        <color theme="1"/>
        <name val="Calibri"/>
        <scheme val="minor"/>
      </font>
      <protection locked="0"/>
    </odxf>
    <ndxf>
      <font>
        <sz val="11"/>
        <color auto="1"/>
        <name val="Calibri"/>
        <scheme val="minor"/>
      </font>
      <protection locked="1"/>
    </ndxf>
  </rcc>
  <rcc rId="75758" sId="1" odxf="1" dxf="1">
    <nc r="F191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59" sId="1">
    <nc r="G1910">
      <v>22</v>
    </nc>
  </rcc>
  <rcc rId="75760" sId="1" odxf="1" dxf="1">
    <nc r="D1911" t="inlineStr">
      <is>
        <t>K4_P3_T1</t>
      </is>
    </nc>
    <odxf>
      <font>
        <sz val="11"/>
        <color theme="1"/>
        <name val="Calibri"/>
        <scheme val="minor"/>
      </font>
      <alignment wrapText="0" readingOrder="0"/>
      <protection locked="0"/>
    </odxf>
    <ndxf>
      <font>
        <sz val="11"/>
        <color auto="1"/>
        <name val="Calibri"/>
        <scheme val="minor"/>
      </font>
      <alignment wrapText="1" readingOrder="0"/>
      <protection locked="1"/>
    </ndxf>
  </rcc>
  <rcc rId="75761" sId="1" odxf="1" dxf="1">
    <nc r="E1911" t="inlineStr">
      <is>
        <t>Polimerinių konstrukcijų liekamųjų įtempių mažinimo ir stiprumo didinimo konstruktorinių, techninių ir technologinių galimybių studija.</t>
      </is>
    </nc>
    <odxf>
      <font>
        <sz val="11"/>
        <color theme="1"/>
        <name val="Calibri"/>
        <scheme val="minor"/>
      </font>
      <protection locked="0"/>
    </odxf>
    <ndxf>
      <font>
        <sz val="11"/>
        <color auto="1"/>
        <name val="Calibri"/>
        <scheme val="minor"/>
      </font>
      <protection locked="1"/>
    </ndxf>
  </rcc>
  <rcc rId="75762" sId="1" odxf="1" dxf="1">
    <nc r="F191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63" sId="1">
    <nc r="G1911">
      <v>22</v>
    </nc>
  </rcc>
  <rcc rId="75764" sId="1" odxf="1" dxf="1">
    <nc r="D1912"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765" sId="1" odxf="1" dxf="1">
    <nc r="E1912" t="inlineStr">
      <is>
        <t xml:space="preserve">Specialios paskirties betonų kūrimas, struktūros modeliavimas ir tyrimai. </t>
      </is>
    </nc>
    <odxf>
      <font>
        <sz val="11"/>
        <color theme="1"/>
        <name val="Calibri"/>
        <scheme val="minor"/>
      </font>
      <protection locked="0"/>
    </odxf>
    <ndxf>
      <font>
        <sz val="11"/>
        <color auto="1"/>
        <name val="Calibri"/>
        <scheme val="minor"/>
      </font>
      <protection locked="1"/>
    </ndxf>
  </rcc>
  <rcc rId="75766" sId="1" odxf="1" dxf="1">
    <nc r="F191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67" sId="1">
    <nc r="G1912">
      <v>22</v>
    </nc>
  </rcc>
  <rcc rId="75768" sId="1" odxf="1" dxf="1">
    <nc r="D1913"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769" sId="1" odxf="1" dxf="1">
    <nc r="E1913" t="inlineStr">
      <is>
        <t>Ypač stipraus betono kūrimas ir tyrimai</t>
      </is>
    </nc>
    <odxf>
      <font>
        <sz val="11"/>
        <color theme="1"/>
        <name val="Calibri"/>
        <scheme val="minor"/>
      </font>
      <protection locked="0"/>
    </odxf>
    <ndxf>
      <font>
        <sz val="11"/>
        <color auto="1"/>
        <name val="Calibri"/>
        <scheme val="minor"/>
      </font>
      <protection locked="1"/>
    </ndxf>
  </rcc>
  <rcc rId="75770" sId="1" odxf="1" dxf="1">
    <nc r="F191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71" sId="1">
    <nc r="G1913">
      <v>22</v>
    </nc>
  </rcc>
  <rcc rId="75772" sId="1" odxf="1" dxf="1">
    <nc r="D1914"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773" sId="1" odxf="1" dxf="1">
    <nc r="E1914" t="inlineStr">
      <is>
        <t>Geopolimerinio betono kūrimas ir tyrimai</t>
      </is>
    </nc>
    <odxf>
      <font>
        <sz val="11"/>
        <color theme="1"/>
        <name val="Calibri"/>
        <scheme val="minor"/>
      </font>
      <protection locked="0"/>
    </odxf>
    <ndxf>
      <font>
        <sz val="11"/>
        <color auto="1"/>
        <name val="Calibri"/>
        <scheme val="minor"/>
      </font>
      <protection locked="1"/>
    </ndxf>
  </rcc>
  <rcc rId="75774" sId="1" odxf="1" dxf="1">
    <nc r="F191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75" sId="1">
    <nc r="G1914">
      <v>22</v>
    </nc>
  </rcc>
  <rcc rId="75776" sId="1" odxf="1" dxf="1">
    <nc r="D1915"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777" sId="1" odxf="1" dxf="1">
    <nc r="E1915" t="inlineStr">
      <is>
        <t xml:space="preserve">Naujos kartos betono mišinių sudėčių kūrimas. </t>
      </is>
    </nc>
    <odxf>
      <font>
        <sz val="11"/>
        <color theme="1"/>
        <name val="Calibri"/>
        <scheme val="minor"/>
      </font>
      <protection locked="0"/>
    </odxf>
    <ndxf>
      <font>
        <sz val="11"/>
        <color auto="1"/>
        <name val="Calibri"/>
        <scheme val="minor"/>
      </font>
      <protection locked="1"/>
    </ndxf>
  </rcc>
  <rcc rId="75778" sId="1" odxf="1" dxf="1">
    <nc r="F191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79" sId="1">
    <nc r="G1915">
      <v>22</v>
    </nc>
  </rcc>
  <rcc rId="75780" sId="1" odxf="1" dxf="1">
    <nc r="D1916"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781" sId="1" odxf="1" dxf="1">
    <nc r="E1916" t="inlineStr">
      <is>
        <t>Specialios paskirties betonų kūrimas ir tyrimai.</t>
      </is>
    </nc>
    <odxf>
      <font>
        <sz val="11"/>
        <color theme="1"/>
        <name val="Calibri"/>
        <scheme val="minor"/>
      </font>
      <protection locked="0"/>
    </odxf>
    <ndxf>
      <font>
        <sz val="11"/>
        <color auto="1"/>
        <name val="Calibri"/>
        <scheme val="minor"/>
      </font>
      <protection locked="1"/>
    </ndxf>
  </rcc>
  <rcc rId="75782" sId="1" odxf="1" dxf="1">
    <nc r="F191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83" sId="1">
    <nc r="G1916">
      <v>22</v>
    </nc>
  </rcc>
  <rcc rId="75784" sId="1" odxf="1" dxf="1">
    <nc r="D1917"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785" sId="1" odxf="1" dxf="1">
    <nc r="E1917" t="inlineStr">
      <is>
        <t xml:space="preserve">Naujos kartos betono mišinių sudėčių kūrimas. </t>
      </is>
    </nc>
    <odxf>
      <font>
        <sz val="11"/>
        <color theme="1"/>
        <name val="Calibri"/>
        <scheme val="minor"/>
      </font>
      <protection locked="0"/>
    </odxf>
    <ndxf>
      <font>
        <sz val="11"/>
        <color auto="1"/>
        <name val="Calibri"/>
        <scheme val="minor"/>
      </font>
      <protection locked="1"/>
    </ndxf>
  </rcc>
  <rcc rId="75786" sId="1" odxf="1" dxf="1">
    <nc r="F191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87" sId="1">
    <nc r="G1917">
      <v>22</v>
    </nc>
  </rcc>
  <rcc rId="75788" sId="1" odxf="1" dxf="1">
    <nc r="D1918"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789" sId="1" odxf="1" dxf="1">
    <nc r="E1918" t="inlineStr">
      <is>
        <t>Specialios paskirties betonų kūrimas ir tyrimai.</t>
      </is>
    </nc>
    <odxf>
      <font>
        <sz val="11"/>
        <color theme="1"/>
        <name val="Calibri"/>
        <scheme val="minor"/>
      </font>
      <protection locked="0"/>
    </odxf>
    <ndxf>
      <font>
        <sz val="11"/>
        <color auto="1"/>
        <name val="Calibri"/>
        <scheme val="minor"/>
      </font>
      <protection locked="1"/>
    </ndxf>
  </rcc>
  <rcc rId="75790" sId="1" odxf="1" dxf="1">
    <nc r="F191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91" sId="1">
    <nc r="G1918">
      <v>22</v>
    </nc>
  </rcc>
  <rcc rId="75792" sId="1" odxf="1" dxf="1">
    <nc r="D1919"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793" sId="1" odxf="1" dxf="1">
    <nc r="E1919" t="inlineStr">
      <is>
        <t>Medienos medžiagų savybių tyrimas, modifikavimas, inžinerinių medienos produktų ir energiją bei žaliavas tausojančių jų gamybos procesų kūrimas.</t>
      </is>
    </nc>
    <odxf>
      <font>
        <sz val="11"/>
        <color theme="1"/>
        <name val="Calibri"/>
        <scheme val="minor"/>
      </font>
      <protection locked="0"/>
    </odxf>
    <ndxf>
      <font>
        <sz val="11"/>
        <color auto="1"/>
        <name val="Calibri"/>
        <scheme val="minor"/>
      </font>
      <protection locked="1"/>
    </ndxf>
  </rcc>
  <rcc rId="75794" sId="1" odxf="1" dxf="1">
    <nc r="F191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95" sId="1">
    <nc r="G1919">
      <v>22</v>
    </nc>
  </rcc>
  <rcc rId="75796" sId="1" odxf="1" dxf="1">
    <nc r="D1920"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797" sId="1" odxf="1" dxf="1">
    <nc r="E1920" t="inlineStr">
      <is>
        <t>Daugiafunkcių polimerinių medžiagų ir gaminių kūrimas, tyrimas ir vertinimas.</t>
      </is>
    </nc>
    <odxf>
      <font>
        <sz val="11"/>
        <color theme="1"/>
        <name val="Calibri"/>
        <scheme val="minor"/>
      </font>
      <protection locked="0"/>
    </odxf>
    <ndxf>
      <font>
        <sz val="11"/>
        <color auto="1"/>
        <name val="Calibri"/>
        <scheme val="minor"/>
      </font>
      <protection locked="1"/>
    </ndxf>
  </rcc>
  <rcc rId="75798" sId="1" odxf="1" dxf="1">
    <nc r="F192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799" sId="1">
    <nc r="G1920">
      <v>22</v>
    </nc>
  </rcc>
  <rcc rId="75800" sId="1" odxf="1" dxf="1">
    <nc r="D1921"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801" sId="1" odxf="1" dxf="1">
    <nc r="E1921" t="inlineStr">
      <is>
        <t xml:space="preserve">Specialios paskirties betonų kūrimas, struktūros modeliavimas ir tyrimai. 
</t>
      </is>
    </nc>
    <odxf>
      <font>
        <sz val="11"/>
        <color theme="1"/>
        <name val="Calibri"/>
        <scheme val="minor"/>
      </font>
      <protection locked="0"/>
    </odxf>
    <ndxf>
      <font>
        <sz val="11"/>
        <color auto="1"/>
        <name val="Calibri"/>
        <scheme val="minor"/>
      </font>
      <protection locked="1"/>
    </ndxf>
  </rcc>
  <rcc rId="75802" sId="1" odxf="1" dxf="1">
    <nc r="F192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03" sId="1">
    <nc r="G1921">
      <v>22</v>
    </nc>
  </rcc>
  <rcc rId="75804" sId="1" odxf="1" dxf="1">
    <nc r="D1922"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805" sId="1" odxf="1" dxf="1">
    <nc r="E1922" t="inlineStr">
      <is>
        <t>Ypač stipraus betono kūrimas ir tyrimai</t>
      </is>
    </nc>
    <odxf>
      <font>
        <sz val="11"/>
        <color theme="1"/>
        <name val="Calibri"/>
        <scheme val="minor"/>
      </font>
      <protection locked="0"/>
    </odxf>
    <ndxf>
      <font>
        <sz val="11"/>
        <color auto="1"/>
        <name val="Calibri"/>
        <scheme val="minor"/>
      </font>
      <protection locked="1"/>
    </ndxf>
  </rcc>
  <rcc rId="75806" sId="1" odxf="1" dxf="1">
    <nc r="F192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07" sId="1">
    <nc r="G1922">
      <v>22</v>
    </nc>
  </rcc>
  <rcc rId="75808" sId="1" odxf="1" dxf="1">
    <nc r="D1923"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809" sId="1" odxf="1" dxf="1">
    <nc r="E1923" t="inlineStr">
      <is>
        <t>Geopolimerinio betono kūrimas ir tyrimai</t>
      </is>
    </nc>
    <odxf>
      <font>
        <sz val="11"/>
        <color theme="1"/>
        <name val="Calibri"/>
        <scheme val="minor"/>
      </font>
      <protection locked="0"/>
    </odxf>
    <ndxf>
      <font>
        <sz val="11"/>
        <color auto="1"/>
        <name val="Calibri"/>
        <scheme val="minor"/>
      </font>
      <protection locked="1"/>
    </ndxf>
  </rcc>
  <rcc rId="75810" sId="1" odxf="1" dxf="1">
    <nc r="F192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11" sId="1">
    <nc r="G1923">
      <v>22</v>
    </nc>
  </rcc>
  <rcc rId="75812" sId="1" odxf="1" dxf="1">
    <nc r="D1924"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813" sId="1" odxf="1" dxf="1">
    <nc r="E1924" t="inlineStr">
      <is>
        <t xml:space="preserve">Naujos kartos betono mišinių sudėčių kūrimas. </t>
      </is>
    </nc>
    <odxf>
      <font>
        <sz val="11"/>
        <color theme="1"/>
        <name val="Calibri"/>
        <scheme val="minor"/>
      </font>
      <protection locked="0"/>
    </odxf>
    <ndxf>
      <font>
        <sz val="11"/>
        <color auto="1"/>
        <name val="Calibri"/>
        <scheme val="minor"/>
      </font>
      <protection locked="1"/>
    </ndxf>
  </rcc>
  <rfmt sheetId="1" sqref="F1924" start="0" length="0">
    <dxf>
      <alignment horizontal="general" wrapText="1" readingOrder="0"/>
    </dxf>
  </rfmt>
  <rcc rId="75814" sId="1">
    <nc r="G1924">
      <v>22</v>
    </nc>
  </rcc>
  <rcc rId="75815" sId="1" odxf="1" dxf="1">
    <nc r="D1925"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816" sId="1" odxf="1" dxf="1">
    <nc r="E1925" t="inlineStr">
      <is>
        <t>Specialios paskirties betonų kūrimas ir tyrimai.</t>
      </is>
    </nc>
    <odxf>
      <font>
        <sz val="11"/>
        <color theme="1"/>
        <name val="Calibri"/>
        <scheme val="minor"/>
      </font>
      <protection locked="0"/>
    </odxf>
    <ndxf>
      <font>
        <sz val="11"/>
        <color auto="1"/>
        <name val="Calibri"/>
        <scheme val="minor"/>
      </font>
      <protection locked="1"/>
    </ndxf>
  </rcc>
  <rfmt sheetId="1" sqref="F1925" start="0" length="0">
    <dxf>
      <alignment horizontal="general" wrapText="1" readingOrder="0"/>
    </dxf>
  </rfmt>
  <rcc rId="75817" sId="1">
    <nc r="G1925">
      <v>22</v>
    </nc>
  </rcc>
  <rcc rId="75818" sId="1" odxf="1" dxf="1">
    <nc r="D1926"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819" sId="1" odxf="1" dxf="1">
    <nc r="E1926" t="inlineStr">
      <is>
        <t xml:space="preserve">Naujos kartos betono mišinių sudėčių kūrimas. </t>
      </is>
    </nc>
    <odxf>
      <font>
        <sz val="11"/>
        <color theme="1"/>
        <name val="Calibri"/>
        <scheme val="minor"/>
      </font>
      <protection locked="0"/>
    </odxf>
    <ndxf>
      <font>
        <sz val="11"/>
        <color auto="1"/>
        <name val="Calibri"/>
        <scheme val="minor"/>
      </font>
      <protection locked="1"/>
    </ndxf>
  </rcc>
  <rcc rId="75820" sId="1" odxf="1" dxf="1">
    <nc r="F192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21" sId="1">
    <nc r="G1926">
      <v>22</v>
    </nc>
  </rcc>
  <rcc rId="75822" sId="1" odxf="1" dxf="1">
    <nc r="D1927"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823" sId="1" odxf="1" dxf="1">
    <nc r="E1927" t="inlineStr">
      <is>
        <t>Specialios paskirties betonų kūrimas ir tyrimai.</t>
      </is>
    </nc>
    <odxf>
      <font>
        <sz val="11"/>
        <color theme="1"/>
        <name val="Calibri"/>
        <scheme val="minor"/>
      </font>
      <protection locked="0"/>
    </odxf>
    <ndxf>
      <font>
        <sz val="11"/>
        <color auto="1"/>
        <name val="Calibri"/>
        <scheme val="minor"/>
      </font>
      <protection locked="1"/>
    </ndxf>
  </rcc>
  <rcc rId="75824" sId="1" odxf="1" dxf="1">
    <nc r="F192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25" sId="1">
    <nc r="G1927">
      <v>22</v>
    </nc>
  </rcc>
  <rcc rId="75826" sId="1" odxf="1" dxf="1">
    <nc r="D1928"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827" sId="1" odxf="1" dxf="1">
    <nc r="E1928" t="inlineStr">
      <is>
        <t>Statybinių medžiagų ir konstrukcijų tyrimai. Betono ir jo gaminių tyrimai.</t>
      </is>
    </nc>
    <odxf>
      <font>
        <sz val="11"/>
        <color theme="1"/>
        <name val="Calibri"/>
        <scheme val="minor"/>
      </font>
      <protection locked="0"/>
    </odxf>
    <ndxf>
      <font>
        <sz val="11"/>
        <color auto="1"/>
        <name val="Calibri"/>
        <scheme val="minor"/>
      </font>
      <protection locked="1"/>
    </ndxf>
  </rcc>
  <rcc rId="75828" sId="1" odxf="1" dxf="1">
    <nc r="F192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29" sId="1">
    <nc r="G1928">
      <v>22</v>
    </nc>
  </rcc>
  <rcc rId="75830" sId="1" odxf="1" dxf="1">
    <nc r="D1929"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831" sId="1" odxf="1" dxf="1">
    <nc r="E1929" t="inlineStr">
      <is>
        <t>Statybinių medžiagų ir konstrukcijų tyrimai. Mūro gaminių tyrimai.</t>
      </is>
    </nc>
    <odxf>
      <font>
        <sz val="11"/>
        <color theme="1"/>
        <name val="Calibri"/>
        <scheme val="minor"/>
      </font>
      <protection locked="0"/>
    </odxf>
    <ndxf>
      <font>
        <sz val="11"/>
        <color auto="1"/>
        <name val="Calibri"/>
        <scheme val="minor"/>
      </font>
      <protection locked="1"/>
    </ndxf>
  </rcc>
  <rcc rId="75832" sId="1" odxf="1" dxf="1">
    <nc r="F192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33" sId="1">
    <nc r="G1929">
      <v>22</v>
    </nc>
  </rcc>
  <rcc rId="75834" sId="1" odxf="1" dxf="1">
    <nc r="D1930"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835" sId="1" odxf="1" dxf="1">
    <nc r="E1930" t="inlineStr">
      <is>
        <t xml:space="preserve">Specialios paskirties betonų kūrimas, struktūros modeliavimas ir tyrimai. </t>
      </is>
    </nc>
    <odxf>
      <font>
        <sz val="11"/>
        <color theme="1"/>
        <name val="Calibri"/>
        <scheme val="minor"/>
      </font>
      <protection locked="0"/>
    </odxf>
    <ndxf>
      <font>
        <sz val="11"/>
        <color auto="1"/>
        <name val="Calibri"/>
        <scheme val="minor"/>
      </font>
      <protection locked="1"/>
    </ndxf>
  </rcc>
  <rcc rId="75836" sId="1" odxf="1" dxf="1">
    <nc r="F193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37" sId="1">
    <nc r="G1930">
      <v>22</v>
    </nc>
  </rcc>
  <rcc rId="75838" sId="1" odxf="1" dxf="1">
    <nc r="D1931"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839" sId="1" odxf="1" dxf="1">
    <nc r="E1931" t="inlineStr">
      <is>
        <t>Ypač stipraus betono kūrimas ir tyrimai</t>
      </is>
    </nc>
    <odxf>
      <font>
        <sz val="11"/>
        <color theme="1"/>
        <name val="Calibri"/>
        <scheme val="minor"/>
      </font>
      <protection locked="0"/>
    </odxf>
    <ndxf>
      <font>
        <sz val="11"/>
        <color auto="1"/>
        <name val="Calibri"/>
        <scheme val="minor"/>
      </font>
      <protection locked="1"/>
    </ndxf>
  </rcc>
  <rcc rId="75840" sId="1" odxf="1" dxf="1">
    <nc r="F193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41" sId="1">
    <nc r="G1931">
      <v>22</v>
    </nc>
  </rcc>
  <rcc rId="75842" sId="1" odxf="1" dxf="1">
    <nc r="D1932"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843" sId="1" odxf="1" dxf="1">
    <nc r="E1932" t="inlineStr">
      <is>
        <t>Neautoklavinio  termoizoliacinio betono tyrimai</t>
      </is>
    </nc>
    <odxf>
      <font>
        <sz val="11"/>
        <color theme="1"/>
        <name val="Calibri"/>
        <scheme val="minor"/>
      </font>
      <protection locked="0"/>
    </odxf>
    <ndxf>
      <font>
        <sz val="11"/>
        <color auto="1"/>
        <name val="Calibri"/>
        <scheme val="minor"/>
      </font>
      <protection locked="1"/>
    </ndxf>
  </rcc>
  <rcc rId="75844" sId="1" odxf="1" dxf="1">
    <nc r="F193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45" sId="1">
    <nc r="G1932">
      <v>22</v>
    </nc>
  </rcc>
  <rcc rId="75846" sId="1" odxf="1" dxf="1">
    <nc r="D1933"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847" sId="1" odxf="1" dxf="1">
    <nc r="E1933" t="inlineStr">
      <is>
        <t>Geopolimerinio betono kūrimas ir tyrimai</t>
      </is>
    </nc>
    <odxf>
      <font>
        <sz val="11"/>
        <color theme="1"/>
        <name val="Calibri"/>
        <scheme val="minor"/>
      </font>
      <protection locked="0"/>
    </odxf>
    <ndxf>
      <font>
        <sz val="11"/>
        <color auto="1"/>
        <name val="Calibri"/>
        <scheme val="minor"/>
      </font>
      <protection locked="1"/>
    </ndxf>
  </rcc>
  <rcc rId="75848" sId="1" odxf="1" dxf="1">
    <nc r="F193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49" sId="1">
    <nc r="G1933">
      <v>22</v>
    </nc>
  </rcc>
  <rcc rId="75850" sId="1" odxf="1" dxf="1">
    <nc r="D1934"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851" sId="1" odxf="1" dxf="1">
    <nc r="E1934" t="inlineStr">
      <is>
        <t>Specialios paskirties betonų kūrimas ir tyrimai.</t>
      </is>
    </nc>
    <odxf>
      <font>
        <sz val="11"/>
        <color theme="1"/>
        <name val="Calibri"/>
        <scheme val="minor"/>
      </font>
      <protection locked="0"/>
    </odxf>
    <ndxf>
      <font>
        <sz val="11"/>
        <color auto="1"/>
        <name val="Calibri"/>
        <scheme val="minor"/>
      </font>
      <protection locked="1"/>
    </ndxf>
  </rcc>
  <rcc rId="75852" sId="1" odxf="1" dxf="1">
    <nc r="F193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53" sId="1">
    <nc r="G1934">
      <v>22</v>
    </nc>
  </rcc>
  <rcc rId="75854" sId="1" odxf="1" dxf="1">
    <nc r="D1935"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855" sId="1" odxf="1" dxf="1">
    <nc r="E1935" t="inlineStr">
      <is>
        <t>Konstrukcinių metalų savybių tyrimas, struktūrų ir sudėties nustatymas. Atliekamas metalų lydinių struktūrų bei savybių tyrimas, formuluojamos rekomendacijos jų taikymui bei gerinimui.</t>
      </is>
    </nc>
    <odxf>
      <font>
        <sz val="11"/>
        <color theme="1"/>
        <name val="Calibri"/>
        <scheme val="minor"/>
      </font>
      <protection locked="0"/>
    </odxf>
    <ndxf>
      <font>
        <sz val="11"/>
        <color auto="1"/>
        <name val="Calibri"/>
        <scheme val="none"/>
      </font>
      <protection locked="1"/>
    </ndxf>
  </rcc>
  <rcc rId="75856" sId="1" odxf="1" dxf="1">
    <nc r="F193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57" sId="1">
    <nc r="G1935">
      <v>22</v>
    </nc>
  </rcc>
  <rcc rId="75858" sId="1" odxf="1" dxf="1">
    <nc r="D1936"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859" sId="1" odxf="1" dxf="1">
    <nc r="E1936" t="inlineStr">
      <is>
        <t>Klijų sluoksnio formavimas ant silikoninio popieriaus, daugiasluoksnės polimerinės plėvelės</t>
      </is>
    </nc>
    <odxf>
      <font>
        <sz val="11"/>
        <color theme="1"/>
        <name val="Calibri"/>
        <scheme val="minor"/>
      </font>
      <protection locked="0"/>
    </odxf>
    <ndxf>
      <font>
        <sz val="11"/>
        <color auto="1"/>
        <name val="Calibri"/>
        <scheme val="minor"/>
      </font>
      <protection locked="1"/>
    </ndxf>
  </rcc>
  <rcc rId="75860" sId="1" odxf="1" dxf="1">
    <nc r="F193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61" sId="1">
    <nc r="G1936">
      <v>22</v>
    </nc>
  </rcc>
  <rcc rId="75862" sId="1" odxf="1" dxf="1">
    <nc r="D1937"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863" sId="1" odxf="1" dxf="1">
    <nc r="E1937" t="inlineStr">
      <is>
        <t xml:space="preserve">Automobilių kelių pagrindo sluoksnių sukūrimas ir tyrimai panaudojant antrines žaliavas (pelenai, mineralinės dulkės ir kt.). Siekiama sukurti ir optimizuoti automobilių kelių pagrindo sluoksnio sudėtį jį sustiprinant įvairių rūšių pelenais, mineralinėmis dulkėmis ar kitomis antrinėmis žaliavomis, kuris tenkintų automobilių kelių pagrindams keliamus reikalavimus. Paruošti panaudotų antrinių žaliavų taikymo rekomendacijas.  </t>
      </is>
    </nc>
    <odxf>
      <font>
        <sz val="11"/>
        <color theme="1"/>
        <name val="Calibri"/>
        <scheme val="minor"/>
      </font>
      <protection locked="0"/>
    </odxf>
    <ndxf>
      <font>
        <sz val="11"/>
        <color auto="1"/>
        <name val="Calibri"/>
        <scheme val="minor"/>
      </font>
      <protection locked="1"/>
    </ndxf>
  </rcc>
  <rcc rId="75864" sId="1" odxf="1" dxf="1">
    <nc r="F193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65" sId="1">
    <nc r="G1937">
      <v>22</v>
    </nc>
  </rcc>
  <rcc rId="75866" sId="1" odxf="1" dxf="1">
    <nc r="D1938"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867" sId="1" odxf="1" dxf="1">
    <nc r="E1938" t="inlineStr">
      <is>
        <t>Medžiagų cheminės sudėties kontrolė ir dalinė kompozicinė analizė. Rentgeno spindulių energijos spektroskopija (angl. EDS arba EDX) yra analitinė technologija, naudojama elementų analizei arba cheminiam mėginio charakterizavimui. Paviršius charakterizuojamas tiriant mėginį per sąveiką tarp elektromagnetinės radiacijos ir medžiagos, analizuojant medžiagos skleidžiamus rentgeno spindulius reaguojant į susidūrimą su krūvį turinčiomis dalelėmis. Šis metodas gali būti taikomas plačioje cheminių elementų skalėje, kadangi kiekvienas elementas turi unikalią atominę struktūrą. Techninės specifikacijos: detektorius - SDD (silicon drift detector), energetinė skyra - 133, 129 ir 127 eV (Mn Kα) nuo 1 iki 100 000 cps, Skaičiavimo ruožas -  1 000 000 arba daugiau, Aktyvi sritis - 10 mm2 aptinkami elementai - nuo boro (5) iki americio (95) arba geriau.</t>
      </is>
    </nc>
    <odxf>
      <font>
        <sz val="11"/>
        <color theme="1"/>
        <name val="Calibri"/>
        <scheme val="minor"/>
      </font>
      <protection locked="0"/>
    </odxf>
    <ndxf>
      <font>
        <sz val="11"/>
        <color auto="1"/>
        <name val="Calibri"/>
        <scheme val="minor"/>
      </font>
      <protection locked="1"/>
    </ndxf>
  </rcc>
  <rcc rId="75868" sId="1" odxf="1" dxf="1">
    <nc r="F193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869" sId="1">
    <nc r="G1938">
      <v>22</v>
    </nc>
  </rcc>
  <rcc rId="75870" sId="1" odxf="1" dxf="1">
    <nc r="D1939" t="inlineStr">
      <is>
        <t>K4_P3_T2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871" sId="1" odxf="1" dxf="1">
    <nc r="E1939" t="inlineStr">
      <is>
        <t>Naujų kompozitinių pakavimo ir daugiafunkcinių konstrukcinių medžiagų prototipų gamyba ir eksperimentiniai mechaninių savybių tyrimai. Detali informacija apie tiekiamas paslaugas ir naudojamą įrangą: www.apc.ku.lt</t>
      </is>
    </nc>
    <odxf>
      <protection locked="0"/>
    </odxf>
    <ndxf>
      <protection locked="1"/>
    </ndxf>
  </rcc>
  <rcc rId="75872" sId="1" odxf="1" dxf="1">
    <nc r="F1939" t="inlineStr">
      <is>
        <t>A.Tadžijevas
tel. +37065538841
el. p. arturas.tadzijevas@ku.lt</t>
      </is>
    </nc>
    <odxf>
      <alignment wrapText="0" readingOrder="0"/>
    </odxf>
    <ndxf>
      <alignment wrapText="1" readingOrder="0"/>
    </ndxf>
  </rcc>
  <rcc rId="75873" sId="1">
    <nc r="G1939">
      <v>23</v>
    </nc>
  </rcc>
  <rcc rId="75874" sId="1" odxf="1" dxf="1">
    <nc r="D1940"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875" sId="1" odxf="1" dxf="1">
    <nc r="E1940" t="inlineStr">
      <is>
        <t>Naujos technologinės įrangos konstrukcinių medžiagų gamybai/perdirbimui eksperimentinis tyrimas</t>
      </is>
    </nc>
    <odxf>
      <protection locked="0"/>
    </odxf>
    <ndxf>
      <protection locked="1"/>
    </ndxf>
  </rcc>
  <rcc rId="75876" sId="1" odxf="1" dxf="1">
    <nc r="F1940" t="inlineStr">
      <is>
        <t>J. Janutėnienė
tel. 8 46 39 86 93
el. p. jolanta.januteniene@ku.lt</t>
      </is>
    </nc>
    <odxf>
      <alignment wrapText="0" readingOrder="0"/>
    </odxf>
    <ndxf>
      <alignment wrapText="1" readingOrder="0"/>
    </ndxf>
  </rcc>
  <rcc rId="75877" sId="1">
    <nc r="G1940">
      <v>23</v>
    </nc>
  </rcc>
  <rcc rId="75878" sId="1" odxf="1" dxf="1">
    <nc r="D1941"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879" sId="1" odxf="1" dxf="1">
    <nc r="E1941" t="inlineStr">
      <is>
        <t>Naujų savybių medžiagų eksperimentiniai fizikinių/mechaninių savybių tyrimai ir rezultatų analizė</t>
      </is>
    </nc>
    <odxf>
      <protection locked="0"/>
    </odxf>
    <ndxf>
      <protection locked="1"/>
    </ndxf>
  </rcc>
  <rcc rId="75880" sId="1" odxf="1" dxf="1">
    <nc r="F1941" t="inlineStr">
      <is>
        <t>J. Janutėnienė
tel. 8 46 39 86 93
el. p. jolanta.januteniene@ku.lt</t>
      </is>
    </nc>
    <odxf>
      <alignment wrapText="0" readingOrder="0"/>
    </odxf>
    <ndxf>
      <alignment wrapText="1" readingOrder="0"/>
    </ndxf>
  </rcc>
  <rcc rId="75881" sId="1">
    <nc r="G1941">
      <v>23</v>
    </nc>
  </rcc>
  <rcc rId="75882" sId="1" odxf="1" dxf="1">
    <nc r="D1942"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883" sId="1" odxf="1" dxf="1">
    <nc r="E1942" t="inlineStr">
      <is>
        <t>Nestandartiniai eksperimentiniai įrangos ir/ar medžiagų tyrimai, tyrimo metodikų sukūrimas, tyrimo rezultatų analizė</t>
      </is>
    </nc>
    <odxf>
      <protection locked="0"/>
    </odxf>
    <ndxf>
      <protection locked="1"/>
    </ndxf>
  </rcc>
  <rcc rId="75884" sId="1" odxf="1" dxf="1">
    <nc r="F1942" t="inlineStr">
      <is>
        <t>J. Janutėnienė
tel. 8 46 39 86 93
el. p. jolanta.januteniene@ku.lt</t>
      </is>
    </nc>
    <odxf>
      <alignment wrapText="0" readingOrder="0"/>
    </odxf>
    <ndxf>
      <alignment wrapText="1" readingOrder="0"/>
    </ndxf>
  </rcc>
  <rcc rId="75885" sId="1">
    <nc r="G1942">
      <v>23</v>
    </nc>
  </rcc>
  <rcc rId="75886" sId="1" odxf="1" dxf="1">
    <nc r="D1943" t="inlineStr">
      <is>
        <t>K4_P3_T3</t>
      </is>
    </nc>
    <odxf>
      <alignment wrapText="0" readingOrder="0"/>
      <protection locked="0"/>
    </odxf>
    <ndxf>
      <alignment wrapText="1" readingOrder="0"/>
      <protection locked="1"/>
    </ndxf>
  </rcc>
  <rcc rId="75887" sId="1" odxf="1" dxf="1">
    <nc r="E1943" t="inlineStr">
      <is>
        <t>Kompozitinių, plastikinių ir metalinių konstrukcijų kietumo ir standumo  skaitinis modeliavimas ir projektavimas</t>
      </is>
    </nc>
    <odxf>
      <protection locked="0"/>
    </odxf>
    <ndxf>
      <protection locked="1"/>
    </ndxf>
  </rcc>
  <rcc rId="75888" sId="1" odxf="1" dxf="1">
    <nc r="F1943" t="inlineStr">
      <is>
        <t>Dr. Rytis Zautra
El. p. rytis.zautra@akolegija.lt
Tel. +370 698 339 17</t>
      </is>
    </nc>
    <odxf>
      <alignment wrapText="0" readingOrder="0"/>
    </odxf>
    <ndxf>
      <alignment wrapText="1" readingOrder="0"/>
    </ndxf>
  </rcc>
  <rcc rId="75889" sId="1">
    <nc r="G1943">
      <v>34</v>
    </nc>
  </rcc>
  <rcc rId="75890" sId="1" odxf="1" dxf="1">
    <nc r="D1944"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891" sId="1" odxf="1" dxf="1">
    <nc r="E1944" t="inlineStr">
      <is>
        <t>Aukštatemperatūrių srautų ir įvairių medžiagų sąveikos tyrimai, medžiagų atsparumo bandymai aukštos temperatūros (oro, azoto, vandenilio, argono, propano ir kt. dujų) sraute</t>
      </is>
    </nc>
    <odxf>
      <protection locked="0"/>
    </odxf>
    <ndxf>
      <protection locked="1"/>
    </ndxf>
  </rcc>
  <rcc rId="75892" sId="1" odxf="1" dxf="1">
    <nc r="F1944" t="inlineStr">
      <is>
        <t>R. Kėželis
Tel. (8 37) 401 894
El. p. Romualdas.Kezelis@lei.lt</t>
      </is>
    </nc>
    <odxf>
      <alignment wrapText="0" readingOrder="0"/>
    </odxf>
    <ndxf>
      <alignment wrapText="1" readingOrder="0"/>
    </ndxf>
  </rcc>
  <rcc rId="75893" sId="1">
    <nc r="G1944">
      <v>11</v>
    </nc>
  </rcc>
  <rcc rId="75894" sId="1" odxf="1" dxf="1">
    <nc r="D1945"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895" sId="1" odxf="1" dxf="1">
    <nc r="E1945" t="inlineStr">
      <is>
        <t>Kietų medžiagų cheminės sudėties analizė infraraudonųjų spindulių (FTIR) spektrometru</t>
      </is>
    </nc>
    <odxf>
      <protection locked="0"/>
    </odxf>
    <ndxf>
      <protection locked="1"/>
    </ndxf>
  </rcc>
  <rcc rId="75896" sId="1" odxf="1" dxf="1">
    <nc r="F1945" t="inlineStr">
      <is>
        <t>L. Marcinauskas
Tel. (8 37) 401 895
El. p. Liutauras.Marcinauskas@lei.lt</t>
      </is>
    </nc>
    <odxf>
      <alignment wrapText="0" readingOrder="0"/>
    </odxf>
    <ndxf>
      <alignment wrapText="1" readingOrder="0"/>
    </ndxf>
  </rcc>
  <rcc rId="75897" sId="1">
    <nc r="G1945">
      <v>11</v>
    </nc>
  </rcc>
  <rcc rId="75898" sId="1" odxf="1" dxf="1">
    <nc r="D1946"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899" sId="1" odxf="1" dxf="1">
    <nc r="E1946" t="inlineStr">
      <is>
        <t>Greitai vykstančių procesų bei reiškinių (sprogimų, atitrūkimų, judėjimo, medžiagos pokyčių ir pan.) stebėjimas ir tyrimas greitaeige vaizdo fiksavimo kamera.</t>
      </is>
    </nc>
    <odxf>
      <protection locked="0"/>
    </odxf>
    <ndxf>
      <protection locked="1"/>
    </ndxf>
  </rcc>
  <rcc rId="75900" sId="1" odxf="1" dxf="1">
    <nc r="F1946" t="inlineStr">
      <is>
        <t>V. Grigaitienė
Tel. (8 37) 401 898
El. p.
Viktorija.Grigaitiene@lei.lt</t>
      </is>
    </nc>
    <odxf>
      <alignment wrapText="0" readingOrder="0"/>
    </odxf>
    <ndxf>
      <alignment wrapText="1" readingOrder="0"/>
    </ndxf>
  </rcc>
  <rcc rId="75901" sId="1">
    <nc r="G1946">
      <v>11</v>
    </nc>
  </rcc>
  <rcc rId="75902" sId="1" odxf="1" dxf="1">
    <nc r="D1947" t="inlineStr">
      <is>
        <t>K4_P3_T2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903" sId="1" odxf="1" dxf="1">
    <nc r="E1947" t="inlineStr">
      <is>
        <t>Izoliuotų šilumtiekio, daugiasluoksnių ir kt. vamzdžių sistemų taikomieji tyrimai. Akredituotos bandymų ir atitikties vertinimų paslaugos vadovaujantis norminiais dokumentais</t>
      </is>
    </nc>
    <odxf>
      <protection locked="0"/>
    </odxf>
    <ndxf>
      <protection locked="1"/>
    </ndxf>
  </rcc>
  <rcc rId="75904" sId="1" odxf="1" dxf="1">
    <nc r="F1947" t="inlineStr">
      <is>
        <t>J. Čėsnienė
Tel. (8 37) 401 912
El. p. Jurate.Cesniene@lei.lt</t>
      </is>
    </nc>
    <odxf>
      <alignment wrapText="0" readingOrder="0"/>
    </odxf>
    <ndxf>
      <alignment wrapText="1" readingOrder="0"/>
    </ndxf>
  </rcc>
  <rcc rId="75905" sId="1">
    <nc r="G1947">
      <v>11</v>
    </nc>
  </rcc>
  <rcc rId="75906" sId="1" odxf="1" dxf="1">
    <nc r="D1948" t="inlineStr">
      <is>
        <t>K4_P3_T2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907" sId="1" odxf="1" dxf="1">
    <nc r="E1948" t="inlineStr">
      <is>
        <t>Kaitrai atsparių termoizoliacinių (t.t. priešgaisrinių) medžiagų bei gaminių šiluminių savybių tyrimai. Akredituotos bandymų ir atitikties vertinimų paslaugos vadovaujantis norminiais dokumentais</t>
      </is>
    </nc>
    <odxf>
      <protection locked="0"/>
    </odxf>
    <ndxf>
      <protection locked="1"/>
    </ndxf>
  </rcc>
  <rcc rId="75908" sId="1" odxf="1" dxf="1">
    <nc r="F1948" t="inlineStr">
      <is>
        <t>J. Čėsnienė
Tel. (8 37) 401 912
El. p. Jurate.Cesniene@lei.lt</t>
      </is>
    </nc>
    <odxf>
      <alignment wrapText="0" readingOrder="0"/>
    </odxf>
    <ndxf>
      <alignment wrapText="1" readingOrder="0"/>
    </ndxf>
  </rcc>
  <rcc rId="75909" sId="1">
    <nc r="G1948">
      <v>11</v>
    </nc>
  </rcc>
  <rcc rId="75910" sId="1" odxf="1" dxf="1">
    <nc r="D1949"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911" sId="1" odxf="1" dxf="1">
    <nc r="E1949" t="inlineStr">
      <is>
        <t>Medžiagų struktūros tyrimai taikant rentgeno spinduliuotės difrakcinės analizės metodą.</t>
      </is>
    </nc>
    <odxf>
      <protection locked="0"/>
    </odxf>
    <ndxf>
      <protection locked="1"/>
    </ndxf>
  </rcc>
  <rcc rId="75912" sId="1" odxf="1" dxf="1">
    <nc r="F1949" t="inlineStr">
      <is>
        <t>A. Baltušnikas
Tel. (8 37) 401 906
El. p.
Arūnas.Baltusnikas@.lei.lt</t>
      </is>
    </nc>
    <odxf>
      <alignment wrapText="0" readingOrder="0"/>
    </odxf>
    <ndxf>
      <alignment wrapText="1" readingOrder="0"/>
    </ndxf>
  </rcc>
  <rcc rId="75913" sId="1">
    <nc r="G1949">
      <v>11</v>
    </nc>
  </rcc>
  <rcc rId="75914" sId="1" odxf="1" dxf="1">
    <nc r="D1950"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915" sId="1" odxf="1" dxf="1">
    <nc r="E1950" t="inlineStr">
      <is>
        <t>Kietų neorganinių medžiagų tyrimas taikant dujų fizikinės adsorbcijos/desorbcijos metodą. Medžiagų savitojo paviršiaus ploto, porų dydžio, porų tūrio ir jų pasiskirstymo nustatymas.</t>
      </is>
    </nc>
    <odxf>
      <protection locked="0"/>
    </odxf>
    <ndxf>
      <protection locked="1"/>
    </ndxf>
  </rcc>
  <rcc rId="75916" sId="1" odxf="1" dxf="1">
    <nc r="F1950" t="inlineStr">
      <is>
        <t>A. Baltušnikas
Tel. (8 37) 401 906
El. p.
Arūnas.Baltusnikas@.lei.lt</t>
      </is>
    </nc>
    <odxf>
      <alignment wrapText="0" readingOrder="0"/>
    </odxf>
    <ndxf>
      <alignment wrapText="1" readingOrder="0"/>
    </ndxf>
  </rcc>
  <rcc rId="75917" sId="1">
    <nc r="G1950">
      <v>11</v>
    </nc>
  </rcc>
  <rcc rId="75918" sId="1" odxf="1" dxf="1">
    <nc r="D1951"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919" sId="1" odxf="1" dxf="1">
    <nc r="E1951" t="inlineStr">
      <is>
        <t>Metalų korozijos ir elektrocheminių procesų tyrimas: kinetika, korozijos inhibitorių ir apsauginių dangų efektyvumo įvertinimas</t>
      </is>
    </nc>
    <odxf>
      <protection locked="0"/>
    </odxf>
    <ndxf>
      <protection locked="1"/>
    </ndxf>
  </rcc>
  <rcc rId="75920" sId="1" odxf="1" dxf="1">
    <nc r="F1951" t="inlineStr">
      <is>
        <t>Irena Lukošiūtė
8 37 401906 
ilukos@mail.lei.lt</t>
      </is>
    </nc>
    <odxf>
      <alignment wrapText="0" readingOrder="0"/>
    </odxf>
    <ndxf>
      <alignment wrapText="1" readingOrder="0"/>
    </ndxf>
  </rcc>
  <rcc rId="75921" sId="1">
    <nc r="G1951">
      <v>11</v>
    </nc>
  </rcc>
  <rcc rId="75922" sId="1" odxf="1" dxf="1">
    <nc r="D1952" t="inlineStr">
      <is>
        <t>K4_P3_T2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923" sId="1" odxf="1" dxf="1">
    <nc r="E1952" t="inlineStr">
      <is>
        <t>Konstrukcinių medžiagų paviršinių sluoksnių formavimas plazminėmis technologijomis (plazminis purškimas, azotinimas, įvairių anglies struktūrų sudarymas) ir jų tyrimas</t>
      </is>
    </nc>
    <odxf>
      <protection locked="0"/>
    </odxf>
    <ndxf>
      <protection locked="1"/>
    </ndxf>
  </rcc>
  <rcc rId="75924" sId="1" odxf="1" dxf="1">
    <nc r="F1952" t="inlineStr">
      <is>
        <t>V. Valinčius
Tel. (8 37) 401 896
El. p. Vitas.Valincius@lei.lt</t>
      </is>
    </nc>
    <odxf>
      <alignment wrapText="0" readingOrder="0"/>
    </odxf>
    <ndxf>
      <alignment wrapText="1" readingOrder="0"/>
    </ndxf>
  </rcc>
  <rcc rId="75925" sId="1">
    <nc r="G1952">
      <v>11</v>
    </nc>
  </rcc>
  <rcc rId="75926" sId="1" odxf="1" dxf="1">
    <nc r="D1953"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927" sId="1" odxf="1" dxf="1">
    <nc r="E1953" t="inlineStr">
      <is>
        <t>Keraminių bei metalinių medžiagų modifikavimas įvairių dujų plazminėse aplinkose ir jų tyrimas</t>
      </is>
    </nc>
    <odxf>
      <protection locked="0"/>
    </odxf>
    <ndxf>
      <protection locked="1"/>
    </ndxf>
  </rcc>
  <rcc rId="75928" sId="1" odxf="1" dxf="1">
    <nc r="F1953" t="inlineStr">
      <is>
        <t>R. Kėželis
Tel. (8 37) 401 894
El. p. Romualdas.Kezelis@lei.lt</t>
      </is>
    </nc>
    <odxf>
      <alignment wrapText="0" readingOrder="0"/>
    </odxf>
    <ndxf>
      <alignment wrapText="1" readingOrder="0"/>
    </ndxf>
  </rcc>
  <rcc rId="75929" sId="1">
    <nc r="G1953">
      <v>11</v>
    </nc>
  </rcc>
  <rcc rId="75930" sId="1" odxf="1" dxf="1">
    <nc r="D1954"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931" sId="1" odxf="1" dxf="1">
    <nc r="E1954" t="inlineStr">
      <is>
        <t>Daugkartinio perdirbimo storasluoksnės termoplastinės kompozitinės dangos, apsaugančios metalinius gaminius nuo korozijos ir mechaninių pažeidimų, tyrimas</t>
      </is>
    </nc>
    <odxf>
      <protection locked="0"/>
    </odxf>
    <ndxf>
      <protection locked="1"/>
    </ndxf>
  </rcc>
  <rcc rId="75932" sId="1" odxf="1" dxf="1">
    <nc r="F1954" t="inlineStr">
      <is>
        <t>R. Levinskas
Tel. (8 37) 401 804
El. p. Rimantas.Levinskas@lei.lt</t>
      </is>
    </nc>
    <odxf>
      <alignment wrapText="0" readingOrder="0"/>
    </odxf>
    <ndxf>
      <alignment wrapText="1" readingOrder="0"/>
    </ndxf>
  </rcc>
  <rcc rId="75933" sId="1">
    <nc r="G1954">
      <v>11</v>
    </nc>
  </rcc>
  <rcc rId="75934" sId="1" odxf="1" dxf="1">
    <nc r="D1955" t="inlineStr">
      <is>
        <t>K4_P3_T3</t>
      </is>
    </nc>
    <odxf>
      <alignment wrapText="0" readingOrder="0"/>
      <protection locked="0"/>
    </odxf>
    <ndxf>
      <alignment wrapText="1" readingOrder="0"/>
      <protection locked="1"/>
    </ndxf>
  </rcc>
  <rcc rId="75935" sId="1" odxf="1" dxf="1">
    <nc r="E1955" t="inlineStr">
      <is>
        <t>Medžiagų terminio stabilumo, dehidratacijos, skilimo, oksidacijos ir redukcijos procesų tyrimas.</t>
      </is>
    </nc>
    <odxf>
      <protection locked="0"/>
    </odxf>
    <ndxf>
      <protection locked="1"/>
    </ndxf>
  </rcc>
  <rcc rId="75936" sId="1" odxf="1" dxf="1">
    <nc r="F1955" t="inlineStr">
      <is>
        <t>Irena Lukošiūtė
8 37 401906 
ilukos@mail.lei.lt</t>
      </is>
    </nc>
    <odxf>
      <alignment wrapText="0" readingOrder="0"/>
    </odxf>
    <ndxf>
      <alignment wrapText="1" readingOrder="0"/>
    </ndxf>
  </rcc>
  <rcc rId="75937" sId="1">
    <nc r="G1955">
      <v>11</v>
    </nc>
  </rcc>
  <rcc rId="75938" sId="1" odxf="1" dxf="1">
    <nc r="D1956" t="inlineStr">
      <is>
        <t>K4_P3_T3</t>
      </is>
    </nc>
    <odxf>
      <alignment wrapText="0" readingOrder="0"/>
      <protection locked="0"/>
    </odxf>
    <ndxf>
      <alignment wrapText="1" readingOrder="0"/>
      <protection locked="1"/>
    </ndxf>
  </rcc>
  <rcc rId="75939" sId="1" odxf="1" dxf="1">
    <nc r="E1956" t="inlineStr">
      <is>
        <t>Įvairių konstrukcinių ir kompozitinių medžiagų paviršiaus ir skersinių pjūvių struktūros, cheminės bei fazinės sudėties tyrimai skenuojančiais ir peršviečiančiu elektroniniais mikroskopais, rentgeno spindulių spektrometrais ir difraktometrais.</t>
      </is>
    </nc>
    <odxf>
      <protection locked="0"/>
    </odxf>
    <ndxf>
      <protection locked="1"/>
    </ndxf>
  </rcc>
  <rcc rId="75940" sId="1" odxf="1" dxf="1">
    <nc r="F1956" t="inlineStr">
      <is>
        <t>Prof.Dr(HP) Remigijus Juškėnas
FTMC Medžiagų struktūrinės analizės skyrius
Tel. +37066232654
El. p.: remigijus.juskenas@ftmc.lt</t>
      </is>
    </nc>
    <odxf>
      <alignment wrapText="0" readingOrder="0"/>
    </odxf>
    <ndxf>
      <alignment wrapText="1" readingOrder="0"/>
    </ndxf>
  </rcc>
  <rcc rId="75941" sId="1">
    <nc r="G1956">
      <v>18</v>
    </nc>
  </rcc>
  <rcc rId="75942" sId="1" odxf="1" dxf="1">
    <nc r="D1957"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943" sId="1" odxf="1" dxf="1">
    <nc r="E1957" t="inlineStr">
      <is>
        <t>Kompozitinių nanomedžiagų suformuotų lazeriniais metodais tyrimas</t>
      </is>
    </nc>
    <odxf>
      <protection locked="0"/>
    </odxf>
    <ndxf>
      <protection locked="1"/>
    </ndxf>
  </rcc>
  <rcc rId="75944" sId="1" odxf="1" dxf="1">
    <nc r="F1957" t="inlineStr">
      <is>
        <t>Dr. Gediminas Račiukaitis
FTMC Lazerinių technologijų skyrius
Tel. (8 5) 264 4868
Mob. 8 687 25 672
El. p.: g.raciukaitis@ftmc.lt</t>
      </is>
    </nc>
    <odxf>
      <alignment wrapText="0" readingOrder="0"/>
    </odxf>
    <ndxf>
      <alignment wrapText="1" readingOrder="0"/>
    </ndxf>
  </rcc>
  <rcc rId="75945" sId="1">
    <nc r="G1957">
      <v>18</v>
    </nc>
  </rcc>
  <rcc rId="75946" sId="1" odxf="1" dxf="1">
    <nc r="D1958" t="inlineStr">
      <is>
        <t>K4_P3_T3</t>
      </is>
    </nc>
    <odxf>
      <alignment wrapText="0" readingOrder="0"/>
      <protection locked="0"/>
    </odxf>
    <ndxf>
      <alignment wrapText="1" readingOrder="0"/>
      <protection locked="1"/>
    </ndxf>
  </rcc>
  <rcc rId="75947" sId="1" odxf="1" dxf="1">
    <nc r="E1958" t="inlineStr">
      <is>
        <t>Kompozitinių medžiagų pagrindu kuriamų produktų esminių parametrų nustatymas, parametrų modelių kūrimas ir tobulinimas.</t>
      </is>
    </nc>
    <odxf>
      <protection locked="0"/>
    </odxf>
    <ndxf>
      <protection locked="1"/>
    </ndxf>
  </rcc>
  <rcc rId="75948" sId="1" odxf="1" dxf="1">
    <nc r="F1958" t="inlineStr">
      <is>
        <t>dr. Piotras Cimmperman 
vyresnysis mokslo darbuotojas
piotras.cimmperman@bpti.lt
+37061413070</t>
      </is>
    </nc>
    <odxf>
      <alignment wrapText="0" readingOrder="0"/>
      <protection locked="0"/>
    </odxf>
    <ndxf>
      <alignment wrapText="1" readingOrder="0"/>
      <protection locked="1"/>
    </ndxf>
  </rcc>
  <rcc rId="75949" sId="1">
    <nc r="G1958">
      <v>20</v>
    </nc>
  </rcc>
  <rcc rId="75950" sId="1" odxf="1" dxf="1">
    <nc r="D1959"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951" sId="1" odxf="1" dxf="1">
    <nc r="E1959" t="inlineStr">
      <is>
        <t>Pluoštinių ir porėtų medžiagų paviršių tyrimai</t>
      </is>
    </nc>
    <odxf>
      <protection locked="0"/>
    </odxf>
    <ndxf>
      <protection locked="1"/>
    </ndxf>
  </rcc>
  <rcc rId="75952" sId="1" odxf="1" dxf="1">
    <nc r="F1959" t="inlineStr">
      <is>
        <t>Sigitas Šulčius, GTAPC
vadovas, 864591880
sigitas.sulcius@gamtostyrimai.lt</t>
      </is>
    </nc>
    <odxf>
      <alignment wrapText="0" readingOrder="0"/>
    </odxf>
    <ndxf>
      <alignment wrapText="1" readingOrder="0"/>
    </ndxf>
  </rcc>
  <rcc rId="75953" sId="1">
    <nc r="G1959">
      <v>21</v>
    </nc>
  </rcc>
  <rcc rId="75954" sId="1" odxf="1" dxf="1">
    <nc r="D1960" t="inlineStr">
      <is>
        <t>K4_P3_T3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5955" sId="1" odxf="1" dxf="1">
    <nc r="E1960" t="inlineStr">
      <is>
        <t>Polimerų, plastikų, įvairių dirbtinių junginių paviršių tyrimai</t>
      </is>
    </nc>
    <odxf>
      <protection locked="0"/>
    </odxf>
    <ndxf>
      <protection locked="1"/>
    </ndxf>
  </rcc>
  <rcc rId="75956" sId="1" odxf="1" dxf="1">
    <nc r="F1960" t="inlineStr">
      <is>
        <t>Sigitas Šulčius, GTAPC
vadovas, 864591880
sigitas.sulcius@gamtostyrimai.lt</t>
      </is>
    </nc>
    <odxf>
      <alignment wrapText="0" readingOrder="0"/>
    </odxf>
    <ndxf>
      <alignment wrapText="1" readingOrder="0"/>
    </ndxf>
  </rcc>
  <rcc rId="75957" sId="1">
    <nc r="G1960">
      <v>21</v>
    </nc>
  </rcc>
  <rcc rId="75958" sId="1" odxf="1" s="1" dxf="1">
    <nc r="D1961" t="inlineStr">
      <is>
        <t>K4_P3_T3</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alignment wrapText="1" readingOrder="0"/>
      <protection locked="1"/>
    </ndxf>
  </rcc>
  <rcc rId="75959" sId="1" odxf="1" s="1" dxf="1">
    <nc r="E1961" t="inlineStr">
      <is>
        <t xml:space="preserve">Medžiagų fizinių-mechaninių savybių, jų pokyčių nustatymas bei vidinių defektų aptikimo taikomieji moksliniai tyrimai, taikant neardomuosius ultragarsinius medžiagotyros, diagnostikos ir matavimo metodus. Suteiktos paslaugos rezultatas -  
Nustatomos įvairių metalinių, plastikinių, kompozitinių ir k.t. medžiagų fizinės-mechaninės savybės, jų pokyčiai bei atliekami vidinių defektų aptikimo taikomieji moksliniai tyrimai, taikant neardomuosius ultragarsinius medžiagotyros, diagnostikos ir matavimo metodus
</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protection locked="1"/>
    </ndxf>
  </rcc>
  <rcc rId="75960" sId="1" odxf="1" dxf="1">
    <nc r="F196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961" sId="1">
    <nc r="G1961">
      <v>22</v>
    </nc>
  </rcc>
  <rcc rId="75962" sId="1" odxf="1" s="1" dxf="1">
    <nc r="D1962" t="inlineStr">
      <is>
        <t>K4_P3_T3</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alignment wrapText="1" readingOrder="0"/>
      <protection locked="1"/>
    </ndxf>
  </rcc>
  <rcc rId="75963" sId="1" odxf="1" s="1" dxf="1">
    <nc r="E1962" t="inlineStr">
      <is>
        <t xml:space="preserve">Neardomieji bandymai taikant Rentgeno mikrotomografą. Suteiktos paslaugos rezultatas -  
Atlikti įvairių metalų ir jų lydinių, anglies bei stiklo pluoštu sutvirtintų kompozicinių medžiagų, metalo kompozitų, plastikų bei jų lydinių vidinės struktūros tyrimai Rentgeno mikrotomografu.
</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protection locked="1"/>
    </ndxf>
  </rcc>
  <rcc rId="75964" sId="1" odxf="1" dxf="1">
    <nc r="F196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965" sId="1">
    <nc r="G1962">
      <v>22</v>
    </nc>
  </rcc>
  <rcc rId="75966" sId="1" odxf="1" dxf="1">
    <nc r="D1963"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967" sId="1" odxf="1" dxf="1">
    <nc r="E1963" t="inlineStr">
      <is>
        <t>Klijų sluoksnio formavimas ant silikoninio popieriaus, daugiasluoksnės polimerinės plėvelės</t>
      </is>
    </nc>
    <odxf>
      <font>
        <sz val="11"/>
        <color theme="1"/>
        <name val="Calibri"/>
        <scheme val="minor"/>
      </font>
      <protection locked="0"/>
    </odxf>
    <ndxf>
      <font>
        <sz val="11"/>
        <color auto="1"/>
        <name val="Calibri"/>
        <scheme val="minor"/>
      </font>
      <protection locked="1"/>
    </ndxf>
  </rcc>
  <rcc rId="75968" sId="1" odxf="1" dxf="1">
    <nc r="F196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969" sId="1">
    <nc r="G1963">
      <v>22</v>
    </nc>
  </rcc>
  <rcc rId="75970" sId="1" odxf="1" dxf="1">
    <nc r="D1964"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971" sId="1" odxf="1" dxf="1">
    <nc r="E1964" t="inlineStr">
      <is>
        <t xml:space="preserve">Geopolimerinio rišiklio , skiedinio ir betono gamyba. Tyrimai, kurių metu bus kuriamas geopolimerinis betonas neturis portlandcemenčio kaip rišiklio.
</t>
      </is>
    </nc>
    <odxf>
      <font>
        <sz val="11"/>
        <color theme="1"/>
        <name val="Calibri"/>
        <scheme val="minor"/>
      </font>
      <protection locked="0"/>
    </odxf>
    <ndxf>
      <font>
        <sz val="11"/>
        <color auto="1"/>
        <name val="Calibri"/>
        <scheme val="minor"/>
      </font>
      <protection locked="1"/>
    </ndxf>
  </rcc>
  <rcc rId="75972" sId="1" odxf="1" dxf="1">
    <nc r="F196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973" sId="1">
    <nc r="G1964">
      <v>22</v>
    </nc>
  </rcc>
  <rcc rId="75974" sId="1" odxf="1" dxf="1">
    <nc r="D1965"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5975" sId="1" odxf="1" dxf="1">
    <nc r="E1965" t="inlineStr">
      <is>
        <t xml:space="preserve">Ceolitų sintezė ir panaudojimo cementinėse sistemose tyrimai. Tyrimai, kurių metu bus atliekama ceolitų sintezė, analizuojamos galimybės juops panaudoti daugelyje pramonės, gamtosaugos sričių, ekologinių katastrofų pasekmių šalinimui bei statybinių medžiagų gamyboje ir kt. </t>
      </is>
    </nc>
    <odxf>
      <font>
        <sz val="11"/>
        <color theme="1"/>
        <name val="Calibri"/>
        <scheme val="minor"/>
      </font>
      <protection locked="0"/>
    </odxf>
    <ndxf>
      <font>
        <sz val="11"/>
        <color auto="1"/>
        <name val="Calibri"/>
        <scheme val="minor"/>
      </font>
      <protection locked="1"/>
    </ndxf>
  </rcc>
  <rcc rId="75976" sId="1" odxf="1" dxf="1">
    <nc r="F196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977" sId="1">
    <nc r="G1965">
      <v>22</v>
    </nc>
  </rcc>
  <rcc rId="75978" sId="1" odxf="1" dxf="1">
    <nc r="D1966"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979" sId="1" odxf="1" dxf="1">
    <nc r="E1966" t="inlineStr">
      <is>
        <t xml:space="preserve">Medžiagų ir konstrukcinių elementų stiprumo, standumo ir ilgaamžiškumo tyrimai. Medžiagų mechaninių stiprumo charakteristikų tyrimų rezultatai įgalina spręsti apie gaminio ar konstrukcinio elemento tinkamumą realizuoti vienokias ar  kitokias funkcijas. Daugelį metų atliekame plastikų, kompozitų ar kitų medžiagų (plienų ir kt.), stiprumo charakteristikų, bei konstrukcinių elementų  standumo tyrimų paslaugas.  </t>
      </is>
    </nc>
    <odxf>
      <font>
        <sz val="11"/>
        <color theme="1"/>
        <name val="Calibri"/>
        <scheme val="minor"/>
      </font>
      <alignment vertical="top" readingOrder="0"/>
      <protection locked="0"/>
    </odxf>
    <ndxf>
      <font>
        <sz val="11"/>
        <color auto="1"/>
        <name val="Calibri"/>
        <scheme val="minor"/>
      </font>
      <alignment vertical="center" readingOrder="0"/>
      <protection locked="1"/>
    </ndxf>
  </rcc>
  <rcc rId="75980" sId="1" odxf="1" dxf="1">
    <nc r="F196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981" sId="1">
    <nc r="G1966">
      <v>22</v>
    </nc>
  </rcc>
  <rcc rId="75982" sId="1" odxf="1" dxf="1">
    <nc r="D1967"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983" sId="1" odxf="1" dxf="1">
    <nc r="E1967" t="inlineStr">
      <is>
        <r>
          <rPr>
            <sz val="11"/>
            <rFont val="Calibri"/>
            <family val="2"/>
            <charset val="186"/>
          </rPr>
          <t xml:space="preserve">Nestandartinių bandinių stiprumo, standumo tyrimai. </t>
        </r>
        <r>
          <rPr>
            <sz val="11"/>
            <rFont val="Calibri"/>
            <family val="2"/>
            <charset val="186"/>
          </rPr>
          <t>Stiprumo ir standumo tyrimai su standartine įranga nestandartiniams bandiniams. Nestandartinis bandinys - bandinys, kuris pagamintas iš detalės ar jos ruošinio, tačiau neatitinka tipinių bandinių standartų, kai dėl kokių nors priežaščių negalima išsipjauti, pagaminti standartinio bandinio. Bandinių stiprumo ir standumo tyrimams gali būti naudojami nesudėtingi pasigaminti pagalbiniai įtaisai reikiamoms eksperimento sąlygoms užtikrinti.(1)</t>
        </r>
      </is>
    </nc>
    <odxf>
      <font>
        <sz val="11"/>
        <color theme="1"/>
        <name val="Calibri"/>
        <scheme val="minor"/>
      </font>
      <protection locked="0"/>
    </odxf>
    <ndxf>
      <font>
        <sz val="11"/>
        <color auto="1"/>
        <name val="Calibri"/>
        <scheme val="minor"/>
      </font>
      <protection locked="1"/>
    </ndxf>
  </rcc>
  <rcc rId="75984" sId="1" odxf="1" dxf="1">
    <nc r="F196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985" sId="1">
    <nc r="G1967">
      <v>22</v>
    </nc>
  </rcc>
  <rcc rId="75986" sId="1" odxf="1" dxf="1">
    <nc r="D1968"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987" sId="1" odxf="1" dxf="1">
    <nc r="E1968" t="inlineStr">
      <is>
        <t>Išskirtinių savybių kompozicinės konstrukcinės medžiagos ir konstrukcijos, jų savybių tyrimas. Stiprumo ir standumo tyrimai su standartine įranga kompoziciniams bandiniams. Nestandartinis bandinys - bandinys, kuris pagamintas iš detalės ar jos ruošinio, tačiau neatitinka tipinių bandinių standartų, kai dėl kokių nors priežaščių negalima išsipjauti, pagaminti standartinio bandinio. Bandinių stiprumo ir standumo tyrimams gali būti naudojami nesudėtingi pasigaminti pagalbiniai įtaisai reikiamoms eksperimento sąlygoms užtikrinti.</t>
      </is>
    </nc>
    <odxf>
      <font>
        <sz val="11"/>
        <color theme="1"/>
        <name val="Calibri"/>
        <scheme val="minor"/>
      </font>
      <protection locked="0"/>
    </odxf>
    <ndxf>
      <font>
        <sz val="11"/>
        <color auto="1"/>
        <name val="Calibri"/>
        <scheme val="none"/>
      </font>
      <protection locked="1"/>
    </ndxf>
  </rcc>
  <rcc rId="75988" sId="1" odxf="1" dxf="1">
    <nc r="F196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989" sId="1">
    <nc r="G1968">
      <v>22</v>
    </nc>
  </rcc>
  <rcc rId="75990" sId="1" odxf="1" dxf="1">
    <nc r="D1969"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991" sId="1" odxf="1" dxf="1">
    <nc r="E1969" t="inlineStr">
      <is>
        <r>
          <rPr>
            <sz val="11"/>
            <rFont val="Calibri"/>
            <family val="2"/>
            <charset val="186"/>
          </rPr>
          <t>Gaminių stiprumo ir standumo tyrimai.</t>
        </r>
        <r>
          <rPr>
            <sz val="11"/>
            <rFont val="Calibri"/>
            <family val="2"/>
            <charset val="186"/>
          </rPr>
          <t xml:space="preserve"> Stiprumo ir standumo tyrimai gaminiams. Gaminys - tai iš kelių detalių sudarytas surinkimo vienetas. Eksperimentas organizuojamas taip, kad atitiktų gaminio darbines sąlygas (ribines, nominalias), kuriam jis suprojektuotas. Eksperimentams atlikti dažniausiai reikalinga papildoma įranga, kurią tenka pasigaminti arba padeda pagaminti užsakovas.(2)</t>
        </r>
      </is>
    </nc>
    <odxf>
      <font>
        <sz val="11"/>
        <color theme="1"/>
        <name val="Calibri"/>
        <scheme val="minor"/>
      </font>
      <protection locked="0"/>
    </odxf>
    <ndxf>
      <font>
        <sz val="11"/>
        <color auto="1"/>
        <name val="Calibri"/>
        <scheme val="minor"/>
      </font>
      <protection locked="1"/>
    </ndxf>
  </rcc>
  <rcc rId="75992" sId="1" odxf="1" dxf="1">
    <nc r="F196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993" sId="1">
    <nc r="G1969">
      <v>22</v>
    </nc>
  </rcc>
  <rcc rId="75994" sId="1" odxf="1" dxf="1">
    <nc r="D1970"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995" sId="1" odxf="1" dxf="1">
    <nc r="E1970" t="inlineStr">
      <is>
        <t>Išskirtinių savybių kompozicinių medžiagų konstrukcijų tyrimai. Stiprumo ir standumo tyrimai kompoziciniams gaminiams ir konstrukcijoms. Gaminys - tai iš kelių detalių sudarytas surinkimo vienetas. Eksperimentas organizuojamas taip, kad atitiktų gaminio ar konstrukcijos darbines sąlygas (ribines, nominalias), kuriam jis suprojektuotas. Eksperimentams atlikti dažniausiai reikalinga papildoma įranga, kurią tenka pasigaminti arba padeda pagaminti užsakovas.</t>
      </is>
    </nc>
    <odxf>
      <font>
        <sz val="11"/>
        <color theme="1"/>
        <name val="Calibri"/>
        <scheme val="minor"/>
      </font>
      <protection locked="0"/>
    </odxf>
    <ndxf>
      <font>
        <sz val="11"/>
        <color auto="1"/>
        <name val="Calibri"/>
        <scheme val="none"/>
      </font>
      <protection locked="1"/>
    </ndxf>
  </rcc>
  <rcc rId="75996" sId="1" odxf="1" dxf="1">
    <nc r="F197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5997" sId="1">
    <nc r="G1970">
      <v>22</v>
    </nc>
  </rcc>
  <rcc rId="75998" sId="1" odxf="1" dxf="1">
    <nc r="D1971"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5999" sId="1" odxf="1" dxf="1">
    <nc r="E1971" t="inlineStr">
      <is>
        <t>Inovatyvių ir subalansuotų konstrukcinių sprendimų, modelių pagrindimas eksperimentiniais tyrimais. Stiprumo ir standumo tyrimai kompoziciniams gaminiams ir konstrukcijoms. Gaminys - tai iš kelių detalių sudarytas surinkimo vienetas. Eksperimentas organizuojamas taip, kad atitiktų gaminio ar konstrukcijos darbines sąlygas (ribines, nominalias), kuriam jis suprojektuotas. Eksperimentams atlikti dažniausiai reikalinga papildoma įranga, kurią tenka pasigaminti arba padeda pagaminti užsakovas.</t>
      </is>
    </nc>
    <odxf>
      <font>
        <sz val="11"/>
        <color theme="1"/>
        <name val="Calibri"/>
        <scheme val="minor"/>
      </font>
      <protection locked="0"/>
    </odxf>
    <ndxf>
      <font>
        <sz val="11"/>
        <color auto="1"/>
        <name val="Calibri"/>
        <scheme val="none"/>
      </font>
      <protection locked="1"/>
    </ndxf>
  </rcc>
  <rcc rId="76000" sId="1" odxf="1" dxf="1">
    <nc r="F197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01" sId="1">
    <nc r="G1971">
      <v>22</v>
    </nc>
  </rcc>
  <rcc rId="76002" sId="1" odxf="1" dxf="1">
    <nc r="D1972"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6003" sId="1" odxf="1" dxf="1">
    <nc r="E1972" t="inlineStr">
      <is>
        <t>Medžiagų cheminės sudėties kontrolė ir dalinė kompozicinė analizė. Rentgeno spindulių energijos spektroskopija (angl. EDS arba EDX) yra analitinė technologija, naudojama elementų analizei arba cheminiam mėginio charakterizavimui. Paviršius charakterizuojamas tiriant mėginį per sąveiką tarp elektromagnetinės radiacijos ir medžiagos, analizuojant medžiagos skleidžiamus rentgeno spindulius reaguojant į susidūrimą su krūvį turinčiomis dalelėmis. Šis metodas gali būti taikomas plačioje cheminių elementų skalėje, kadangi kiekvienas elementas turi unikalią atominę struktūrą. Techninės specifikacijos: detektorius - SDD (silicon drift detector), energetinė skyra - 133, 129 ir 127 eV (Mn Kα) nuo 1 iki 100 000 cps, Skaičiavimo ruožas -  1 000 000 arba daugiau, Aktyvi sritis - 10 mm2 aptinkami elementai - nuo boro (5) iki americio (95) arba geriau.</t>
      </is>
    </nc>
    <odxf>
      <font>
        <sz val="11"/>
        <color theme="1"/>
        <name val="Calibri"/>
        <scheme val="minor"/>
      </font>
      <protection locked="0"/>
    </odxf>
    <ndxf>
      <font>
        <sz val="11"/>
        <color auto="1"/>
        <name val="Calibri"/>
        <scheme val="minor"/>
      </font>
      <protection locked="1"/>
    </ndxf>
  </rcc>
  <rcc rId="76004" sId="1" odxf="1" dxf="1">
    <nc r="F197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05" sId="1">
    <nc r="G1972">
      <v>22</v>
    </nc>
  </rcc>
  <rcc rId="76006" sId="1" odxf="1" dxf="1">
    <nc r="D1973"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6007" sId="1" odxf="1" dxf="1">
    <nc r="E1973" t="inlineStr">
      <is>
        <t>Mikro nano  struktūrų tyrimas.  Skenuojantis elektroninis mikroskopas yra naudojamas laidžių ir puslaidininkinių paviršių struktūros ir morfologijos tyrimui. Galima ir specialiai paruoštų dielektrinių medžiagų analizė. Fokusuotas elektronų spindulys skenuoja bandinio paviršių ir išmuša antrinius elektronus iš kurių ir formuojamas paviršiaus vaizdas.</t>
      </is>
    </nc>
    <odxf>
      <font>
        <sz val="11"/>
        <color theme="1"/>
        <name val="Calibri"/>
        <scheme val="minor"/>
      </font>
      <protection locked="0"/>
    </odxf>
    <ndxf>
      <font>
        <sz val="11"/>
        <color auto="1"/>
        <name val="Calibri"/>
        <scheme val="minor"/>
      </font>
      <protection locked="1"/>
    </ndxf>
  </rcc>
  <rcc rId="76008" sId="1" odxf="1" dxf="1">
    <nc r="F197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09" sId="1">
    <nc r="G1973">
      <v>22</v>
    </nc>
  </rcc>
  <rcc rId="76010" sId="1" odxf="1" dxf="1">
    <nc r="D1974"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6011" sId="1" odxf="1" dxf="1">
    <nc r="E1974" t="inlineStr">
      <is>
        <t>Plonų metalinių sluoksnių formavimas fizikiniu nusodinimo metodu. Terminiu garinimu dengiami ploni aliuminio, vario, chromo, titano, sidabro ir kt. sluoksniai. Sluoksnio storis 10-300 nm, kontroliuojamas kvarcinėmis svarstyklėmis.</t>
      </is>
    </nc>
    <odxf>
      <font>
        <sz val="11"/>
        <color theme="1"/>
        <name val="Calibri"/>
        <scheme val="minor"/>
      </font>
      <protection locked="0"/>
    </odxf>
    <ndxf>
      <font>
        <sz val="11"/>
        <color auto="1"/>
        <name val="Calibri"/>
        <scheme val="minor"/>
      </font>
      <protection locked="1"/>
    </ndxf>
  </rcc>
  <rcc rId="76012" sId="1" odxf="1" dxf="1">
    <nc r="F197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13" sId="1">
    <nc r="G1974">
      <v>22</v>
    </nc>
  </rcc>
  <rcc rId="76014" sId="1" odxf="1" dxf="1">
    <nc r="D1975" t="inlineStr">
      <is>
        <t>K4_P3_T2</t>
      </is>
    </nc>
    <odxf>
      <font>
        <sz val="11"/>
        <color theme="1"/>
        <name val="Calibri"/>
        <scheme val="minor"/>
      </font>
      <alignment wrapText="0" readingOrder="0"/>
      <protection locked="0"/>
    </odxf>
    <ndxf>
      <font>
        <sz val="11"/>
        <color auto="1"/>
        <name val="Calibri"/>
        <scheme val="minor"/>
      </font>
      <alignment wrapText="1" readingOrder="0"/>
      <protection locked="1"/>
    </ndxf>
  </rcc>
  <rcc rId="76015" sId="1" odxf="1" dxf="1">
    <nc r="E1975" t="inlineStr">
      <is>
        <t>Silicio nitrido dangos formavimas. Plazminis iš dujų garų silicio nitrido cheminis nusodinimas, naudojant NH4 ir silano dujas SiH4.</t>
      </is>
    </nc>
    <odxf>
      <font>
        <sz val="11"/>
        <color theme="1"/>
        <name val="Calibri"/>
        <scheme val="minor"/>
      </font>
      <protection locked="0"/>
    </odxf>
    <ndxf>
      <font>
        <sz val="11"/>
        <color auto="1"/>
        <name val="Calibri"/>
        <scheme val="minor"/>
      </font>
      <protection locked="1"/>
    </ndxf>
  </rcc>
  <rcc rId="76016" sId="1" odxf="1" dxf="1">
    <nc r="F197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17" sId="1">
    <nc r="G1975">
      <v>22</v>
    </nc>
  </rcc>
  <rcc rId="76018" sId="1" odxf="1" dxf="1">
    <nc r="D1976"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6019" sId="1" odxf="1" dxf="1">
    <nc r="E1976" t="inlineStr">
      <is>
        <t>Atlikti statybinių medžiagų ilgaamžiškumo pagreitintais metodais, įvertinant temperatūros, drėgmės, lietaus ir UV spindulių poveikius,  taikomieji tyrimai, pateikti tyrimų rezultatai ir parametrai produktui kurti ir vertinti.</t>
      </is>
    </nc>
    <odxf>
      <font>
        <sz val="11"/>
        <color theme="1"/>
        <name val="Calibri"/>
        <scheme val="minor"/>
      </font>
      <protection locked="0"/>
    </odxf>
    <ndxf>
      <font>
        <sz val="11"/>
        <color auto="1"/>
        <name val="Calibri"/>
        <scheme val="minor"/>
      </font>
      <protection locked="1"/>
    </ndxf>
  </rcc>
  <rcc rId="76020" sId="1" odxf="1" dxf="1">
    <nc r="F197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21" sId="1">
    <nc r="G1976">
      <v>22</v>
    </nc>
  </rcc>
  <rcc rId="76022" sId="1" odxf="1" dxf="1">
    <nc r="D1977"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6023" sId="1" odxf="1" dxf="1">
    <nc r="E1977" t="inlineStr">
      <is>
        <t>Atlikti statybinių apdailos ir kompozicinių medžiagų fizikinių mechaninių savybių  taikomieji tyrimai, pateikti rezultatai ir parametrai produktui kurti ir vertinti.</t>
      </is>
    </nc>
    <odxf>
      <font>
        <sz val="11"/>
        <color theme="1"/>
        <name val="Calibri"/>
        <scheme val="minor"/>
      </font>
      <protection locked="0"/>
    </odxf>
    <ndxf>
      <font>
        <sz val="11"/>
        <color auto="1"/>
        <name val="Calibri"/>
        <scheme val="minor"/>
      </font>
      <protection locked="1"/>
    </ndxf>
  </rcc>
  <rcc rId="76024" sId="1" odxf="1" dxf="1">
    <nc r="F197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25" sId="1">
    <nc r="G1977">
      <v>22</v>
    </nc>
  </rcc>
  <rcc rId="76026" sId="1" odxf="1" dxf="1">
    <nc r="D1978"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6027" sId="1" odxf="1" dxf="1">
    <nc r="E1978" t="inlineStr">
      <is>
        <t>Atlikti metalinių dangų, profiliuotų ir lygių plieno lakštų fizikinių mechaninių savybių, atsparumo korozijai taikomieji tyrimai, pateikti rezultatai ir parametrai produktui kurti ir vertinti.</t>
      </is>
    </nc>
    <odxf>
      <font>
        <sz val="11"/>
        <color theme="1"/>
        <name val="Calibri"/>
        <scheme val="minor"/>
      </font>
      <protection locked="0"/>
    </odxf>
    <ndxf>
      <font>
        <sz val="11"/>
        <color auto="1"/>
        <name val="Calibri"/>
        <scheme val="minor"/>
      </font>
      <protection locked="1"/>
    </ndxf>
  </rcc>
  <rcc rId="76028" sId="1" odxf="1" dxf="1">
    <nc r="F197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29" sId="1">
    <nc r="G1978">
      <v>22</v>
    </nc>
  </rcc>
  <rcc rId="76030" sId="1" odxf="1" dxf="1">
    <nc r="D1979" t="inlineStr">
      <is>
        <t>K4_P3_T3</t>
      </is>
    </nc>
    <odxf>
      <font>
        <sz val="11"/>
        <color theme="1"/>
        <name val="Calibri"/>
        <scheme val="minor"/>
      </font>
      <alignment wrapText="0" readingOrder="0"/>
      <protection locked="0"/>
    </odxf>
    <ndxf>
      <font>
        <sz val="11"/>
        <color auto="1"/>
        <name val="Calibri"/>
        <scheme val="minor"/>
      </font>
      <alignment wrapText="1" readingOrder="0"/>
      <protection locked="1"/>
    </ndxf>
  </rcc>
  <rcc rId="76031" sId="1" odxf="1" dxf="1">
    <nc r="E1979" t="inlineStr">
      <is>
        <t>Atlikti statybinių ir kitų medžiagų fizikinių mechaninių savybių  taikomieji tyrimai, pateikti rezultatai ir parametrai produktui kurti ir vertinti.</t>
      </is>
    </nc>
    <odxf>
      <font>
        <sz val="11"/>
        <color theme="1"/>
        <name val="Calibri"/>
        <scheme val="minor"/>
      </font>
      <protection locked="0"/>
    </odxf>
    <ndxf>
      <font>
        <sz val="11"/>
        <color auto="1"/>
        <name val="Calibri"/>
        <scheme val="minor"/>
      </font>
      <protection locked="1"/>
    </ndxf>
  </rcc>
  <rcc rId="76032" sId="1" odxf="1" dxf="1">
    <nc r="F197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33" sId="1">
    <nc r="G1979">
      <v>22</v>
    </nc>
  </rcc>
  <rcc rId="76034" sId="1" odxf="1" dxf="1">
    <nc r="D1980" t="inlineStr">
      <is>
        <t>K4_P4_T1</t>
      </is>
    </nc>
    <odxf>
      <alignment wrapText="0" readingOrder="0"/>
      <protection locked="0"/>
    </odxf>
    <ndxf>
      <alignment wrapText="1" readingOrder="0"/>
      <protection locked="1"/>
    </ndxf>
  </rcc>
  <rcc rId="76035" sId="1" odxf="1" dxf="1">
    <nc r="E1980" t="inlineStr">
      <is>
        <t>Tausojančios gamybos technologinių sprendimų pritaikymo gamybos modernizavimui techninė, ekonominė ir komercinė analizė (atlikta techninė galimybių studija)</t>
      </is>
    </nc>
    <odxf>
      <protection locked="0"/>
    </odxf>
    <ndxf>
      <protection locked="1"/>
    </ndxf>
  </rcc>
  <rcc rId="76036" sId="1" odxf="1" dxf="1">
    <nc r="F1980" t="inlineStr">
      <is>
        <t>Rinkodaros ir tarptautinio verslo katedros vedėja
Henrika Šakienė
Tel. Nr. 8 46 433455
El. paštas
henrika.sakiene@smk.lt</t>
      </is>
    </nc>
    <odxf>
      <alignment wrapText="0" readingOrder="0"/>
    </odxf>
    <ndxf>
      <alignment wrapText="1" readingOrder="0"/>
    </ndxf>
  </rcc>
  <rcc rId="76037" sId="1">
    <nc r="G1980">
      <v>1</v>
    </nc>
  </rcc>
  <rcc rId="76038" sId="1" odxf="1" dxf="1">
    <nc r="D1981" t="inlineStr">
      <is>
        <t>K4_P4_T1</t>
      </is>
    </nc>
    <odxf>
      <alignment wrapText="0" readingOrder="0"/>
      <protection locked="0"/>
    </odxf>
    <ndxf>
      <alignment wrapText="1" readingOrder="0"/>
      <protection locked="1"/>
    </ndxf>
  </rcc>
  <rcc rId="76039" sId="1" odxf="1" dxf="1">
    <nc r="E1981" t="inlineStr">
      <is>
        <t>Skaitmenizacijos technologijų pritaikymo naujų produktų kūrimui arba esamų produktų ir paslaugų tobulinimui galimybių studija (atlikta techninė galimybių studija)</t>
      </is>
    </nc>
    <odxf>
      <protection locked="0"/>
    </odxf>
    <ndxf>
      <protection locked="1"/>
    </ndxf>
  </rcc>
  <rcc rId="76040" sId="1" odxf="1" dxf="1">
    <nc r="F1981" t="inlineStr">
      <is>
        <t>Programavimo ir multimedijos studijų programos vadovė
Dalia Linkuvienė
Tel. Nr. 8 52 504 850
El.paštas  dalia.linkuviene@smk.lt</t>
      </is>
    </nc>
    <odxf>
      <alignment wrapText="0" readingOrder="0"/>
    </odxf>
    <ndxf>
      <alignment wrapText="1" readingOrder="0"/>
    </ndxf>
  </rcc>
  <rcc rId="76041" sId="1">
    <nc r="G1981">
      <v>1</v>
    </nc>
  </rcc>
  <rcc rId="76042" sId="1" odxf="1" dxf="1">
    <nc r="D1982" t="inlineStr">
      <is>
        <t>K4_P4_T1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043" sId="1" odxf="1" dxf="1">
    <nc r="E1982" t="inlineStr">
      <is>
        <t>Intelektinių procesų valdymo sistemų techninių galimybių studijos.</t>
      </is>
    </nc>
    <odxf>
      <protection locked="0"/>
    </odxf>
    <ndxf>
      <protection locked="1"/>
    </ndxf>
  </rcc>
  <rcc rId="76044" sId="1" odxf="1" dxf="1">
    <nc r="F1982" t="inlineStr">
      <is>
        <t>Doc. Dr. Nerijus Bagdanavičius, 
El. p. nerijus.bagdanavicius@edu.ktk.lt, 
tel. +370 689 13887</t>
      </is>
    </nc>
    <odxf>
      <alignment wrapText="0" readingOrder="0"/>
    </odxf>
    <ndxf>
      <alignment wrapText="1" readingOrder="0"/>
    </ndxf>
  </rcc>
  <rcc rId="76045" sId="1">
    <nc r="G1982">
      <v>14</v>
    </nc>
  </rcc>
  <rcc rId="76046" sId="1" odxf="1" dxf="1">
    <nc r="D1983" t="inlineStr">
      <is>
        <t>K4_P4_T1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047" sId="1" odxf="1" dxf="1">
    <nc r="E1983" t="inlineStr">
      <is>
        <t>Naujų techninių sprendimų mikroprocesorinėse valdymo sistemose techninės galimybių studijos</t>
      </is>
    </nc>
    <odxf>
      <protection locked="0"/>
    </odxf>
    <ndxf>
      <protection locked="1"/>
    </ndxf>
  </rcc>
  <rcc rId="76048" sId="1" odxf="1" dxf="1">
    <nc r="F1983" t="inlineStr">
      <is>
        <t>Doc. Dr. Šarūnas Kilius
El.p. sarunas.kilius@edu.ktk.lt 
Tel. +370 684 23231</t>
      </is>
    </nc>
    <odxf>
      <alignment wrapText="0" readingOrder="0"/>
    </odxf>
    <ndxf>
      <alignment wrapText="1" readingOrder="0"/>
    </ndxf>
  </rcc>
  <rcc rId="76049" sId="1">
    <nc r="G1983">
      <v>14</v>
    </nc>
  </rcc>
  <rcc rId="76050" sId="1" odxf="1" dxf="1">
    <nc r="D1984" t="inlineStr">
      <is>
        <t>K4_P4_T1</t>
      </is>
    </nc>
    <odxf>
      <alignment wrapText="0" readingOrder="0"/>
      <protection locked="0"/>
    </odxf>
    <ndxf>
      <alignment wrapText="1" readingOrder="0"/>
      <protection locked="1"/>
    </ndxf>
  </rcc>
  <rcc rId="76051" sId="1" odxf="1" dxf="1">
    <nc r="E1984" t="inlineStr">
      <is>
        <t>Metodų duomenų gavybos ir dirbtinio intelekto taikymams optimizuojant produktų kūrimo ir gamybos sistemas sukūrimas ir įvertinimas.</t>
      </is>
    </nc>
    <odxf>
      <protection locked="0"/>
    </odxf>
    <ndxf>
      <protection locked="1"/>
    </ndxf>
  </rcc>
  <rcc rId="76052" sId="1" odxf="1" dxf="1">
    <nc r="F1984" t="inlineStr">
      <is>
        <t>Prof. Tomas Krilavičius
IT skyriaus vadovas 
 t.krilavicius@bpti.lt
 +37061804223</t>
      </is>
    </nc>
    <odxf>
      <alignment wrapText="0" readingOrder="0"/>
      <protection locked="0"/>
    </odxf>
    <ndxf>
      <alignment wrapText="1" readingOrder="0"/>
      <protection locked="1"/>
    </ndxf>
  </rcc>
  <rcc rId="76053" sId="1">
    <nc r="G1984">
      <v>20</v>
    </nc>
  </rcc>
  <rcc rId="76054" sId="1" odxf="1" s="1" dxf="1">
    <nc r="D1985" t="inlineStr">
      <is>
        <t>K4_P4_T1</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alignment wrapText="1" readingOrder="0"/>
      <protection locked="1"/>
    </ndxf>
  </rcc>
  <rcc rId="76055" sId="1" odxf="1" s="1" dxf="1">
    <nc r="E1985" t="inlineStr">
      <is>
        <t xml:space="preserve">Naujų ultragarsinių neardomųjų bandymų ir matavimo metodų pritaikymo pramonės gaminių kokybės kontrolei bei gamybos procesų stebėsenai atlikti techninės galimybių studijos. Suteiktos paslaugos rezultatas -  
Atliktos naujų ultragarsinių neardomųjų bandymų ir matavimo metodų pritaikymo pramonės gaminių kokybės kontrolei bei gamybos procesų stebėsenai techninės galimybių studijos. Pavyzdžiui, matavimo metodo sukūrimo ir įdiegimo gamybos procesui patobulinti studijos.
</t>
      </is>
    </nc>
    <o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1"/>
        <color auto="1"/>
        <name val="Calibri"/>
        <scheme val="minor"/>
      </font>
      <protection locked="1"/>
    </ndxf>
  </rcc>
  <rcc rId="76056" sId="1" odxf="1" dxf="1">
    <nc r="F198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57" sId="1">
    <nc r="G1985">
      <v>22</v>
    </nc>
  </rcc>
  <rcc rId="76058" sId="1" odxf="1" dxf="1">
    <nc r="D1986"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059" sId="1" odxf="1" dxf="1">
    <nc r="E1986" t="inlineStr">
      <is>
        <t>Aukšto tikslumo pjezoelektrinių pavarų precizinėms mechatronikos sistemoms kūrimas ir tyrimas.</t>
      </is>
    </nc>
    <odxf>
      <font>
        <sz val="11"/>
        <color theme="1"/>
        <name val="Calibri"/>
        <scheme val="minor"/>
      </font>
      <protection locked="0"/>
    </odxf>
    <ndxf>
      <font>
        <sz val="11"/>
        <color auto="1"/>
        <name val="Calibri"/>
        <scheme val="minor"/>
      </font>
      <protection locked="1"/>
    </ndxf>
  </rcc>
  <rcc rId="76060" sId="1" odxf="1" dxf="1">
    <nc r="F198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61" sId="1">
    <nc r="G1986">
      <v>22</v>
    </nc>
  </rcc>
  <rcc rId="76062" sId="1" odxf="1" dxf="1">
    <nc r="D1987"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063" sId="1" odxf="1" dxf="1">
    <nc r="E1987" t="inlineStr">
      <is>
        <t>Mašinų ir įrengimų dinaminės kokybės užtikrinimo būdų ir priemonių kūrimas ir tyrimai, taikant adaptyvius virpesių gesinimo būdus ir metodus.</t>
      </is>
    </nc>
    <odxf>
      <font>
        <sz val="11"/>
        <color theme="1"/>
        <name val="Calibri"/>
        <scheme val="minor"/>
      </font>
      <protection locked="0"/>
    </odxf>
    <ndxf>
      <font>
        <sz val="11"/>
        <color auto="1"/>
        <name val="Calibri"/>
        <scheme val="minor"/>
      </font>
      <protection locked="1"/>
    </ndxf>
  </rcc>
  <rcc rId="76064" sId="1" odxf="1" dxf="1">
    <nc r="F198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65" sId="1">
    <nc r="G1987">
      <v>22</v>
    </nc>
  </rcc>
  <rcc rId="76066" sId="1" odxf="1" dxf="1">
    <nc r="D1988"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067" sId="1" odxf="1" dxf="1">
    <nc r="E1988" t="inlineStr">
      <is>
        <t>Technologinių procesų modeliavimas ir analizė.</t>
      </is>
    </nc>
    <odxf>
      <font>
        <sz val="11"/>
        <color theme="1"/>
        <name val="Calibri"/>
        <scheme val="minor"/>
      </font>
      <protection locked="0"/>
    </odxf>
    <ndxf>
      <font>
        <sz val="11"/>
        <color auto="1"/>
        <name val="Calibri"/>
        <scheme val="minor"/>
      </font>
      <protection locked="1"/>
    </ndxf>
  </rcc>
  <rcc rId="76068" sId="1" odxf="1" dxf="1">
    <nc r="F198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69" sId="1">
    <nc r="G1988">
      <v>22</v>
    </nc>
  </rcc>
  <rcc rId="76070" sId="1" odxf="1" dxf="1">
    <nc r="D1989" t="inlineStr">
      <is>
        <t>K4_P4_T1</t>
      </is>
    </nc>
    <odxf>
      <font>
        <sz val="11"/>
        <color theme="1"/>
        <name val="Calibri"/>
        <scheme val="minor"/>
      </font>
      <alignment wrapText="0" readingOrder="0"/>
      <protection locked="0"/>
    </odxf>
    <ndxf>
      <font>
        <sz val="11"/>
        <color auto="1"/>
        <name val="Calibri"/>
        <scheme val="minor"/>
      </font>
      <alignment wrapText="1" readingOrder="0"/>
      <protection locked="1"/>
    </ndxf>
  </rcc>
  <rcc rId="76071" sId="1" odxf="1" dxf="1">
    <nc r="E1989" t="inlineStr">
      <is>
        <t>Automatizuotų matavimo sistemų kūrimo techninė galimybių studija. 
Sumanių matavimo sistemų, įgalinančių matuoti agresyviose aplinkose, kaupti, apdoroti matavimo rezultatus realiuoju laiku ir valdyti matavimo procesą arba sistemos techninius parametrus be operatoriaus įsikišimo kūrimo techninė galimybių studija. Gali būti sprendžiami kompleksiniai uždaviniai arba atskiri su matavimo sistemos automatizavimu (funkcijos, kontrolė, rezultatų apdorojimas ir saugojimas, metrologinė priežiūra) susiję uždaviniai. Sprendžiami tokių kompleksinių sistemų metrologinės sieties klausimai.
Rezultate bus atlikta ne mažiau 30 lapų apimties techninė galimybių studija, išsprendžiant apibrėžtus uždavinius ir teikiant rekomendacijas jų realizavimui.</t>
      </is>
    </nc>
    <odxf>
      <font>
        <sz val="11"/>
        <color theme="1"/>
        <name val="Calibri"/>
        <scheme val="minor"/>
      </font>
      <protection locked="0"/>
    </odxf>
    <ndxf>
      <font>
        <sz val="11"/>
        <color auto="1"/>
        <name val="Calibri"/>
        <scheme val="minor"/>
      </font>
      <protection locked="1"/>
    </ndxf>
  </rcc>
  <rcc rId="76072" sId="1" odxf="1" dxf="1">
    <nc r="F198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73" sId="1">
    <nc r="G1989">
      <v>22</v>
    </nc>
  </rcc>
  <rcc rId="76074" sId="1" odxf="1" dxf="1">
    <nc r="D1990"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075" sId="1" odxf="1" dxf="1">
    <nc r="E1990" t="inlineStr">
      <is>
        <t>Įmonės standartų, bandymų programų, patikros ir kalibravimo metodikų rengimas.
Matavimo priemonių ir sistemų bandymų bei metrologinės priežiūros procedūroms realizuoti reikalingų kalibravimo arba patikros metodikų, kurios numato matavimo priemonių susiejimo su tikslesne (etalonine) matavimo priemone metodus, rengimas.</t>
      </is>
    </nc>
    <odxf>
      <font>
        <sz val="11"/>
        <color theme="1"/>
        <name val="Calibri"/>
        <scheme val="minor"/>
      </font>
      <protection locked="0"/>
    </odxf>
    <ndxf>
      <font>
        <sz val="11"/>
        <color auto="1"/>
        <name val="Calibri"/>
        <scheme val="minor"/>
      </font>
      <protection locked="1"/>
    </ndxf>
  </rcc>
  <rcc rId="76076" sId="1" odxf="1" dxf="1">
    <nc r="F199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77" sId="1">
    <nc r="G1990">
      <v>22</v>
    </nc>
  </rcc>
  <rcc rId="76078" sId="1" odxf="1" dxf="1">
    <nc r="D1991"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079" sId="1" odxf="1" dxf="1">
    <nc r="E1991" t="inlineStr">
      <is>
        <t>Metrologinių uždavinių sprendimui skirtų matavimo sistemų, technologijų ir metodų, kontrolės ir priežiūros valdymo procesų kūrimas. 
Matavimų proceso kontrolei ir kokybei užtikrinti skirtų matavimo priemonių bei etalonų poreikio analizė, naujų konkrečiam uždaviniui spręsti skirtų matavimo metodų ir technologijų kūrimas. Įvertinus turimų įmonės etalonų ir pagalbinių priemonių galimybes bei jų metrologines charakteristikas, nustatomos optimalios etaloninių priemonių charakteristikos, kompleksiniai jų kalibravimo metodai bei pateikiamos rekomendacijos kalibravimo ar metrologinės priežiūros periodiškumo valdymui.
Darbų apimtis priklauso nuo konkretaus uždavinio, matavimo sistemos sudėtingumo.</t>
      </is>
    </nc>
    <odxf>
      <font>
        <sz val="11"/>
        <color theme="1"/>
        <name val="Calibri"/>
        <scheme val="minor"/>
      </font>
      <protection locked="0"/>
    </odxf>
    <ndxf>
      <font>
        <sz val="11"/>
        <color auto="1"/>
        <name val="Calibri"/>
        <scheme val="minor"/>
      </font>
      <protection locked="1"/>
    </ndxf>
  </rcc>
  <rcc rId="76080" sId="1" odxf="1" dxf="1">
    <nc r="F199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81" sId="1">
    <nc r="G1991">
      <v>22</v>
    </nc>
  </rcc>
  <rcc rId="76082" sId="1" odxf="1" dxf="1">
    <nc r="D1992" t="inlineStr">
      <is>
        <t>K4_P4_T1</t>
      </is>
    </nc>
    <odxf>
      <font>
        <sz val="11"/>
        <color theme="1"/>
        <name val="Calibri"/>
        <scheme val="minor"/>
      </font>
      <alignment wrapText="0" readingOrder="0"/>
      <protection locked="0"/>
    </odxf>
    <ndxf>
      <font>
        <sz val="11"/>
        <color auto="1"/>
        <name val="Calibri"/>
        <scheme val="minor"/>
      </font>
      <alignment wrapText="1" readingOrder="0"/>
      <protection locked="1"/>
    </ndxf>
  </rcc>
  <rcc rId="76083" sId="1" odxf="1" dxf="1">
    <nc r="E1992" t="inlineStr">
      <is>
        <t>Naujų matavimo sistemų (prototipų) kūrimo techninių galimybių studijos.
Atliekama matavimo priemonių metrologinių charakteristikų identifikavimo, jų techninių ir eksploatacinių galimybių , matavimo priemonių metrologinės priežiūros proceso valdymo, matavimo priemonių ir etalonų poreikio tyrimai ir analizė, rekomendacijų minėtais klausimais teikimas.
Darbų apimtis priklauso nuo matavimo priemonės sudėtingumo.</t>
      </is>
    </nc>
    <odxf>
      <font>
        <sz val="11"/>
        <color theme="1"/>
        <name val="Calibri"/>
        <scheme val="minor"/>
      </font>
      <protection locked="0"/>
    </odxf>
    <ndxf>
      <font>
        <sz val="11"/>
        <color auto="1"/>
        <name val="Calibri"/>
        <scheme val="minor"/>
      </font>
      <protection locked="1"/>
    </ndxf>
  </rcc>
  <rcc rId="76084" sId="1" odxf="1" dxf="1">
    <nc r="F199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85" sId="1">
    <nc r="G1992">
      <v>22</v>
    </nc>
  </rcc>
  <rcc rId="76086" sId="1" odxf="1" dxf="1">
    <nc r="D1993" t="inlineStr">
      <is>
        <t>K4_P4_T1</t>
      </is>
    </nc>
    <odxf>
      <font>
        <sz val="11"/>
        <color theme="1"/>
        <name val="Calibri"/>
        <scheme val="minor"/>
      </font>
      <alignment wrapText="0" readingOrder="0"/>
      <protection locked="0"/>
    </odxf>
    <ndxf>
      <font>
        <sz val="11"/>
        <color auto="1"/>
        <name val="Calibri"/>
        <scheme val="none"/>
      </font>
      <alignment wrapText="1" readingOrder="0"/>
      <protection locked="1"/>
    </ndxf>
  </rcc>
  <rcc rId="76087" sId="1" odxf="1" dxf="1">
    <nc r="E1993" t="inlineStr">
      <is>
        <t>Signalų bei duomenų surinkimo sistemų galimybių studija. Signalų surinkimo sistemos - neatsiejama lanksčių gamybos technologijų dalis. Naudojamos tiek projektavimo, derinimo etape, kuomet reikia įvertinti prototipo savybes, tiek realios eksploatacijos metu, kuomet reikia kontroliuoti ir valdyti procesą (pvz.: radijo/ultragarsinės navigacijos sistema; didelio dinaminio diapazono signalų žadinimo bei įrašymo sistema; birių, skystų produktų apskaitos sistema; fizinių medžiagos parametrų matavimo sistema; defektų aptikimo sistema). Rezultate bus pateikta techninė galimybių studija - tiriamasis analitinis darbas, kuriame įvertintos tokios sistemos ar jos mazgo realizavimo technologinės galimybės, rekomendacijos siektiniems parametrams.</t>
      </is>
    </nc>
    <odxf>
      <font>
        <sz val="11"/>
        <color theme="1"/>
        <name val="Calibri"/>
        <scheme val="minor"/>
      </font>
      <protection locked="0"/>
    </odxf>
    <ndxf>
      <font>
        <sz val="11"/>
        <color auto="1"/>
        <name val="Calibri"/>
        <scheme val="none"/>
      </font>
      <protection locked="1"/>
    </ndxf>
  </rcc>
  <rcc rId="76088" sId="1" odxf="1" dxf="1">
    <nc r="F199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89" sId="1">
    <nc r="G1993">
      <v>22</v>
    </nc>
  </rcc>
  <rcc rId="76090" sId="1" odxf="1" dxf="1">
    <nc r="D1994"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091" sId="1" odxf="1" dxf="1">
    <nc r="E1994" t="inlineStr">
      <is>
        <t>Nepertraukiamų technologinių procesų (cheminių, biocheminių, maisto pramonės, energetikos ir kt.) optimizavimas ir automatinis valdymas. Taikant eksperimentų teorijos, procesų matematinio modeliavimo ir optimizavimo metodus atliekami nepertraukiamų technologinių procesų parametrų ir režimų optimizavimo užduotiems kriterijams tyrimai ir suprojektuojamos valdymo sistemos, realizuojančios optimalius technologinius procesus. Suteiktos paslaugos rezultatas  - technologinis reglamentas</t>
      </is>
    </nc>
    <odxf>
      <font>
        <sz val="11"/>
        <color theme="1"/>
        <name val="Calibri"/>
        <scheme val="minor"/>
      </font>
      <protection locked="0"/>
    </odxf>
    <ndxf>
      <font>
        <sz val="11"/>
        <color auto="1"/>
        <name val="Calibri"/>
        <scheme val="minor"/>
      </font>
      <protection locked="1"/>
    </ndxf>
  </rcc>
  <rcc rId="76092" sId="1" odxf="1" dxf="1">
    <nc r="F199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93" sId="1">
    <nc r="G1994">
      <v>22</v>
    </nc>
  </rcc>
  <rcc rId="76094" sId="1" odxf="1" dxf="1">
    <nc r="D1995" t="inlineStr">
      <is>
        <t>K4_P4_T1</t>
      </is>
    </nc>
    <odxf>
      <font>
        <sz val="11"/>
        <color theme="1"/>
        <name val="Calibri"/>
        <scheme val="minor"/>
      </font>
      <alignment wrapText="0" readingOrder="0"/>
      <protection locked="0"/>
    </odxf>
    <ndxf>
      <font>
        <sz val="11"/>
        <color auto="1"/>
        <name val="Calibri"/>
        <scheme val="minor"/>
      </font>
      <alignment wrapText="1" readingOrder="0"/>
      <protection locked="1"/>
    </ndxf>
  </rcc>
  <rcc rId="76095" sId="1" odxf="1" dxf="1">
    <nc r="E1995" t="inlineStr">
      <is>
        <t>Lanksčių automatizuotų sistemų ir jų komponentų kūrimo techninė galimybių studija.</t>
      </is>
    </nc>
    <odxf>
      <font>
        <sz val="11"/>
        <color theme="1"/>
        <name val="Calibri"/>
        <scheme val="minor"/>
      </font>
      <protection locked="0"/>
    </odxf>
    <ndxf>
      <font>
        <sz val="11"/>
        <color auto="1"/>
        <name val="Calibri"/>
        <scheme val="minor"/>
      </font>
      <protection locked="1"/>
    </ndxf>
  </rcc>
  <rcc rId="76096" sId="1" odxf="1" dxf="1">
    <nc r="F199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097" sId="1">
    <nc r="G1995">
      <v>22</v>
    </nc>
  </rcc>
  <rcc rId="76098" sId="1" odxf="1" dxf="1">
    <nc r="D1996" t="inlineStr">
      <is>
        <t>K4_P4_T1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099" sId="1" odxf="1" dxf="1">
    <nc r="E1996" t="inlineStr">
      <is>
        <t>Išmaniųjų gamybos technologinių sistemų, pagrįstų mechatronika ir robotika galimybių studija. Detali informacija apie tiekiamas paslaugas ir naudojamą įrangą: www.apc.ku.lt</t>
      </is>
    </nc>
    <odxf>
      <protection locked="0"/>
    </odxf>
    <ndxf>
      <protection locked="1"/>
    </ndxf>
  </rcc>
  <rcc rId="76100" sId="1" odxf="1" dxf="1">
    <nc r="F1996" t="inlineStr">
      <is>
        <t>A.Tadžijevas
tel. +37065538841
el. p. arturas.tadzijevas@ku.lt</t>
      </is>
    </nc>
    <odxf>
      <alignment wrapText="0" readingOrder="0"/>
    </odxf>
    <ndxf>
      <alignment wrapText="1" readingOrder="0"/>
    </ndxf>
  </rcc>
  <rcc rId="76101" sId="1">
    <nc r="G1996">
      <v>23</v>
    </nc>
  </rcc>
  <rcc rId="76102" sId="1" odxf="1" dxf="1">
    <nc r="D1997" t="inlineStr">
      <is>
        <t>K4_P4_T1</t>
      </is>
    </nc>
    <odxf>
      <alignment wrapText="0" readingOrder="0"/>
      <protection locked="0"/>
    </odxf>
    <ndxf>
      <alignment wrapText="1" readingOrder="0"/>
      <protection locked="1"/>
    </ndxf>
  </rcc>
  <rcc rId="76103" sId="1" odxf="1" dxf="1">
    <nc r="E1997" t="inlineStr">
      <is>
        <t>Verslo procesų optimizavimo ir automatizavimo siekiant lanksęios produktų kūrimo ir gamybos techninė galimybių studija</t>
      </is>
    </nc>
    <odxf>
      <protection locked="0"/>
    </odxf>
    <ndxf>
      <protection locked="1"/>
    </ndxf>
  </rcc>
  <rcc rId="76104" sId="1" odxf="1" dxf="1">
    <nc r="F1997" t="inlineStr">
      <is>
        <t>Doc.dr. Ilona Rupšienė
El.p. ilona.rupsiene@ltvk.lt
(4 6)311102</t>
      </is>
    </nc>
    <odxf>
      <alignment wrapText="0" readingOrder="0"/>
    </odxf>
    <ndxf>
      <alignment wrapText="1" readingOrder="0"/>
    </ndxf>
  </rcc>
  <rcc rId="76105" sId="1">
    <nc r="G1997">
      <v>25</v>
    </nc>
  </rcc>
  <rcc rId="76106" sId="1" odxf="1" dxf="1">
    <nc r="D1998" t="inlineStr">
      <is>
        <t>K4_P4_T3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107" sId="1" odxf="1" dxf="1">
    <nc r="E1998" t="inlineStr">
      <is>
        <t>Elektroninių ir mechatroninių  sistemų tyrimai</t>
      </is>
    </nc>
    <odxf>
      <protection locked="0"/>
    </odxf>
    <ndxf>
      <protection locked="1"/>
    </ndxf>
  </rcc>
  <rcc rId="76108" sId="1" odxf="1" dxf="1">
    <nc r="F1998" t="inlineStr">
      <is>
        <t>Doc. dr. Antoni Kozič
a.kozic@eif.viko.lt
(8-5) 219 16 14
Dr. Eugenija Strazdienė
El. p. e.strazdiene@mtf.viko.lt 
(8-615) 85272</t>
      </is>
    </nc>
    <odxf>
      <alignment wrapText="0" readingOrder="0"/>
    </odxf>
    <ndxf>
      <alignment wrapText="1" readingOrder="0"/>
    </ndxf>
  </rcc>
  <rcc rId="76109" sId="1">
    <nc r="G1998">
      <v>29</v>
    </nc>
  </rcc>
  <rcc rId="76110" sId="1" odxf="1" dxf="1">
    <nc r="D1999" t="inlineStr">
      <is>
        <t>K4_P4_T2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111" sId="1" odxf="1" dxf="1">
    <nc r="E1999" t="inlineStr">
      <is>
        <t>Aprangos virtualaus 3D projektavimo technologijos, leidžiančios gaminio vizualizavimo metu įvertinti medžiagų mechaninę elgseną, sukūrimas ir demonstravimas</t>
      </is>
    </nc>
    <odxf>
      <protection locked="0"/>
    </odxf>
    <ndxf>
      <protection locked="1"/>
    </ndxf>
  </rcc>
  <rcc rId="76112" sId="1" odxf="1" dxf="1">
    <nc r="F1999" t="inlineStr">
      <is>
        <t>Doc. dr. Antoni Kozič
a.kozic@eif.viko.lt
(8-5) 219 16 14
Dr. Eugenija Strazdienė
El. p. e.strazdiene@mtf.viko.lt 
(8-615) 85274</t>
      </is>
    </nc>
    <odxf>
      <alignment wrapText="0" readingOrder="0"/>
    </odxf>
    <ndxf>
      <alignment wrapText="1" readingOrder="0"/>
    </ndxf>
  </rcc>
  <rcc rId="76113" sId="1">
    <nc r="G1999">
      <v>29</v>
    </nc>
  </rcc>
  <rcc rId="76114" sId="1" odxf="1" dxf="1">
    <nc r="D2000" t="inlineStr">
      <is>
        <t>K4_P4_T2</t>
      </is>
    </nc>
    <odxf>
      <alignment wrapText="0" readingOrder="0"/>
      <protection locked="0"/>
    </odxf>
    <ndxf>
      <alignment wrapText="1" readingOrder="0"/>
      <protection locked="1"/>
    </ndxf>
  </rcc>
  <rcc rId="76115" sId="1" odxf="1" dxf="1">
    <nc r="E2000" t="inlineStr">
      <is>
        <t>Išmaniųjų procesų vizualizavimas, animatronikos sprendimai, procesų automatizacimo ir valdymo, erdvinių prototipų ir modelių konstravimas, virtualūs modeliai, interaktyvūs prototipai, 3D modeliai ir spausdinti 3D prototipai.</t>
      </is>
    </nc>
    <odxf>
      <protection locked="0"/>
    </odxf>
    <ndxf>
      <protection locked="1"/>
    </ndxf>
  </rcc>
  <rcc rId="76116" sId="1" odxf="1" dxf="1">
    <nc r="F2000" t="inlineStr">
      <is>
        <t>VDU Informatikos fakultetas
Egidijus Vaškevičius, 
El.p. e.vaskevicius@if.vdu.lt, 
Tel.: +37069830370</t>
      </is>
    </nc>
    <odxf>
      <alignment wrapText="0" readingOrder="0"/>
    </odxf>
    <ndxf>
      <alignment wrapText="1" readingOrder="0"/>
    </ndxf>
  </rcc>
  <rcc rId="76117" sId="1">
    <nc r="G2000">
      <v>31</v>
    </nc>
  </rcc>
  <rcc rId="76118" sId="1" odxf="1" dxf="1">
    <nc r="D2001" t="inlineStr">
      <is>
        <t>K4_P4_T1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119" sId="1" odxf="1" dxf="1">
    <nc r="E2001" t="inlineStr">
      <is>
        <t>Intelektinių informacinių sistemų kūrimo ir ar plėtros galimybių studijos lanksčiam produktų kūrimui</t>
      </is>
    </nc>
    <odxf>
      <protection locked="0"/>
    </odxf>
    <ndxf>
      <protection locked="1"/>
    </ndxf>
  </rcc>
  <rcc rId="76120" sId="1" odxf="1" dxf="1">
    <nc r="F2001" t="inlineStr">
      <is>
        <t>Kęstutis Driaunys
Tel. (8-37) 422523 
El. paštas: kestutis.driaunys@khf.vu.lt
Kauno humanitarinis fakultetas</t>
      </is>
    </nc>
    <odxf>
      <alignment wrapText="0" readingOrder="0"/>
    </odxf>
    <ndxf>
      <alignment wrapText="1" readingOrder="0"/>
    </ndxf>
  </rcc>
  <rcc rId="76121" sId="1">
    <nc r="G2001">
      <v>32</v>
    </nc>
  </rcc>
  <rcc rId="76122" sId="1" odxf="1" dxf="1">
    <nc r="D2002" t="inlineStr">
      <is>
        <t>K4_P4_T1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123" sId="1" odxf="1" dxf="1">
    <nc r="E2002" t="inlineStr">
      <is>
        <t>Diegimo į rinką (-as) tipinės ir individualizuotos intelektinės gamybos, tiekimo grandinės ir kitų verslo procesų valdymo sistemų techninės galimybių studijos siekiant sukurti adaptyvią informacinę intelektinę sistemą</t>
      </is>
    </nc>
    <odxf>
      <protection locked="0"/>
    </odxf>
    <ndxf>
      <protection locked="1"/>
    </ndxf>
  </rcc>
  <rcc rId="76124" sId="1" odxf="1" dxf="1">
    <nc r="F2002" t="inlineStr">
      <is>
        <t>Kęstutis Driaunys
Tel. (8-37) 422523 
El. paštas: kestutis.driaunys@khf.vu.lt
Kauno humanitarinis fakultetas</t>
      </is>
    </nc>
    <odxf>
      <alignment wrapText="0" readingOrder="0"/>
    </odxf>
    <ndxf>
      <alignment wrapText="1" readingOrder="0"/>
    </ndxf>
  </rcc>
  <rcc rId="76125" sId="1">
    <nc r="G2002">
      <v>32</v>
    </nc>
  </rcc>
  <rcc rId="76126" sId="1" odxf="1" dxf="1">
    <nc r="D2003" t="inlineStr">
      <is>
        <t>K4_P4_T2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127" sId="1" odxf="1" dxf="1">
    <nc r="E2003" t="inlineStr">
      <is>
        <t>Intelektualių elektroninių sistemų kūrimas ir diagnostika.</t>
      </is>
    </nc>
    <odxf>
      <protection locked="0"/>
    </odxf>
    <ndxf>
      <protection locked="1"/>
    </ndxf>
  </rcc>
  <rcc rId="76128" sId="1" odxf="1" dxf="1">
    <nc r="F2003" t="inlineStr">
      <is>
        <t>Doc. Dr. Nerijus Bagdanavičius, 
El. p. nerijus.bagdanavicius@edu.ktk.lt, 
tel. +370 689 13887</t>
      </is>
    </nc>
    <odxf>
      <alignment wrapText="0" readingOrder="0"/>
    </odxf>
    <ndxf>
      <alignment wrapText="1" readingOrder="0"/>
    </ndxf>
  </rcc>
  <rcc rId="76129" sId="1">
    <nc r="G2003">
      <v>14</v>
    </nc>
  </rcc>
  <rcc rId="76130" sId="1" odxf="1" dxf="1">
    <nc r="D2004" t="inlineStr">
      <is>
        <t>K4_P4_T2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131" sId="1" odxf="1" dxf="1">
    <nc r="E2004" t="inlineStr">
      <is>
        <t>Mikroprocesorinių sistemų projektavimas ir diegimas, prototipo sukūrimas</t>
      </is>
    </nc>
    <odxf>
      <protection locked="0"/>
    </odxf>
    <ndxf>
      <protection locked="1"/>
    </ndxf>
  </rcc>
  <rcc rId="76132" sId="1" odxf="1" dxf="1">
    <nc r="F2004" t="inlineStr">
      <is>
        <t>Doc. Dr. Šarūnas Kilius
El.p. sarunas.kilius@edu.ktk.lt 
Tel. +370 684 23231</t>
      </is>
    </nc>
    <odxf>
      <alignment wrapText="0" readingOrder="0"/>
    </odxf>
    <ndxf>
      <alignment wrapText="1" readingOrder="0"/>
    </ndxf>
  </rcc>
  <rcc rId="76133" sId="1">
    <nc r="G2004">
      <v>14</v>
    </nc>
  </rcc>
  <rcc rId="76134" sId="1" odxf="1" dxf="1">
    <nc r="D2005" t="inlineStr">
      <is>
        <t>K4_P4_T2</t>
      </is>
    </nc>
    <odxf>
      <alignment wrapText="0" readingOrder="0"/>
      <protection locked="0"/>
    </odxf>
    <ndxf>
      <alignment wrapText="1" readingOrder="0"/>
      <protection locked="1"/>
    </ndxf>
  </rcc>
  <rcc rId="76135" sId="1" odxf="1" dxf="1">
    <nc r="E2005" t="inlineStr">
      <is>
        <t>Intelektinės gamybos ir paslaugų teikimo procesų valdymo sistemos sukūrimas</t>
      </is>
    </nc>
    <odxf>
      <protection locked="0"/>
    </odxf>
    <ndxf>
      <protection locked="1"/>
    </ndxf>
  </rcc>
  <rcc rId="76136" sId="1" odxf="1" dxf="1">
    <nc r="F2005" t="inlineStr">
      <is>
        <t xml:space="preserve">Daiva Sajek
El. p. daiva.sajek@go.kauko.lt
Tel. nr. (8 37) 751139
</t>
      </is>
    </nc>
    <odxf>
      <alignment wrapText="0" readingOrder="0"/>
    </odxf>
    <ndxf>
      <alignment wrapText="1" readingOrder="0"/>
    </ndxf>
  </rcc>
  <rcc rId="76137" sId="1">
    <nc r="G2005">
      <v>15</v>
    </nc>
  </rcc>
  <rcc rId="76138" sId="1" odxf="1" dxf="1">
    <nc r="D2006" t="inlineStr">
      <is>
        <t>K4_P4_T2</t>
      </is>
    </nc>
    <odxf>
      <alignment wrapText="0" readingOrder="0"/>
      <protection locked="0"/>
    </odxf>
    <ndxf>
      <alignment wrapText="1" readingOrder="0"/>
      <protection locked="1"/>
    </ndxf>
  </rcc>
  <rcc rId="76139" sId="1" odxf="1" dxf="1">
    <nc r="E2006" t="inlineStr">
      <is>
        <t>Kompiuterinės regos technologijų taikymas lanksčiosios produktų gamybos sistemose</t>
      </is>
    </nc>
    <odxf>
      <protection locked="0"/>
    </odxf>
    <ndxf>
      <protection locked="1"/>
    </ndxf>
  </rcc>
  <rcc rId="76140" sId="1" odxf="1" dxf="1">
    <nc r="F2006" t="inlineStr">
      <is>
        <t xml:space="preserve">Prof. Gintautas Daunys 
g.daunys@tf.su.lt
</t>
      </is>
    </nc>
    <odxf>
      <alignment wrapText="0" readingOrder="0"/>
    </odxf>
    <ndxf>
      <alignment wrapText="1" readingOrder="0"/>
    </ndxf>
  </rcc>
  <rcc rId="76141" sId="1">
    <nc r="G2006">
      <v>16</v>
    </nc>
  </rcc>
  <rcc rId="76142" sId="1" odxf="1" dxf="1">
    <nc r="D2007" t="inlineStr">
      <is>
        <t>K4_P4_T2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143" sId="1" odxf="1" dxf="1">
    <nc r="E2007" t="inlineStr">
      <is>
        <t>Valdiklių prototipų lanksčioms gamybos technologinėms sistemoms kūrimas</t>
      </is>
    </nc>
    <odxf>
      <protection locked="0"/>
    </odxf>
    <ndxf>
      <protection locked="1"/>
    </ndxf>
  </rcc>
  <rcc rId="76144" sId="1" odxf="1" dxf="1">
    <nc r="F2007" t="inlineStr">
      <is>
        <t>Dr. Vytautas Bleizgys
FTMC Medžiagotyros ir elektros inžinerijos skyrius
tel. (8 5) 2613989
El. p.: vytautas.bleizgys@ftmc.lt</t>
      </is>
    </nc>
    <odxf>
      <alignment wrapText="0" readingOrder="0"/>
    </odxf>
    <ndxf>
      <alignment wrapText="1" readingOrder="0"/>
    </ndxf>
  </rcc>
  <rcc rId="76145" sId="1">
    <nc r="G2007">
      <v>18</v>
    </nc>
  </rcc>
  <rcc rId="76146" sId="1" odxf="1" dxf="1">
    <nc r="D2008" t="inlineStr">
      <is>
        <t>K4_P4_T2</t>
      </is>
    </nc>
    <odxf>
      <alignment wrapText="0" readingOrder="0"/>
      <protection locked="0"/>
    </odxf>
    <ndxf>
      <alignment wrapText="1" readingOrder="0"/>
      <protection locked="1"/>
    </ndxf>
  </rcc>
  <rcc rId="76147" sId="1" odxf="1" dxf="1">
    <nc r="E2008" t="inlineStr">
      <is>
        <t>Prototipų duomenų gavybos ir dirbtinio intelekto taikymams optimizuojant produktų kūrimo ir gamybos sistemas sukūrimas ir įvertinimas.</t>
      </is>
    </nc>
    <odxf>
      <alignment vertical="top" readingOrder="0"/>
      <protection locked="0"/>
    </odxf>
    <ndxf>
      <alignment vertical="center" readingOrder="0"/>
      <protection locked="1"/>
    </ndxf>
  </rcc>
  <rcc rId="76148" sId="1" odxf="1" dxf="1">
    <nc r="F2008" t="inlineStr">
      <is>
        <t>Prof. Tomas Krilavičius
IT skyriaus vadovas 
 t.krilavicius@bpti.lt
 +37061804223</t>
      </is>
    </nc>
    <odxf>
      <alignment wrapText="0" readingOrder="0"/>
      <protection locked="0"/>
    </odxf>
    <ndxf>
      <alignment wrapText="1" readingOrder="0"/>
      <protection locked="1"/>
    </ndxf>
  </rcc>
  <rcc rId="76149" sId="1">
    <nc r="G2008">
      <v>20</v>
    </nc>
  </rcc>
  <rcc rId="76150" sId="1" odxf="1" dxf="1">
    <nc r="D2009"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151" sId="1" odxf="1" dxf="1">
    <nc r="E2009" t="inlineStr">
      <is>
        <t>Interaktyvių sensorinių sistemų technologinė plėtra ir projektavimas.
Visos šiuolaikinės "protingos" elektroninės sistemos remiasi mikrovaldikliais ir sensoriais, "jaučiančiais" aplinką. Kuriami ir taikomi valdomi (interaktyvūs) temperatūros, drėgmės, magnetinio lauko, padėties ir kt. sensoriai. 
Suteiktos paslaugos rezultatas (priklausomai nuo poreikio) - veikiantis maketas/prototipas</t>
      </is>
    </nc>
    <odxf>
      <font>
        <sz val="11"/>
        <color theme="1"/>
        <name val="Calibri"/>
        <scheme val="minor"/>
      </font>
      <protection locked="0"/>
    </odxf>
    <ndxf>
      <font>
        <sz val="11"/>
        <color auto="1"/>
        <name val="Calibri"/>
        <scheme val="minor"/>
      </font>
      <protection locked="1"/>
    </ndxf>
  </rcc>
  <rcc rId="76152" sId="1" odxf="1" dxf="1">
    <nc r="F200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153" sId="1">
    <nc r="G2009">
      <v>22</v>
    </nc>
  </rcc>
  <rcc rId="76154" sId="1" odxf="1" dxf="1">
    <nc r="D2010"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155" sId="1" odxf="1" dxf="1">
    <nc r="E2010" t="inlineStr">
      <is>
        <t>Automatizuotų grunto savybių tyrimų elektroninių sistemų projektavimas ir technologinė plėtra.
Projektuojant šiuolaikinių,  didesnio aukštingumo pastatų pamatus turi būti nustaytas ne tik grunto pobūdis,  bet ir ištirtos grunto, paimto iš gręžinio, machaninės charakteristikos. Kai kurie tyrimai (pv. kompresinis bandymas) užtrunka iki 2 parų. Sukurti jutikliai, valdikliai ir hidraulinė sitema leidžia automatizuoti tyrimą, vienu metu atlikti keletą skirtingų tyrimų. Pašalinamas žmogiškasis faktorius, operatyviai paruošiamos ataskaitos, atpinga bandymai.  
Suteiktos paslaugos rezultatas (priklausomai nuo poreikio) - veikiantis maketas/prototipas.</t>
      </is>
    </nc>
    <odxf>
      <font>
        <sz val="11"/>
        <color theme="1"/>
        <name val="Calibri"/>
        <scheme val="minor"/>
      </font>
      <protection locked="0"/>
    </odxf>
    <ndxf>
      <font>
        <sz val="11"/>
        <color auto="1"/>
        <name val="Calibri"/>
        <scheme val="minor"/>
      </font>
      <protection locked="1"/>
    </ndxf>
  </rcc>
  <rcc rId="76156" sId="1" odxf="1" dxf="1">
    <nc r="F201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157" sId="1">
    <nc r="G2010">
      <v>22</v>
    </nc>
  </rcc>
  <rcc rId="76158" sId="1" odxf="1" dxf="1">
    <nc r="D2011"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159" sId="1" odxf="1" dxf="1">
    <nc r="E2011" t="inlineStr">
      <is>
        <t>Interaktyvių sensorinių sistemų technologinė plėtra ir projektavimas.</t>
      </is>
    </nc>
    <odxf>
      <font>
        <sz val="11"/>
        <color theme="1"/>
        <name val="Calibri"/>
        <scheme val="minor"/>
      </font>
      <protection locked="0"/>
    </odxf>
    <ndxf>
      <font>
        <sz val="11"/>
        <color auto="1"/>
        <name val="Calibri"/>
        <scheme val="minor"/>
      </font>
      <protection locked="1"/>
    </ndxf>
  </rcc>
  <rcc rId="76160" sId="1" odxf="1" dxf="1">
    <nc r="F201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161" sId="1">
    <nc r="G2011">
      <v>22</v>
    </nc>
  </rcc>
  <rcc rId="76162" sId="1" odxf="1" dxf="1">
    <nc r="D2012"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163" sId="1" odxf="1" dxf="1">
    <nc r="E2012" t="inlineStr">
      <is>
        <t>Automatizuotų grunto savybių tyrimų elektroninių sistemų projektavimas ir technologinė plėtra.</t>
      </is>
    </nc>
    <odxf>
      <font>
        <sz val="11"/>
        <color theme="1"/>
        <name val="Calibri"/>
        <scheme val="minor"/>
      </font>
      <protection locked="0"/>
    </odxf>
    <ndxf>
      <font>
        <sz val="11"/>
        <color auto="1"/>
        <name val="Calibri"/>
        <scheme val="minor"/>
      </font>
      <protection locked="1"/>
    </ndxf>
  </rcc>
  <rcc rId="76164" sId="1" odxf="1" dxf="1">
    <nc r="F201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165" sId="1">
    <nc r="G2012">
      <v>22</v>
    </nc>
  </rcc>
  <rcc rId="76166" sId="1" odxf="1" dxf="1">
    <nc r="D2013"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167" sId="1" odxf="1" dxf="1">
    <nc r="E2013" t="inlineStr">
      <is>
        <t>Ultramažos galios bevielių stebėjimo ir valdymo sistemų projektavimas ir tyrimas.
Didžiausia visų bevielių stebėjimo ir valdymo sistemų problema ribotas baterijų tarnavimo laikas. Iškyla butinybė keisti baterijas. Tai brangu, kartais neįmanoma. Kuriami "protingi", interaktyvūs ultramažos galios jutikliai ir valdymo sistemos. 
Suteiktos paslaugos rezultatas (priklausomai nuo poreikio) - veikiantis maketas/prototipas.</t>
      </is>
    </nc>
    <odxf>
      <font>
        <sz val="11"/>
        <color theme="1"/>
        <name val="Calibri"/>
        <scheme val="minor"/>
      </font>
      <protection locked="0"/>
    </odxf>
    <ndxf>
      <font>
        <sz val="11"/>
        <color auto="1"/>
        <name val="Calibri"/>
        <scheme val="minor"/>
      </font>
      <protection locked="1"/>
    </ndxf>
  </rcc>
  <rcc rId="76168" sId="1" odxf="1" dxf="1">
    <nc r="F201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169" sId="1">
    <nc r="G2013">
      <v>22</v>
    </nc>
  </rcc>
  <rcc rId="76170" sId="1" odxf="1" dxf="1">
    <nc r="D2014"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171" sId="1" odxf="1" dxf="1">
    <nc r="E2014" t="inlineStr">
      <is>
        <t>Matavimo sistemų kūrimas, kalibravimo ir patikros procedūrų automatizavimas (aparatūrinės priemonės ir programinė įranga).</t>
      </is>
    </nc>
    <odxf>
      <font>
        <sz val="11"/>
        <color theme="1"/>
        <name val="Calibri"/>
        <scheme val="minor"/>
      </font>
      <protection locked="0"/>
    </odxf>
    <ndxf>
      <font>
        <sz val="11"/>
        <color auto="1"/>
        <name val="Calibri"/>
        <scheme val="minor"/>
      </font>
      <protection locked="1"/>
    </ndxf>
  </rcc>
  <rcc rId="76172" sId="1" odxf="1" dxf="1">
    <nc r="F201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173" sId="1">
    <nc r="G2014">
      <v>22</v>
    </nc>
  </rcc>
  <rcc rId="76174" sId="1" odxf="1" dxf="1">
    <nc r="D2015"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175" sId="1" odxf="1" dxf="1">
    <nc r="E2015" t="inlineStr">
      <is>
        <t xml:space="preserve">Rotorinių sistemų dinamikos analizė, diagnostika, gedimų prevencijos priemonių kūrimas. Atliekama rotorinių sistemų būklės stebėsena ir diagnostika. Naudojami virpesių matavimo ir kiti būdai. Nustatomi rotorinių sistemų ir atskirų jų komponentų defektai. Teikiamos rekomendacijos rotorinių sistemų patikimumui didinti. Tiekiamos rekomendacijos sistemų techninės priežiūros tobulinimui bei modernizavimui. </t>
      </is>
    </nc>
    <odxf>
      <font>
        <sz val="11"/>
        <color theme="1"/>
        <name val="Calibri"/>
        <scheme val="minor"/>
      </font>
      <protection locked="0"/>
    </odxf>
    <ndxf>
      <font>
        <sz val="11"/>
        <color auto="1"/>
        <name val="Calibri"/>
        <scheme val="none"/>
      </font>
      <protection locked="1"/>
    </ndxf>
  </rcc>
  <rcc rId="76176" sId="1" odxf="1" dxf="1">
    <nc r="F201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177" sId="1">
    <nc r="G2015">
      <v>22</v>
    </nc>
  </rcc>
  <rcc rId="76178" sId="1" odxf="1" dxf="1">
    <nc r="D2016"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179" sId="1" odxf="1" dxf="1">
    <nc r="E2016" t="inlineStr">
      <is>
        <t>Metalų terminio apdorojimo ir liejimo technologijų kūrimas. Atliekama terminio apdorojimo proceso analizė, parenkami tinkamiausi apdorojimo režimai. Suformuluojamos rekomendacijos įrangos parinkimui</t>
      </is>
    </nc>
    <odxf>
      <font>
        <sz val="11"/>
        <color theme="1"/>
        <name val="Calibri"/>
        <scheme val="minor"/>
      </font>
      <protection locked="0"/>
    </odxf>
    <ndxf>
      <font>
        <sz val="11"/>
        <color auto="1"/>
        <name val="Calibri"/>
        <scheme val="none"/>
      </font>
      <protection locked="1"/>
    </ndxf>
  </rcc>
  <rcc rId="76180" sId="1" odxf="1" dxf="1">
    <nc r="F201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181" sId="1">
    <nc r="G2016">
      <v>22</v>
    </nc>
  </rcc>
  <rcc rId="76182" sId="1" odxf="1" dxf="1">
    <nc r="D2017"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183" sId="1" odxf="1" dxf="1">
    <nc r="E2017" t="inlineStr">
      <is>
        <t>Technologinių procesų kompiuterinio projektavimo sistemų kūrimas. Sukuriama technologinių procesų kompiuterinio projektavimo sistemos struktūra ir rekomendacijos jos realizavimui.</t>
      </is>
    </nc>
    <odxf>
      <font>
        <sz val="11"/>
        <color theme="1"/>
        <name val="Calibri"/>
        <scheme val="minor"/>
      </font>
      <protection locked="0"/>
    </odxf>
    <ndxf>
      <font>
        <sz val="11"/>
        <color auto="1"/>
        <name val="Calibri"/>
        <scheme val="none"/>
      </font>
      <protection locked="1"/>
    </ndxf>
  </rcc>
  <rcc rId="76184" sId="1" odxf="1" dxf="1">
    <nc r="F201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185" sId="1">
    <nc r="G2017">
      <v>22</v>
    </nc>
  </rcc>
  <rcc rId="76186" sId="1" odxf="1" dxf="1">
    <nc r="D2018"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187" sId="1" odxf="1" dxf="1">
    <nc r="E2018" t="inlineStr">
      <is>
        <t xml:space="preserve"> Aukšto tikslumo pjezoelektrinių pavarų precizinėms mechatronikos sistemoms kūrimas ir tyrimas.</t>
      </is>
    </nc>
    <odxf>
      <font>
        <sz val="11"/>
        <color theme="1"/>
        <name val="Calibri"/>
        <scheme val="minor"/>
      </font>
      <protection locked="0"/>
    </odxf>
    <ndxf>
      <font>
        <sz val="11"/>
        <color auto="1"/>
        <name val="Calibri"/>
        <scheme val="minor"/>
      </font>
      <protection locked="1"/>
    </ndxf>
  </rcc>
  <rcc rId="76188" sId="1" odxf="1" dxf="1">
    <nc r="F201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189" sId="1">
    <nc r="G2018">
      <v>22</v>
    </nc>
  </rcc>
  <rcc rId="76190" sId="1" odxf="1" dxf="1">
    <nc r="D2019"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191" sId="1" odxf="1" dxf="1">
    <nc r="E2019" t="inlineStr">
      <is>
        <t>Mašinų ir įrengimų dinaminės kokybės užtikrinimo būdų ir priemonių kūrimas ir tyrimai, taikant adaptyvius virpesių gesinimo būdus ir metodus.</t>
      </is>
    </nc>
    <odxf>
      <font>
        <sz val="11"/>
        <color theme="1"/>
        <name val="Calibri"/>
        <scheme val="minor"/>
      </font>
      <protection locked="0"/>
    </odxf>
    <ndxf>
      <font>
        <sz val="11"/>
        <color auto="1"/>
        <name val="Calibri"/>
        <scheme val="minor"/>
      </font>
      <protection locked="1"/>
    </ndxf>
  </rcc>
  <rcc rId="76192" sId="1" odxf="1" dxf="1">
    <nc r="F201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193" sId="1">
    <nc r="G2019">
      <v>22</v>
    </nc>
  </rcc>
  <rcc rId="76194" sId="1" odxf="1" dxf="1">
    <nc r="D2020"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195" sId="1" odxf="1" dxf="1">
    <nc r="E2020" t="inlineStr">
      <is>
        <t>Technologinių procesų modeliavimas ir analizė.</t>
      </is>
    </nc>
    <odxf>
      <font>
        <sz val="11"/>
        <color theme="1"/>
        <name val="Calibri"/>
        <scheme val="minor"/>
      </font>
      <protection locked="0"/>
    </odxf>
    <ndxf>
      <font>
        <sz val="11"/>
        <color auto="1"/>
        <name val="Calibri"/>
        <scheme val="minor"/>
      </font>
      <protection locked="1"/>
    </ndxf>
  </rcc>
  <rcc rId="76196" sId="1" odxf="1" dxf="1">
    <nc r="F202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197" sId="1">
    <nc r="G2020">
      <v>22</v>
    </nc>
  </rcc>
  <rcc rId="76198" sId="1" odxf="1" dxf="1">
    <nc r="D2021"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199" sId="1" odxf="1" dxf="1">
    <nc r="E2021" t="inlineStr">
      <is>
        <t>Automatizuotų matavimo sistemų kūrimas. 
Sumanių matavimo sistemų, įgalinančių matuoti agresyviose aplinkose, kaupti, apdoroti matavimo rezultatus realiuoju laiku ir valdyti matavimo procesą arba sistemos techninius parametrus be operatoriaus įsikišimo kūrimas. Matavimo proceso automatizavimas ir automatizuotųjų matavimo sistemų panaudojimas leidžia kompensuoti paklaidų šaltinius, susijusius su matavimo sąlygomis, išoriniais poveikiais, operatoriaus individualiomis savybėmis. Sprendžiami sukurtų automatizuotų matavimo sistemų metrologinės sieties užtikrinimo uždaviniai.</t>
      </is>
    </nc>
    <odxf>
      <font>
        <sz val="11"/>
        <color theme="1"/>
        <name val="Calibri"/>
        <scheme val="minor"/>
      </font>
      <protection locked="0"/>
    </odxf>
    <ndxf>
      <font>
        <sz val="11"/>
        <color auto="1"/>
        <name val="Calibri"/>
        <scheme val="minor"/>
      </font>
      <protection locked="1"/>
    </ndxf>
  </rcc>
  <rcc rId="76200" sId="1" odxf="1" dxf="1">
    <nc r="F202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01" sId="1">
    <nc r="G2021">
      <v>22</v>
    </nc>
  </rcc>
  <rcc rId="76202" sId="1" odxf="1" dxf="1">
    <nc r="D2022"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03" sId="1" odxf="1" dxf="1">
    <nc r="E2022" t="inlineStr">
      <is>
        <t>Metrologinių uždavinių sprendimui skirtų matavimo sistemų, technologijų ir metodų, kontrolės ir priežiūros valdymo procesų kūrimas. 
Matavimų proceso kontrolei ir kokybei užtikrinti skirtų matavimo priemonių bei etalonų metrologinės priežiūros procedūroms atlikti kūrimas. Taip pat naujų konkrečiam matavimo uždaviniui spręsti skirtų matavimo metodų ir technologijų kūrimas. 
Metrologinės sieties užtikrinimui, įvertinamos turimų įmonės etalonų ir pagalbinių priemonių galimybės bei jų metrologinės charakteristikos, kuriami kompleksiniai kalibravimo metodai ir sieties perdavimo grandinės bei pateikiamos rekomendacijos kalibravimo ar metrologinės priežiūros periodiškumo valdymui.
Darbų apimtis priklauso nuo konkretaus uždavinio, matavimo sistemos sudėtingumo.</t>
      </is>
    </nc>
    <odxf>
      <font>
        <sz val="11"/>
        <color theme="1"/>
        <name val="Calibri"/>
        <scheme val="minor"/>
      </font>
      <protection locked="0"/>
    </odxf>
    <ndxf>
      <font>
        <sz val="11"/>
        <color auto="1"/>
        <name val="Calibri"/>
        <scheme val="minor"/>
      </font>
      <protection locked="1"/>
    </ndxf>
  </rcc>
  <rcc rId="76204" sId="1" odxf="1" dxf="1">
    <nc r="F202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05" sId="1">
    <nc r="G2022">
      <v>22</v>
    </nc>
  </rcc>
  <rcc rId="76206" sId="1" odxf="1" dxf="1">
    <nc r="D2023"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07" sId="1" odxf="1" dxf="1">
    <nc r="E2023" t="inlineStr">
      <is>
        <t>Matavimo priemonių ir sistemų prototipų kūrimas.
Prototipas kuriamas pagal aiškiai identifikuotas technines sąlygas suformuluotam matavimo uždaviniui spręsti, realizuojantis žinomą arba naujai sukurtą matavimo metodą.
Darbų apimtis priklauso nuo konkretaus uždavinio, matavimo priemonės ar sistemos sudėtingumo.</t>
      </is>
    </nc>
    <odxf>
      <font>
        <sz val="11"/>
        <color theme="1"/>
        <name val="Calibri"/>
        <scheme val="minor"/>
      </font>
      <protection locked="0"/>
    </odxf>
    <ndxf>
      <font>
        <sz val="11"/>
        <color auto="1"/>
        <name val="Calibri"/>
        <scheme val="minor"/>
      </font>
      <protection locked="1"/>
    </ndxf>
  </rcc>
  <rcc rId="76208" sId="1" odxf="1" dxf="1">
    <nc r="F202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09" sId="1">
    <nc r="G2023">
      <v>22</v>
    </nc>
  </rcc>
  <rcc rId="76210" sId="1" odxf="1" dxf="1">
    <nc r="D2024"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11" sId="1" odxf="1" dxf="1">
    <nc r="E2024" t="inlineStr">
      <is>
        <t>Parengta prototipinė lanksti „Produktų kūrimo, jų parengimo gamybai bei gamybos procesų optimizavimo „Disciplinuotos laisvės“ sistema“,   sudarytų galimybes, efektyviai ir įmonei naudingai į šiuos procesus įtraukiant visus darbuotojus, optimizuoti produktų kūrimo bei  jų parengimo gamybai  procesus, kartu padėtų efektyviau valdyti gamybos logistikos procesus ir procedūras, kas leistų minimizuoti bendrąsias visumines gamybos  sąnaudas, kartu  garantuoti ir aukštą gaminių kokybę.</t>
      </is>
    </nc>
    <odxf>
      <font>
        <sz val="11"/>
        <color theme="1"/>
        <name val="Calibri"/>
        <scheme val="minor"/>
      </font>
      <protection locked="0"/>
    </odxf>
    <ndxf>
      <font>
        <sz val="11"/>
        <color auto="1"/>
        <name val="Calibri"/>
        <scheme val="minor"/>
      </font>
      <protection locked="1"/>
    </ndxf>
  </rcc>
  <rcc rId="76212" sId="1" odxf="1" dxf="1">
    <nc r="F202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13" sId="1">
    <nc r="G2024">
      <v>22</v>
    </nc>
  </rcc>
  <rcc rId="76214" sId="1" odxf="1" dxf="1">
    <nc r="D2025"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15" sId="1" odxf="1" dxf="1">
    <nc r="E2025" t="inlineStr">
      <is>
        <t>Interaktyvių sensorinių sistemų technologinė plėtra ir projektavimas.</t>
      </is>
    </nc>
    <odxf>
      <font>
        <sz val="11"/>
        <color theme="1"/>
        <name val="Calibri"/>
        <scheme val="minor"/>
      </font>
      <protection locked="0"/>
    </odxf>
    <ndxf>
      <font>
        <sz val="11"/>
        <color auto="1"/>
        <name val="Calibri"/>
        <scheme val="minor"/>
      </font>
      <protection locked="1"/>
    </ndxf>
  </rcc>
  <rcc rId="76216" sId="1" odxf="1" dxf="1">
    <nc r="F202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17" sId="1">
    <nc r="G2025">
      <v>22</v>
    </nc>
  </rcc>
  <rcc rId="76218" sId="1" odxf="1" dxf="1">
    <nc r="D2026"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19" sId="1" odxf="1" dxf="1">
    <nc r="E2026" t="inlineStr">
      <is>
        <t>Automatizuotų grunto savybių tyrimų elektroninių sistemų projektavimas ir technologinė plėtra.</t>
      </is>
    </nc>
    <odxf>
      <font>
        <sz val="11"/>
        <color theme="1"/>
        <name val="Calibri"/>
        <scheme val="minor"/>
      </font>
      <protection locked="0"/>
    </odxf>
    <ndxf>
      <font>
        <sz val="11"/>
        <color auto="1"/>
        <name val="Calibri"/>
        <scheme val="minor"/>
      </font>
      <protection locked="1"/>
    </ndxf>
  </rcc>
  <rcc rId="76220" sId="1" odxf="1" dxf="1">
    <nc r="F202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21" sId="1">
    <nc r="G2026">
      <v>22</v>
    </nc>
  </rcc>
  <rcc rId="76222" sId="1" odxf="1" dxf="1">
    <nc r="D2027"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23" sId="1" odxf="1" dxf="1">
    <nc r="E2027" t="inlineStr">
      <is>
        <t>Ultramažos galios bevielių stebėjimo ir valdymo sistemų projektavimas ir tyrimas.</t>
      </is>
    </nc>
    <odxf>
      <font>
        <sz val="11"/>
        <color theme="1"/>
        <name val="Calibri"/>
        <scheme val="minor"/>
      </font>
      <protection locked="0"/>
    </odxf>
    <ndxf>
      <font>
        <sz val="11"/>
        <color auto="1"/>
        <name val="Calibri"/>
        <scheme val="minor"/>
      </font>
      <protection locked="1"/>
    </ndxf>
  </rcc>
  <rcc rId="76224" sId="1" odxf="1" dxf="1">
    <nc r="F202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25" sId="1">
    <nc r="G2027">
      <v>22</v>
    </nc>
  </rcc>
  <rcc rId="76226" sId="1" odxf="1" dxf="1">
    <nc r="D2028"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27" sId="1" odxf="1" dxf="1">
    <nc r="E2028" t="inlineStr">
      <is>
        <t>Matavimo sistemų kūrimas, kalibravimo ir patikros procedūrų automatizavimas (aparatūrinės priemonės ir programinė įranga).</t>
      </is>
    </nc>
    <odxf>
      <font>
        <sz val="11"/>
        <color theme="1"/>
        <name val="Calibri"/>
        <scheme val="minor"/>
      </font>
      <protection locked="0"/>
    </odxf>
    <ndxf>
      <font>
        <sz val="11"/>
        <color auto="1"/>
        <name val="Calibri"/>
        <scheme val="minor"/>
      </font>
      <protection locked="1"/>
    </ndxf>
  </rcc>
  <rcc rId="76228" sId="1" odxf="1" dxf="1">
    <nc r="F202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29" sId="1">
    <nc r="G2028">
      <v>22</v>
    </nc>
  </rcc>
  <rcc rId="76230" sId="1" odxf="1" dxf="1">
    <nc r="D2029"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31" sId="1" odxf="1" dxf="1">
    <nc r="E2029" t="inlineStr">
      <is>
        <t>Šviesolaidinių prieigos tinklų diegimo nuotolinės kontrolės sistema (programinis įrankis).</t>
      </is>
    </nc>
    <odxf>
      <font>
        <sz val="11"/>
        <color theme="1"/>
        <name val="Calibri"/>
        <scheme val="minor"/>
      </font>
      <protection locked="0"/>
    </odxf>
    <ndxf>
      <font>
        <sz val="11"/>
        <color auto="1"/>
        <name val="Calibri"/>
        <scheme val="minor"/>
      </font>
      <protection locked="1"/>
    </ndxf>
  </rcc>
  <rcc rId="76232" sId="1" odxf="1" dxf="1">
    <nc r="F202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33" sId="1">
    <nc r="G2029">
      <v>22</v>
    </nc>
  </rcc>
  <rcc rId="76234" sId="1" odxf="1" dxf="1">
    <nc r="D2030"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35" sId="1" odxf="1" dxf="1">
    <nc r="E2030" t="inlineStr">
      <is>
        <t>Gedimų prevencijos priemonių kūrimas.</t>
      </is>
    </nc>
    <odxf>
      <font>
        <sz val="11"/>
        <color theme="1"/>
        <name val="Calibri"/>
        <scheme val="minor"/>
      </font>
      <protection locked="0"/>
    </odxf>
    <ndxf>
      <font>
        <sz val="11"/>
        <color auto="1"/>
        <name val="Calibri"/>
        <scheme val="minor"/>
      </font>
      <protection locked="1"/>
    </ndxf>
  </rcc>
  <rcc rId="76236" sId="1" odxf="1" dxf="1">
    <nc r="F203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37" sId="1">
    <nc r="G2030">
      <v>22</v>
    </nc>
  </rcc>
  <rcc rId="76238" sId="1" odxf="1" dxf="1">
    <nc r="D2031"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39" sId="1" odxf="1" dxf="1">
    <nc r="E2031" t="inlineStr">
      <is>
        <t>Technologijos procesų kompiuterinio projektavimo sistemų kūrimas</t>
      </is>
    </nc>
    <odxf>
      <font>
        <sz val="11"/>
        <color theme="1"/>
        <name val="Calibri"/>
        <scheme val="minor"/>
      </font>
      <protection locked="0"/>
    </odxf>
    <ndxf>
      <font>
        <sz val="11"/>
        <color auto="1"/>
        <name val="Calibri"/>
        <scheme val="minor"/>
      </font>
      <protection locked="1"/>
    </ndxf>
  </rcc>
  <rcc rId="76240" sId="1" odxf="1" dxf="1">
    <nc r="F203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41" sId="1">
    <nc r="G2031">
      <v>22</v>
    </nc>
  </rcc>
  <rcc rId="76242" sId="1" odxf="1" dxf="1">
    <nc r="D2032"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43" sId="1" odxf="1" dxf="1">
    <nc r="E2032" t="inlineStr">
      <is>
        <t xml:space="preserve">„Sumanių“ mechatroninių gaminių kūrimas ir tyrimas.
40. Aukšto tikslumo pjezoelektrinių pavarų precizinėms mechatronikos sistemoms kūrimas ir tyrimas.
</t>
      </is>
    </nc>
    <odxf>
      <font>
        <sz val="11"/>
        <color theme="1"/>
        <name val="Calibri"/>
        <scheme val="minor"/>
      </font>
      <protection locked="0"/>
    </odxf>
    <ndxf>
      <font>
        <sz val="11"/>
        <color auto="1"/>
        <name val="Calibri"/>
        <scheme val="minor"/>
      </font>
      <protection locked="1"/>
    </ndxf>
  </rcc>
  <rcc rId="76244" sId="1" odxf="1" dxf="1">
    <nc r="F203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45" sId="1">
    <nc r="G2032">
      <v>22</v>
    </nc>
  </rcc>
  <rcc rId="76246" sId="1" odxf="1" dxf="1">
    <nc r="D2033"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47" sId="1" odxf="1" dxf="1">
    <nc r="E2033" t="inlineStr">
      <is>
        <t>Mašinų ir įrengimų dinaminės kokybės užtikrinimo būdų ir priemonių kūrimas ir tyrimai, taikant adaptyvius virpesių gesinimo būdus ir metodus.</t>
      </is>
    </nc>
    <odxf>
      <font>
        <sz val="11"/>
        <color theme="1"/>
        <name val="Calibri"/>
        <scheme val="minor"/>
      </font>
      <protection locked="0"/>
    </odxf>
    <ndxf>
      <font>
        <sz val="11"/>
        <color auto="1"/>
        <name val="Calibri"/>
        <scheme val="minor"/>
      </font>
      <protection locked="1"/>
    </ndxf>
  </rcc>
  <rcc rId="76248" sId="1" odxf="1" dxf="1">
    <nc r="F203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49" sId="1">
    <nc r="G2033">
      <v>22</v>
    </nc>
  </rcc>
  <rcc rId="76250" sId="1" odxf="1" dxf="1">
    <nc r="D2034"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251" sId="1" odxf="1" dxf="1">
    <nc r="E2034" t="inlineStr">
      <is>
        <t>Technologinių procesų modeliavimas ir analizė.</t>
      </is>
    </nc>
    <odxf>
      <font>
        <sz val="11"/>
        <color theme="1"/>
        <name val="Calibri"/>
        <scheme val="minor"/>
      </font>
      <protection locked="0"/>
    </odxf>
    <ndxf>
      <font>
        <sz val="11"/>
        <color auto="1"/>
        <name val="Calibri"/>
        <scheme val="minor"/>
      </font>
      <protection locked="1"/>
    </ndxf>
  </rcc>
  <rcc rId="76252" sId="1" odxf="1" dxf="1">
    <nc r="F203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53" sId="1">
    <nc r="G2034">
      <v>22</v>
    </nc>
  </rcc>
  <rcc rId="76254" sId="1" odxf="1" dxf="1">
    <nc r="D2035"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55" sId="1" odxf="1" dxf="1">
    <nc r="E2035" t="inlineStr">
      <is>
        <t xml:space="preserve">Automatizuotų matavimo sistemų kūrimas </t>
      </is>
    </nc>
    <odxf>
      <font>
        <sz val="11"/>
        <color theme="1"/>
        <name val="Calibri"/>
        <scheme val="minor"/>
      </font>
      <protection locked="0"/>
    </odxf>
    <ndxf>
      <font>
        <sz val="11"/>
        <color auto="1"/>
        <name val="Calibri"/>
        <scheme val="minor"/>
      </font>
      <protection locked="1"/>
    </ndxf>
  </rcc>
  <rcc rId="76256" sId="1" odxf="1" dxf="1">
    <nc r="F203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57" sId="1">
    <nc r="G2035">
      <v>22</v>
    </nc>
  </rcc>
  <rcc rId="76258" sId="1" odxf="1" dxf="1">
    <nc r="D2036"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59" sId="1" odxf="1" dxf="1">
    <nc r="E2036" t="inlineStr">
      <is>
        <t>Metrologinių uždavinių sprendimui skirtų matavimo sistemų, technologijų ir metodų kūrimas</t>
      </is>
    </nc>
    <odxf>
      <font>
        <sz val="11"/>
        <color theme="1"/>
        <name val="Calibri"/>
        <scheme val="minor"/>
      </font>
      <protection locked="0"/>
    </odxf>
    <ndxf>
      <font>
        <sz val="11"/>
        <color auto="1"/>
        <name val="Calibri"/>
        <scheme val="minor"/>
      </font>
      <protection locked="1"/>
    </ndxf>
  </rcc>
  <rcc rId="76260" sId="1" odxf="1" dxf="1">
    <nc r="F203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61" sId="1">
    <nc r="G2036">
      <v>22</v>
    </nc>
  </rcc>
  <rcc rId="76262" sId="1" odxf="1" dxf="1">
    <nc r="D2037"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63" sId="1" odxf="1" dxf="1">
    <nc r="E2037" t="inlineStr">
      <is>
        <t>Matavimo priemonių ir sistemų prototipų kūrimas</t>
      </is>
    </nc>
    <odxf>
      <font>
        <sz val="11"/>
        <color theme="1"/>
        <name val="Calibri"/>
        <scheme val="minor"/>
      </font>
      <protection locked="0"/>
    </odxf>
    <ndxf>
      <font>
        <sz val="11"/>
        <color auto="1"/>
        <name val="Calibri"/>
        <scheme val="minor"/>
      </font>
      <protection locked="1"/>
    </ndxf>
  </rcc>
  <rcc rId="76264" sId="1" odxf="1" dxf="1">
    <nc r="F203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65" sId="1">
    <nc r="G2037">
      <v>22</v>
    </nc>
  </rcc>
  <rcc rId="76266" sId="1" odxf="1" dxf="1">
    <nc r="D2038"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67" sId="1" odxf="1" dxf="1">
    <nc r="E2038" t="inlineStr">
      <is>
        <t>Kokybės kontrolės sistemų, skirtų technologinių parametrų stebėsenai ir valdymui įvairiuose technologinio proceso (tame tarpe sandėliavimo metu) etapuose prototipų kūrimas. Gali būti sprendžiami kompleksiniai uždaviniai arba atskiri su kokretaus parametro kontrole ir kontrolės proceso valdymu susiję uždaviniai. Darbų apimtis priklauso nuo konkretaus uždavinio, sistemos sudėtingumo, pasirenkamų parametrų skaičiaus, automatizavimo lygio.</t>
      </is>
    </nc>
    <odxf>
      <font>
        <sz val="11"/>
        <color theme="1"/>
        <name val="Calibri"/>
        <scheme val="minor"/>
      </font>
      <protection locked="0"/>
    </odxf>
    <ndxf>
      <font>
        <sz val="11"/>
        <color auto="1"/>
        <name val="Calibri"/>
        <scheme val="minor"/>
      </font>
      <protection locked="1"/>
    </ndxf>
  </rcc>
  <rcc rId="76268" sId="1" odxf="1" dxf="1">
    <nc r="F203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69" sId="1">
    <nc r="G2038">
      <v>22</v>
    </nc>
  </rcc>
  <rcc rId="76270" sId="1" odxf="1" dxf="1">
    <nc r="D2039"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271" sId="1" odxf="1" dxf="1">
    <nc r="E2039" t="inlineStr">
      <is>
        <t>Aktualių statybos technologinių, organizacinių ir ekonominių procesų tyrimai orientuoti į statybos darbų vykdymo efektyvumą.                                                                                                                                             Statybos projektai yra kompleksiniai, sudėtingi, sudaryti iš skirtingų dalių, kurias reikia derinti, įgyvendinami per palyginti ilgą laiką.Norint realizuoti pastato statybą, tenka pereiti daug etapų, padaryti daugybę sprendimų, viską suplanuoti.  Tačiau labai dažnai tai pamirštama ir darbai pradedami tinkamai nepasiruošus.Todėl siekiama ieškoti būdų, kaip palengvinti šį procesą efektyviai sprendžiant technologinius, organizacinius bei ekonominius procesus prieš statybos darbų vykdymą.</t>
      </is>
    </nc>
    <odxf>
      <font>
        <sz val="11"/>
        <color theme="1"/>
        <name val="Calibri"/>
        <scheme val="minor"/>
      </font>
      <protection locked="0"/>
    </odxf>
    <ndxf>
      <font>
        <sz val="11"/>
        <color auto="1"/>
        <name val="Calibri"/>
        <scheme val="minor"/>
      </font>
      <protection locked="1"/>
    </ndxf>
  </rcc>
  <rcc rId="76272" sId="1" odxf="1" dxf="1">
    <nc r="F203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73" sId="1">
    <nc r="G2039">
      <v>22</v>
    </nc>
  </rcc>
  <rcc rId="76274" sId="1" odxf="1" dxf="1">
    <nc r="D2040"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75" sId="1" odxf="1" dxf="1">
    <nc r="E2040" t="inlineStr">
      <is>
        <t>Automatizuotų statybos technologinių, organizacinių ir ekonominių procesų kūrimas              
Lietuvoje plėtojama ir  į atitinkamus tarptautinius   tinklus   integruojama vieninga skaitmeninių statybos modelių kūrimo infrastruktūra, siekiant,kad  visa  statybos  projektuose  naudojama informacija visame  statinio  gyvavimo  cikle,  nuo  idėjos  iki  nugriovimo,  būtų  kuriama  vienoje duomenų bazėje. Tam tikslui kuriami statybos technologiniai ir organizaciniai sprendimai integruojami į BIM programinę įrangą.</t>
      </is>
    </nc>
    <odxf>
      <font>
        <sz val="11"/>
        <color theme="1"/>
        <name val="Calibri"/>
        <scheme val="minor"/>
      </font>
      <protection locked="0"/>
    </odxf>
    <ndxf>
      <font>
        <sz val="11"/>
        <color auto="1"/>
        <name val="Calibri"/>
        <scheme val="minor"/>
      </font>
      <protection locked="1"/>
    </ndxf>
  </rcc>
  <rcc rId="76276" sId="1" odxf="1" dxf="1">
    <nc r="F204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77" sId="1">
    <nc r="G2040">
      <v>22</v>
    </nc>
  </rcc>
  <rcc rId="76278" sId="1" odxf="1" dxf="1">
    <nc r="D2041" t="inlineStr">
      <is>
        <t>K4_P4_T2</t>
      </is>
    </nc>
    <odxf>
      <font>
        <sz val="11"/>
        <color theme="1"/>
        <name val="Calibri"/>
        <scheme val="minor"/>
      </font>
      <alignment wrapText="0" readingOrder="0"/>
      <protection locked="0"/>
    </odxf>
    <ndxf>
      <font>
        <sz val="11"/>
        <color auto="1"/>
        <name val="Calibri"/>
        <scheme val="none"/>
      </font>
      <alignment wrapText="1" readingOrder="0"/>
      <protection locked="1"/>
    </ndxf>
  </rcc>
  <rcc rId="76279" sId="1" odxf="1" dxf="1">
    <nc r="E2041" t="inlineStr">
      <is>
        <t xml:space="preserve">Signalų bei duomenų surinkimo sistema/mazgas. Signalų surinkimo sistemos naudojamos tiek  lanksčių gamybos technologijų projektavimo, derinimo etape, kuomet reikia įvertinti prototipo veikimą, tiek realios eksploatacijos metu, kuomet reikia kontroliuoti ir valdyti procesą.  Pavyzdžiai: radijo/ultragarsinės navigacijos sistema; bevielio jutiklių duomenų surinkimo, apdorojimo, vizualizacijos sistema; didelio dinaminio diapazono signalų žadinimo bei įrašymo sistema; birių, skystų produktų apskaitos sistema; fizinių/cheminių medžiagos parametrų/polimerizacijos laipsnio/kietėjimo kinetikos įvertinimo sistema; defektų aptikimo sistema.  Suteiktos paslaugos rezultatas (priklausomai nuo poreikio) -veikiantis maketas/prototipas, lydinti dokumentacija (techninė dokumentacija/parametrų tyrimo rezultatai).  </t>
      </is>
    </nc>
    <odxf>
      <font>
        <sz val="11"/>
        <color theme="1"/>
        <name val="Calibri"/>
        <scheme val="minor"/>
      </font>
      <protection locked="0"/>
    </odxf>
    <ndxf>
      <font>
        <sz val="11"/>
        <color auto="1"/>
        <name val="Calibri"/>
        <scheme val="none"/>
      </font>
      <protection locked="1"/>
    </ndxf>
  </rcc>
  <rcc rId="76280" sId="1" odxf="1" dxf="1">
    <nc r="F204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81" sId="1">
    <nc r="G2041">
      <v>22</v>
    </nc>
  </rcc>
  <rcc rId="76282" sId="1" odxf="1" dxf="1">
    <nc r="D2042"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83" sId="1" odxf="1" dxf="1">
    <nc r="E2042" t="inlineStr">
      <is>
        <t>Mechaninių ir elektromechaninių įrenginių funkcionavimo diagnostikos metodų, algoritmų ir programų kūrimas. Įrenginių funkcionalumo padidinimui, kuriami įrenginių ar jų atskirų dalių diagnostikos būdai, metodai bei algoritmai. Šių algoritmų pagrindu, kuriamos programinės realizacijos leidžiančios prailginti įrenginių eksploatacijos laiką ir užtikrinti saugų bei standartus ir techninius reikalavimus atitinkantį darbą. Suteiktos paslaugos rezultatas - Sukurti diagnostikos algoritmai bei programinė realizacija</t>
      </is>
    </nc>
    <odxf>
      <font>
        <sz val="11"/>
        <color theme="1"/>
        <name val="Calibri"/>
        <scheme val="minor"/>
      </font>
      <protection locked="0"/>
    </odxf>
    <ndxf>
      <font>
        <sz val="11"/>
        <color auto="1"/>
        <name val="Calibri"/>
        <scheme val="minor"/>
      </font>
      <protection locked="1"/>
    </ndxf>
  </rcc>
  <rcc rId="76284" sId="1" odxf="1" dxf="1">
    <nc r="F204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85" sId="1">
    <nc r="G2042">
      <v>22</v>
    </nc>
  </rcc>
  <rcc rId="76286" sId="1" odxf="1" dxf="1">
    <nc r="D2043"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287" sId="1" odxf="1" dxf="1">
    <nc r="E2043" t="inlineStr">
      <is>
        <t>Tolydinių bei diskrečiųjų procesų matematinis ir imitacinis modeliavimas. Gamyboje vykstančių dikrečiųjų ir tolydinių  procesų matematinio modelio sudarymas, panaudojant klasikinius ir modernius metodus ir algoritmus. Šių modelių realizacija ir testinis imitavimas atliekamas, panaudojant modeliavimo paketus Matlab, Centaurus bei IEC 61131 standartą  atitinkančius programinių valdiklių programavimo paketus. Suteiktos paslaugos rezultatas - Proceso matematinio modelio realizacija ir testavimas</t>
      </is>
    </nc>
    <odxf>
      <font>
        <sz val="11"/>
        <color theme="1"/>
        <name val="Calibri"/>
        <scheme val="minor"/>
      </font>
      <alignment horizontal="general" vertical="top" readingOrder="0"/>
      <protection locked="0"/>
    </odxf>
    <ndxf>
      <font>
        <sz val="10"/>
        <color auto="1"/>
        <name val="Times New Roman"/>
        <scheme val="none"/>
      </font>
      <alignment horizontal="left" vertical="center" readingOrder="0"/>
      <protection locked="1"/>
    </ndxf>
  </rcc>
  <rcc rId="76288" sId="1" odxf="1" dxf="1">
    <nc r="F204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89" sId="1">
    <nc r="G2043">
      <v>22</v>
    </nc>
  </rcc>
  <rcc rId="76290" sId="1" odxf="1" dxf="1">
    <nc r="D2044"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291" sId="1" odxf="1" dxf="1">
    <nc r="E2044" t="inlineStr">
      <is>
        <t>Procesų optimizavimo uždavinių formalizavimas ir sprendimas. Nustatomi optimizavimo tikslai bei galimybės, apibrėžiamos techninės ir programinės priemonės šių tikslų realizavimui. Siekiami tikslai - energetinis ir ekonominis efektyvumas, saugumas ir ekologija. Taikant įvairius optimizavimo metodus ir kriterijus atliekamas matematinis modeliavimas. Suteiktos paslaugos rezultatas - optimimumo paieškos uždavinio sprendimas</t>
      </is>
    </nc>
    <odxf>
      <font>
        <sz val="11"/>
        <color theme="1"/>
        <name val="Calibri"/>
        <scheme val="minor"/>
      </font>
      <protection locked="0"/>
    </odxf>
    <ndxf>
      <font>
        <sz val="11"/>
        <color auto="1"/>
        <name val="Calibri"/>
        <scheme val="minor"/>
      </font>
      <protection locked="1"/>
    </ndxf>
  </rcc>
  <rcc rId="76292" sId="1" odxf="1" dxf="1">
    <nc r="F204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93" sId="1">
    <nc r="G2044">
      <v>22</v>
    </nc>
  </rcc>
  <rcc rId="76294" sId="1" odxf="1" dxf="1">
    <nc r="D2045"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295" sId="1" odxf="1" dxf="1">
    <nc r="E2045" t="inlineStr">
      <is>
        <t>Nepertraukiamų technologinių procesų (cheminių, biocheminių, maisto pramonės, energetikos ir kt.) optimizavimas ir automatinis valdymas. Taikant eksperimentų teorijos, procesų matematinio modeliavimo ir optimizavimo metodus atliekami nepertraukiamų technologinių procesų parametrų ir režimų optimizavimo užduotiems kriterijams tyrimai ir suprojektuojamos valdymo sistemos, realizuojančios optimalius technologinius procesus. Suteiktos paslaugos rezultatas  - valdymo algoritmai ir programos</t>
      </is>
    </nc>
    <odxf>
      <font>
        <sz val="11"/>
        <color theme="1"/>
        <name val="Calibri"/>
        <scheme val="minor"/>
      </font>
      <protection locked="0"/>
    </odxf>
    <ndxf>
      <font>
        <sz val="11"/>
        <color auto="1"/>
        <name val="Calibri"/>
        <scheme val="minor"/>
      </font>
      <protection locked="1"/>
    </ndxf>
  </rcc>
  <rcc rId="76296" sId="1" odxf="1" dxf="1">
    <nc r="F204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297" sId="1">
    <nc r="G2045">
      <v>22</v>
    </nc>
  </rcc>
  <rcc rId="76298" sId="1" odxf="1" dxf="1">
    <nc r="D2046"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299" sId="1" odxf="1" dxf="1">
    <nc r="E2046" t="inlineStr">
      <is>
        <t>Biotechnologinių procesų modeliavimas, optimizavimas, valdymas. Panaudojus bazines žinias, eksperimentų rezultatus ir ekspertų žinias kuriami procesų matematiniai modeliai. Modeliai pritaikomi procesų optimizavimui, monitoringui, valdymui ir klaidų analizei.. Suteiktos paslaugos rezultatas  - racionalūs valdymo agoritmai, procesų modeliai</t>
      </is>
    </nc>
    <odxf>
      <font>
        <sz val="11"/>
        <color theme="1"/>
        <name val="Calibri"/>
        <scheme val="minor"/>
      </font>
      <protection locked="0"/>
    </odxf>
    <ndxf>
      <font>
        <sz val="11"/>
        <color auto="1"/>
        <name val="Calibri"/>
        <scheme val="minor"/>
      </font>
      <protection locked="1"/>
    </ndxf>
  </rcc>
  <rcc rId="76300" sId="1" odxf="1" dxf="1">
    <nc r="F204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301" sId="1">
    <nc r="G2046">
      <v>22</v>
    </nc>
  </rcc>
  <rcc rId="76302" sId="1" odxf="1" dxf="1">
    <nc r="D2047"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303" sId="1" odxf="1" dxf="1">
    <nc r="E2047" t="inlineStr">
      <is>
        <t>Sprendimo paramos sistemų  technologinių  procesų valdymui kūrimas ir tyrimas. Galimybių studijos skirtos įvertinti įterptinių sistemų taikymo dinaminėms transporto sistemų charakteristikoms tirti galimybes. Suteiktos paslaugos rezultatas - sukurtas sprendimo paramos sistemos prototipas</t>
      </is>
    </nc>
    <odxf>
      <font>
        <sz val="11"/>
        <color theme="1"/>
        <name val="Calibri"/>
        <scheme val="minor"/>
      </font>
      <protection locked="0"/>
    </odxf>
    <ndxf>
      <font>
        <sz val="11"/>
        <color auto="1"/>
        <name val="Calibri"/>
        <scheme val="minor"/>
      </font>
      <protection locked="1"/>
    </ndxf>
  </rcc>
  <rcc rId="76304" sId="1" odxf="1" dxf="1">
    <nc r="F204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305" sId="1">
    <nc r="G2047">
      <v>22</v>
    </nc>
  </rcc>
  <rcc rId="76306" sId="1" odxf="1" dxf="1">
    <nc r="D2048" t="inlineStr">
      <is>
        <t>K4_P4_T2</t>
      </is>
    </nc>
    <odxf>
      <font>
        <sz val="11"/>
        <color theme="1"/>
        <name val="Calibri"/>
        <scheme val="minor"/>
      </font>
      <alignment wrapText="0" readingOrder="0"/>
      <protection locked="0"/>
    </odxf>
    <ndxf>
      <font>
        <sz val="11"/>
        <color auto="1"/>
        <name val="Calibri"/>
        <scheme val="none"/>
      </font>
      <alignment wrapText="1" readingOrder="0"/>
      <protection locked="1"/>
    </ndxf>
  </rcc>
  <rcc rId="76307" sId="1" odxf="1" dxf="1">
    <nc r="E2048" t="inlineStr">
      <is>
        <t xml:space="preserve">Naujų gaminių, skirtų informacijos nuskaitymui, perdavimui ir kaupimui,  kūrimas ir tyrimas. Rezultate bus sukurtas gaminio (valdiklio) prototipas, atliktas jo išbandymas kaupiant, saugant ir perduodant nuotoliniu būdu duomenis, sukauptus iš energetinių resursų apskaitos prietaisų. </t>
      </is>
    </nc>
    <odxf>
      <font>
        <sz val="11"/>
        <color theme="1"/>
        <name val="Calibri"/>
        <scheme val="minor"/>
      </font>
      <protection locked="0"/>
    </odxf>
    <ndxf>
      <font>
        <sz val="11"/>
        <color auto="1"/>
        <name val="Calibri"/>
        <scheme val="none"/>
      </font>
      <protection locked="1"/>
    </ndxf>
  </rcc>
  <rcc rId="76308" sId="1" odxf="1" dxf="1">
    <nc r="F204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309" sId="1">
    <nc r="G2048">
      <v>22</v>
    </nc>
  </rcc>
  <rcc rId="76310" sId="1" odxf="1" dxf="1">
    <nc r="D2049" t="inlineStr">
      <is>
        <t>K4_P4_T2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311" sId="1" odxf="1" dxf="1">
    <nc r="E2049" t="inlineStr">
      <is>
        <t>Išmaniųjų gamybos technologinių sistemų, pagrįstų mechatronika ir robotika, prototipo kūrimas. Detali informacija apie tiekiamas paslaugas ir naudojamą įrangą: www.apc.ku.lt</t>
      </is>
    </nc>
    <odxf>
      <protection locked="0"/>
    </odxf>
    <ndxf>
      <protection locked="1"/>
    </ndxf>
  </rcc>
  <rcc rId="76312" sId="1" odxf="1" dxf="1">
    <nc r="F2049" t="inlineStr">
      <is>
        <t>A.Tadžijevas
tel. +37065538841
el. p. arturas.tadzijevas@ku.lt</t>
      </is>
    </nc>
    <odxf>
      <alignment wrapText="0" readingOrder="0"/>
    </odxf>
    <ndxf>
      <alignment wrapText="1" readingOrder="0"/>
    </ndxf>
  </rcc>
  <rcc rId="76313" sId="1">
    <nc r="G2049">
      <v>23</v>
    </nc>
  </rcc>
  <rcc rId="76314" sId="1" odxf="1" dxf="1">
    <nc r="D2050" t="inlineStr">
      <is>
        <t>K4_P4_T2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315" sId="1" odxf="1" dxf="1">
    <nc r="E2050" t="inlineStr">
      <is>
        <t>Nestandartiniai eksperimentiniai technologinių įrenginių, mechatroninės ir robotų sistemos tyrimai, tyrimo metodikų sukūrimas, tyrimo rezultatų analizė.</t>
      </is>
    </nc>
    <odxf>
      <protection locked="0"/>
    </odxf>
    <ndxf>
      <protection locked="1"/>
    </ndxf>
  </rcc>
  <rcc rId="76316" sId="1" odxf="1" dxf="1">
    <nc r="F2050" t="inlineStr">
      <is>
        <t>J. Janutėnienė
tel. 8 46 39 86 93
el. p. jolanta.januteniene@ku.lt</t>
      </is>
    </nc>
    <odxf>
      <alignment wrapText="0" readingOrder="0"/>
    </odxf>
    <ndxf>
      <alignment wrapText="1" readingOrder="0"/>
    </ndxf>
  </rcc>
  <rcc rId="76317" sId="1">
    <nc r="G2050">
      <v>23</v>
    </nc>
  </rcc>
  <rcc rId="76318" sId="1" odxf="1" dxf="1">
    <nc r="D2051" t="inlineStr">
      <is>
        <t>K4_P4_T2</t>
      </is>
    </nc>
    <odxf>
      <alignment wrapText="0" readingOrder="0"/>
      <protection locked="0"/>
    </odxf>
    <ndxf>
      <alignment wrapText="1" readingOrder="0"/>
      <protection locked="1"/>
    </ndxf>
  </rcc>
  <rcc rId="76319" sId="1" odxf="1" dxf="1">
    <nc r="E2051" t="inlineStr">
      <is>
        <t>Intelektinės gamybos ir paslaugų teikimo procesų valdymo sistemos sukūrimas</t>
      </is>
    </nc>
    <odxf>
      <protection locked="0"/>
    </odxf>
    <ndxf>
      <protection locked="1"/>
    </ndxf>
  </rcc>
  <rcc rId="76320" sId="1" odxf="1" dxf="1">
    <nc r="F2051" t="inlineStr">
      <is>
        <t>Doc.dr. Ilona Rupšienė
El.p. ilona.rupsiene@ltvk.lt
(4 6)311103</t>
      </is>
    </nc>
    <odxf>
      <alignment wrapText="0" readingOrder="0"/>
    </odxf>
    <ndxf>
      <alignment wrapText="1" readingOrder="0"/>
    </ndxf>
  </rcc>
  <rcc rId="76321" sId="1">
    <nc r="G2051">
      <v>25</v>
    </nc>
  </rcc>
  <rcc rId="76322" sId="1" odxf="1" dxf="1">
    <nc r="D2052" t="inlineStr">
      <is>
        <t>K4_P4_T2</t>
      </is>
    </nc>
    <odxf>
      <alignment wrapText="0" readingOrder="0"/>
      <protection locked="0"/>
    </odxf>
    <ndxf>
      <alignment wrapText="1" readingOrder="0"/>
      <protection locked="1"/>
    </ndxf>
  </rcc>
  <rcc rId="76323" sId="1" odxf="1" dxf="1">
    <nc r="E2052" t="inlineStr">
      <is>
        <t>Trimačių formų nuskaitymui koordinacinėmis pjovimo staklėmis (CNC) skirto elektroninio liestuko prototipas. Šis įrenginys leistų automatizuoti trimačių objektų skaitmeninimą ruošiant produktus masinei gamybai bei jau pagamintų produktų kokybės patikrai. Kuriant prototipą būtų ieškoma naujų sprendimų įrenginio konstrukcijos optimizavimui, skaitmeninių jutiklių taikyme bei taškų nuskaitymo tikslumui didinti.</t>
      </is>
    </nc>
    <odxf>
      <protection locked="0"/>
    </odxf>
    <ndxf>
      <protection locked="1"/>
    </ndxf>
  </rcc>
  <rcc rId="76324" sId="1" odxf="1" dxf="1">
    <nc r="F2052" t="inlineStr">
      <is>
        <t xml:space="preserve">Gražina Strazdienė, 
Technikos fakulteto dekanė
tel. (8-5) 2621569, 
el. paštas g.strazdiene@vtdko.lt </t>
      </is>
    </nc>
    <odxf>
      <alignment wrapText="0" readingOrder="0"/>
    </odxf>
    <ndxf>
      <alignment wrapText="1" readingOrder="0"/>
    </ndxf>
  </rcc>
  <rcc rId="76325" sId="1">
    <nc r="G2052">
      <v>28</v>
    </nc>
  </rcc>
  <rcc rId="76326" sId="1" odxf="1" dxf="1">
    <nc r="D2053" t="inlineStr">
      <is>
        <t>K4_P4_T2</t>
      </is>
    </nc>
    <odxf>
      <alignment wrapText="0" readingOrder="0"/>
      <protection locked="0"/>
    </odxf>
    <ndxf>
      <alignment wrapText="1" readingOrder="0"/>
      <protection locked="1"/>
    </ndxf>
  </rcc>
  <rcc rId="76327" sId="1" odxf="1" dxf="1">
    <nc r="E2053" t="inlineStr">
      <is>
        <t xml:space="preserve">Optimalių sąlygų skintų gėlių laikymui užtikrinimo sistemos prototipas. Sistema skirta nuskintų gėlių priežiūrai. Ji padėtų užtikrinti automatizuotą optimalių sąlygų sukūrimą ir palaikymą dideliam nuskintų augalų kiekiui, siekiant kuo ilgiau išlaikyti juos tinkamoje pardavimui būklėje.   </t>
      </is>
    </nc>
    <odxf>
      <protection locked="0"/>
    </odxf>
    <ndxf>
      <protection locked="1"/>
    </ndxf>
  </rcc>
  <rcc rId="76328" sId="1" odxf="1" dxf="1">
    <nc r="F2053" t="inlineStr">
      <is>
        <t xml:space="preserve">Gražina Strazdienė, 
Technikos fakulteto dekanė
tel. (8-5) 2621569, 
el. paštas g.strazdiene@vtdko.lt </t>
      </is>
    </nc>
    <odxf>
      <alignment wrapText="0" readingOrder="0"/>
    </odxf>
    <ndxf>
      <alignment wrapText="1" readingOrder="0"/>
    </ndxf>
  </rcc>
  <rcc rId="76329" sId="1">
    <nc r="G2053">
      <v>28</v>
    </nc>
  </rcc>
  <rcc rId="76330" sId="1" odxf="1" dxf="1">
    <nc r="D2054" t="inlineStr">
      <is>
        <t>K4_P4_T3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331" sId="1" odxf="1" dxf="1">
    <nc r="E2054" t="inlineStr">
      <is>
        <t>Išmaniųjų nuotolinių sistemų valdymo tyrimai</t>
      </is>
    </nc>
    <odxf>
      <protection locked="0"/>
    </odxf>
    <ndxf>
      <protection locked="1"/>
    </ndxf>
  </rcc>
  <rcc rId="76332" sId="1" odxf="1" dxf="1">
    <nc r="F2054" t="inlineStr">
      <is>
        <t>Doc. dr. Antoni Kozič
a.kozic@eif.viko.lt
(8-5) 219 16 14
Dr. Eugenija Strazdienė
El. p. e.strazdiene@mtf.viko.lt 
(8-615) 85271</t>
      </is>
    </nc>
    <odxf>
      <alignment wrapText="0" readingOrder="0"/>
    </odxf>
    <ndxf>
      <alignment wrapText="1" readingOrder="0"/>
    </ndxf>
  </rcc>
  <rcc rId="76333" sId="1">
    <nc r="G2054">
      <v>29</v>
    </nc>
  </rcc>
  <rcc rId="76334" sId="1" odxf="1" dxf="1">
    <nc r="D2055" t="inlineStr">
      <is>
        <t>K4_P4_T3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335" sId="1" odxf="1" dxf="1">
    <nc r="E2055" t="inlineStr">
      <is>
        <t>Išmaniųjų nuotolinių sistemų valdymo tyrimai</t>
      </is>
    </nc>
    <odxf>
      <protection locked="0"/>
    </odxf>
    <ndxf>
      <protection locked="1"/>
    </ndxf>
  </rcc>
  <rcc rId="76336" sId="1" odxf="1" dxf="1">
    <nc r="F2055" t="inlineStr">
      <is>
        <t>Doc. dr. Antoni Kozič
a.kozic@eif.viko.lt
(8-5) 219 16 14
Dr. Eugenija Strazdienė
El. p. e.strazdiene@mtf.viko.lt 
(8-615) 85275</t>
      </is>
    </nc>
    <odxf>
      <alignment wrapText="0" readingOrder="0"/>
    </odxf>
    <ndxf>
      <alignment wrapText="1" readingOrder="0"/>
    </ndxf>
  </rcc>
  <rcc rId="76337" sId="1">
    <nc r="G2055">
      <v>29</v>
    </nc>
  </rcc>
  <rcc rId="76338" sId="1" odxf="1" dxf="1">
    <nc r="D2056" t="inlineStr">
      <is>
        <t>K4_P4_T3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339" sId="1" odxf="1" dxf="1">
    <nc r="E2056" t="inlineStr">
      <is>
        <t>Elektroninių ir mechatroninių  sistemų tyrimai.</t>
      </is>
    </nc>
    <odxf>
      <protection locked="0"/>
    </odxf>
    <ndxf>
      <protection locked="1"/>
    </ndxf>
  </rcc>
  <rcc rId="76340" sId="1" odxf="1" dxf="1">
    <nc r="F2056" t="inlineStr">
      <is>
        <t>Doc. dr. Antoni Kozič
a.kozic@eif.viko.lt
(8-5) 219 16 14
Dr. Eugenija Strazdienė
El. p. e.strazdiene@mtf.viko.lt 
(8-615) 85276</t>
      </is>
    </nc>
    <odxf>
      <alignment wrapText="0" readingOrder="0"/>
    </odxf>
    <ndxf>
      <alignment wrapText="1" readingOrder="0"/>
    </ndxf>
  </rcc>
  <rcc rId="76341" sId="1">
    <nc r="G2056">
      <v>29</v>
    </nc>
  </rcc>
  <rcc rId="76342" sId="1" odxf="1" dxf="1">
    <nc r="D2057" t="inlineStr">
      <is>
        <t>K4_P4_T2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343" sId="1" odxf="1" dxf="1">
    <nc r="E2057" t="inlineStr">
      <is>
        <t>Aprangos virtualaus 3D projektavimo technologijos, leidžiančios gaminio vizualizavimo metu įvertinti medžiagų mechaninę elgseną, sukūrimas ir demonstravimas</t>
      </is>
    </nc>
    <odxf>
      <protection locked="0"/>
    </odxf>
    <ndxf>
      <protection locked="1"/>
    </ndxf>
  </rcc>
  <rcc rId="76344" sId="1" odxf="1" dxf="1">
    <nc r="F2057" t="inlineStr">
      <is>
        <t>Doc. dr. Antoni Kozič
a.kozic@eif.viko.lt
(8-5) 219 16 14
Dr. Eugenija Strazdienė
El. p. e.strazdiene@mtf.viko.lt 
(8-615) 85278</t>
      </is>
    </nc>
    <odxf>
      <alignment wrapText="0" readingOrder="0"/>
    </odxf>
    <ndxf>
      <alignment wrapText="1" readingOrder="0"/>
    </ndxf>
  </rcc>
  <rcc rId="76345" sId="1">
    <nc r="G2057">
      <v>29</v>
    </nc>
  </rcc>
  <rcc rId="76346" sId="1" odxf="1" dxf="1">
    <nc r="D2058" t="inlineStr">
      <is>
        <t>K4_P4_T3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347" sId="1" odxf="1" dxf="1">
    <nc r="E2058" t="inlineStr">
      <is>
        <t>Išmaniųjų nuotolinių sistemų valdymo tyrimai</t>
      </is>
    </nc>
    <odxf>
      <protection locked="0"/>
    </odxf>
    <ndxf>
      <protection locked="1"/>
    </ndxf>
  </rcc>
  <rcc rId="76348" sId="1" odxf="1" dxf="1">
    <nc r="F2058" t="inlineStr">
      <is>
        <t>Doc. dr. Antoni Kozič
a.kozic@eif.viko.lt
(8-5) 219 16 14
Dr. Eugenija Strazdienė
El. p. e.strazdiene@mtf.viko.lt 
(8-615) 85279</t>
      </is>
    </nc>
    <odxf>
      <alignment wrapText="0" readingOrder="0"/>
    </odxf>
    <ndxf>
      <alignment wrapText="1" readingOrder="0"/>
    </ndxf>
  </rcc>
  <rcc rId="76349" sId="1">
    <nc r="G2058">
      <v>29</v>
    </nc>
  </rcc>
  <rcc rId="76350" sId="1" odxf="1" dxf="1">
    <nc r="D2059" t="inlineStr">
      <is>
        <t>K4_P4_T3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351" sId="1" odxf="1" dxf="1">
    <nc r="E2059" t="inlineStr">
      <is>
        <t>Elektroninių ir mechatroninių  sistemų tyrimai.</t>
      </is>
    </nc>
    <odxf>
      <protection locked="0"/>
    </odxf>
    <ndxf>
      <protection locked="1"/>
    </ndxf>
  </rcc>
  <rcc rId="76352" sId="1" odxf="1" dxf="1">
    <nc r="F2059" t="inlineStr">
      <is>
        <t>Doc. dr. Antoni Kozič
a.kozic@eif.viko.lt
(8-5) 219 16 14
Dr. Eugenija Strazdienė
El. p. e.strazdiene@mtf.viko.lt 
(8-615) 85280</t>
      </is>
    </nc>
    <odxf>
      <alignment wrapText="0" readingOrder="0"/>
    </odxf>
    <ndxf>
      <alignment wrapText="1" readingOrder="0"/>
    </ndxf>
  </rcc>
  <rcc rId="76353" sId="1">
    <nc r="G2059">
      <v>29</v>
    </nc>
  </rcc>
  <rcc rId="76354" sId="1" odxf="1" dxf="1">
    <nc r="D2060" t="inlineStr">
      <is>
        <t>K4_P4_T2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355" sId="1" odxf="1" dxf="1">
    <nc r="E2060" t="inlineStr">
      <is>
        <t>Aprangos virtualaus 3D projektavimo technologijos, leidžiančios gaminio vizualizavimo metu įvertinti medžiagų mechaninę elgseną, sukūrimas ir demonstravimas</t>
      </is>
    </nc>
    <odxf>
      <protection locked="0"/>
    </odxf>
    <ndxf>
      <protection locked="1"/>
    </ndxf>
  </rcc>
  <rcc rId="76356" sId="1" odxf="1" dxf="1">
    <nc r="F2060" t="inlineStr">
      <is>
        <t>Doc. dr. Antoni Kozič
a.kozic@eif.viko.lt
(8-5) 219 16 14
Dr. Eugenija Strazdienė
El. p. e.strazdiene@mtf.viko.lt 
(8-615) 85282</t>
      </is>
    </nc>
    <odxf>
      <alignment wrapText="0" readingOrder="0"/>
    </odxf>
    <ndxf>
      <alignment wrapText="1" readingOrder="0"/>
    </ndxf>
  </rcc>
  <rcc rId="76357" sId="1">
    <nc r="G2060">
      <v>29</v>
    </nc>
  </rcc>
  <rcc rId="76358" sId="1" odxf="1" dxf="1">
    <nc r="D2061" t="inlineStr">
      <is>
        <t>K4_P4_T2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359" sId="1" odxf="1" dxf="1">
    <nc r="E2061" t="inlineStr">
      <is>
        <t>Aprangos virtualaus 3D projektavimo technologijos, leidžiančios gaminio vizualizavimo metu įvertinti medžiagų mechaninę elgseną, sukūrimas ir demonstravimas</t>
      </is>
    </nc>
    <odxf>
      <protection locked="0"/>
    </odxf>
    <ndxf>
      <protection locked="1"/>
    </ndxf>
  </rcc>
  <rcc rId="76360" sId="1" odxf="1" dxf="1">
    <nc r="F2061" t="inlineStr">
      <is>
        <t>Dr. Eugenija Strazdienė
El. p. e.strazdiene@mtf.viko.lt 
(8-615) 85282</t>
      </is>
    </nc>
    <odxf>
      <alignment wrapText="0" readingOrder="0"/>
    </odxf>
    <ndxf>
      <alignment wrapText="1" readingOrder="0"/>
    </ndxf>
  </rcc>
  <rcc rId="76361" sId="1">
    <nc r="G2061">
      <v>29</v>
    </nc>
  </rcc>
  <rcc rId="76362" sId="1" odxf="1" dxf="1">
    <nc r="D2062" t="inlineStr">
      <is>
        <t>K4_P4_T2</t>
      </is>
    </nc>
    <odxf>
      <alignment wrapText="0" readingOrder="0"/>
      <protection locked="0"/>
    </odxf>
    <ndxf>
      <alignment wrapText="1" readingOrder="0"/>
      <protection locked="1"/>
    </ndxf>
  </rcc>
  <rcc rId="76363" sId="1" odxf="1" dxf="1">
    <nc r="E2062" t="inlineStr">
      <is>
        <t>Išmaniųjų procesų vizualizavimas, animatronikos sprendimai, procesų automatizacimo ir valdymo, erdvinių prototipų ir modelių konstravimas, virtualūs modeliai, interaktyvūs prototipai, 3D modeliai ir spausdinti 3D prototipai.</t>
      </is>
    </nc>
    <odxf>
      <protection locked="0"/>
    </odxf>
    <ndxf>
      <protection locked="1"/>
    </ndxf>
  </rcc>
  <rcc rId="76364" sId="1" odxf="1" dxf="1">
    <nc r="F2062" t="inlineStr">
      <is>
        <t>VDU Informatikos fakultetas
Egidijus Vaškevičius, 
El.p. e.vaskevicius@if.vdu.lt, 
Tel.: +37069830370</t>
      </is>
    </nc>
    <odxf>
      <alignment wrapText="0" readingOrder="0"/>
    </odxf>
    <ndxf>
      <alignment wrapText="1" readingOrder="0"/>
    </ndxf>
  </rcc>
  <rcc rId="76365" sId="1">
    <nc r="G2062">
      <v>31</v>
    </nc>
  </rcc>
  <rcc rId="76366" sId="1" odxf="1" dxf="1">
    <nc r="D2063" t="inlineStr">
      <is>
        <t>K4_P4_T2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367" sId="1" odxf="1" dxf="1">
    <nc r="E2063" t="inlineStr">
      <is>
        <t>Sukurti išmaniųjų patobulintų ir naujų bandomųjų gamybos bei kitų produkto vertės kūrimo grandinės procesų valdymo technologijų prototipus</t>
      </is>
    </nc>
    <odxf>
      <protection locked="0"/>
    </odxf>
    <ndxf>
      <protection locked="1"/>
    </ndxf>
  </rcc>
  <rcc rId="76368" sId="1" odxf="1" dxf="1">
    <nc r="F2063" t="inlineStr">
      <is>
        <t>Kęstutis Driaunys
Tel. (8-37) 422523 
El. paštas: kestutis.driaunys@khf.vu.lt
Kauno humanitarinis fakultetas</t>
      </is>
    </nc>
    <odxf>
      <alignment wrapText="0" readingOrder="0"/>
    </odxf>
    <ndxf>
      <alignment wrapText="1" readingOrder="0"/>
    </ndxf>
  </rcc>
  <rcc rId="76369" sId="1">
    <nc r="G2063">
      <v>32</v>
    </nc>
  </rcc>
  <rcc rId="76370" sId="1" odxf="1" dxf="1">
    <nc r="D2064" t="inlineStr">
      <is>
        <t>K4_P4_T2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371" sId="1" odxf="1" dxf="1">
    <nc r="E2064" t="inlineStr">
      <is>
        <t>Intelektinės gamybos ir paslaugų teikimo procesų valdymo sistemos prototipo sukūrimas</t>
      </is>
    </nc>
    <odxf>
      <protection locked="0"/>
    </odxf>
    <ndxf>
      <protection locked="1"/>
    </ndxf>
  </rcc>
  <rcc rId="76372" sId="1" odxf="1" dxf="1">
    <nc r="F2064" t="inlineStr">
      <is>
        <t>Kęstutis Driaunys
Tel. (8-37) 422523 
El. paštas: kestutis.driaunys@khf.vu.lt
Kauno humanitarinis fakultetas</t>
      </is>
    </nc>
    <odxf>
      <alignment wrapText="0" readingOrder="0"/>
    </odxf>
    <ndxf>
      <alignment wrapText="1" readingOrder="0"/>
    </ndxf>
  </rcc>
  <rcc rId="76373" sId="1">
    <nc r="G2064">
      <v>32</v>
    </nc>
  </rcc>
  <rcc rId="76374" sId="1" odxf="1" dxf="1">
    <nc r="D2065" t="inlineStr">
      <is>
        <t>K4_P4_T2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375" sId="1" odxf="1" dxf="1">
    <nc r="E2065" t="inlineStr">
      <is>
        <t>Intelektinės gamybos ir paslaugų teikimo procesų valdymo sistemos sukūrimas</t>
      </is>
    </nc>
    <odxf>
      <protection locked="0"/>
    </odxf>
    <ndxf>
      <protection locked="1"/>
    </ndxf>
  </rcc>
  <rcc rId="76376" sId="1" odxf="1" dxf="1">
    <nc r="F2065" t="inlineStr">
      <is>
        <t>Kęstutis Driaunys
Tel. (8-37) 422523 
El. paštas: kestutis.driaunys@khf.vu.lt
Kauno humanitarinis fakultetas</t>
      </is>
    </nc>
    <odxf>
      <alignment wrapText="0" readingOrder="0"/>
    </odxf>
    <ndxf>
      <alignment wrapText="1" readingOrder="0"/>
    </ndxf>
  </rcc>
  <rcc rId="76377" sId="1">
    <nc r="G2065">
      <v>32</v>
    </nc>
  </rcc>
  <rcc rId="76378" sId="1" odxf="1" dxf="1">
    <nc r="D2066" t="inlineStr">
      <is>
        <t>K4_P4_T3</t>
      </is>
    </nc>
    <odxf>
      <alignment wrapText="0" readingOrder="0"/>
      <protection locked="0"/>
    </odxf>
    <ndxf>
      <alignment wrapText="1" readingOrder="0"/>
      <protection locked="1"/>
    </ndxf>
  </rcc>
  <rcc rId="76379" sId="1" odxf="1" dxf="1">
    <nc r="E2066" t="inlineStr">
      <is>
        <t>Duomenų gamybos, dirbtinio intelekto ir statistinės analizės taikymų produktų kūrimo ir gamybos technologinėms sistemoms moksliniai tyrimai</t>
      </is>
    </nc>
    <odxf>
      <protection locked="0"/>
    </odxf>
    <ndxf>
      <protection locked="1"/>
    </ndxf>
  </rcc>
  <rcc rId="76380" sId="1" odxf="1" dxf="1">
    <nc r="F2066" t="inlineStr">
      <is>
        <t>Prof. Tomas Krilavičius
IT skyriaus vadovas 
 t.krilavicius@bpti.lt
 +37061804223</t>
      </is>
    </nc>
    <odxf>
      <alignment wrapText="0" readingOrder="0"/>
      <protection locked="0"/>
    </odxf>
    <ndxf>
      <alignment wrapText="1" readingOrder="0"/>
      <protection locked="1"/>
    </ndxf>
  </rcc>
  <rcc rId="76381" sId="1">
    <nc r="G2066">
      <v>20</v>
    </nc>
  </rcc>
  <rcc rId="76382" sId="1" odxf="1" dxf="1">
    <nc r="D2067"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383" sId="1" odxf="1" dxf="1">
    <nc r="E2067" t="inlineStr">
      <is>
        <t>Interaktyviųjų sensorinių sistemų taikomieji tyrimai.
Visos šiuolaikinės "protingos" elektroninės sistemos remiasi mikrovaldikliais ir sensoriais, "jaučiančiais" aplinką. Kuriami ir taikomi valdomi (interaktyvūs) temperatūros, drėgmės, magnetinio lauko, padėties ir kt. sensoriai. 
Suteiktos paslaugos rezultatas  - tyrimų ataskaita, pristatanti gautus rezultatus, rekomendacijas.</t>
      </is>
    </nc>
    <odxf>
      <font>
        <sz val="11"/>
        <color theme="1"/>
        <name val="Calibri"/>
        <scheme val="minor"/>
      </font>
      <protection locked="0"/>
    </odxf>
    <ndxf>
      <font>
        <sz val="11"/>
        <color auto="1"/>
        <name val="Calibri"/>
        <scheme val="minor"/>
      </font>
      <protection locked="1"/>
    </ndxf>
  </rcc>
  <rcc rId="76384" sId="1" odxf="1" dxf="1">
    <nc r="F206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385" sId="1">
    <nc r="G2067">
      <v>22</v>
    </nc>
  </rcc>
  <rcc rId="76386" sId="1" odxf="1" dxf="1">
    <nc r="D2068"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387" sId="1" odxf="1" dxf="1">
    <nc r="E2068" t="inlineStr">
      <is>
        <t>Automatizuotų grunto zondavimo elektroninių sistemų taikomieji tyrimai.
Projektuojant šiuolaikinių,  didesnio aukštingumo pastatų pamatus turi būti nustaytas ne tik grunto pobūdis. Kuriamos sistemos statiniam grunto zondavimui, poriniam slėgiui ir grunto stratigrafijai nustatyti. 
Suteiktos paslaugos rezultatas  - tyrimų ataskaita, pristatanti gautus rezultatus, rekomendacijas.</t>
      </is>
    </nc>
    <odxf>
      <font>
        <sz val="11"/>
        <color theme="1"/>
        <name val="Calibri"/>
        <scheme val="minor"/>
      </font>
      <protection locked="0"/>
    </odxf>
    <ndxf>
      <font>
        <sz val="11"/>
        <color auto="1"/>
        <name val="Calibri"/>
        <scheme val="minor"/>
      </font>
      <protection locked="1"/>
    </ndxf>
  </rcc>
  <rcc rId="76388" sId="1" odxf="1" dxf="1">
    <nc r="F206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389" sId="1">
    <nc r="G2068">
      <v>22</v>
    </nc>
  </rcc>
  <rcc rId="76390" sId="1" odxf="1" dxf="1">
    <nc r="D2069"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391" sId="1" odxf="1" dxf="1">
    <nc r="E2069" t="inlineStr">
      <is>
        <t>Technologinių procesų kontrolės elektroninių valdymo sistemų taikomieji tyrimai.
Visos šiuolaikinės "protingos" elektroninės sistemos remiasi mikrovaldikliais ir sensoriais, "jaučiančiais" aplinką. Kuriami ir taikomi valdomi (interaktyvūs) temperatūros, drėgmės, magnetinio lauko, padėties ir kt. sensoriai. 
Suteiktos paslaugos rezultatas  - tyrimų ataskaita, pristatanti gautus rezultatus, rekomendacijas.</t>
      </is>
    </nc>
    <odxf>
      <font>
        <sz val="11"/>
        <color theme="1"/>
        <name val="Calibri"/>
        <scheme val="minor"/>
      </font>
      <protection locked="0"/>
    </odxf>
    <ndxf>
      <font>
        <sz val="11"/>
        <color auto="1"/>
        <name val="Calibri"/>
        <scheme val="minor"/>
      </font>
      <protection locked="1"/>
    </ndxf>
  </rcc>
  <rcc rId="76392" sId="1" odxf="1" dxf="1">
    <nc r="F206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393" sId="1">
    <nc r="G2069">
      <v>22</v>
    </nc>
  </rcc>
  <rcc rId="76394" sId="1" odxf="1" dxf="1">
    <nc r="D2070"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395" sId="1" odxf="1" dxf="1">
    <nc r="E2070" t="inlineStr">
      <is>
        <t>Ultramažos galios bevielių stebėjimo ir valdymo sistemų taikomieji tyrimai.
Dižiausia visų bevielių stebėjimo ir valdymo sistemų problema ribotas baterijų tarnavimo laikas. Iškyla butinybė keisti baterijas. Tai brangu, kartais neįmanoma. Kuriami "protingi", interaktyvūs ultramažos galios jutikliai ir valdymo sistemos. 
Suteiktos paslaugos rezultatas  - tyrimų ataskaita, pristatanti gautus rezultatus, rekomendacijas.</t>
      </is>
    </nc>
    <odxf>
      <font>
        <sz val="11"/>
        <color theme="1"/>
        <name val="Calibri"/>
        <scheme val="minor"/>
      </font>
      <protection locked="0"/>
    </odxf>
    <ndxf>
      <font>
        <sz val="11"/>
        <color auto="1"/>
        <name val="Calibri"/>
        <scheme val="minor"/>
      </font>
      <protection locked="1"/>
    </ndxf>
  </rcc>
  <rcc rId="76396" sId="1" odxf="1" dxf="1">
    <nc r="F207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397" sId="1">
    <nc r="G2070">
      <v>22</v>
    </nc>
  </rcc>
  <rcc rId="76398" sId="1" odxf="1" dxf="1">
    <nc r="D2071"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399" sId="1" odxf="1" dxf="1">
    <nc r="E2071" t="inlineStr">
      <is>
        <t>Matavimo priemonių ir sistemų prototipų kūrimas.
Prototipas kuriamas pagal aiškiai identifikuotas technines sąlygas suformuluotam matavimo uždaviniui spręsti, realizuojantis žinomą arba naujai sukurtą matavimo metodą.
Darbų apimtis priklauso nuo konkretaus uždavinio, matavimo priemonės ar sistemos sudėtingumo.</t>
      </is>
    </nc>
    <odxf>
      <font>
        <sz val="11"/>
        <color theme="1"/>
        <name val="Calibri"/>
        <scheme val="minor"/>
      </font>
      <protection locked="0"/>
    </odxf>
    <ndxf>
      <font>
        <sz val="11"/>
        <color auto="1"/>
        <name val="Calibri"/>
        <scheme val="minor"/>
      </font>
      <protection locked="1"/>
    </ndxf>
  </rcc>
  <rcc rId="76400" sId="1" odxf="1" dxf="1">
    <nc r="F207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401" sId="1">
    <nc r="G2071">
      <v>22</v>
    </nc>
  </rcc>
  <rcc rId="76402" sId="1" odxf="1" dxf="1">
    <nc r="D2072" t="inlineStr">
      <is>
        <t>K4_P4_T2</t>
      </is>
    </nc>
    <odxf>
      <font>
        <sz val="11"/>
        <color theme="1"/>
        <name val="Calibri"/>
        <scheme val="minor"/>
      </font>
      <alignment wrapText="0" readingOrder="0"/>
      <protection locked="0"/>
    </odxf>
    <ndxf>
      <font>
        <sz val="11"/>
        <color auto="1"/>
        <name val="Calibri"/>
        <scheme val="minor"/>
      </font>
      <alignment wrapText="1" readingOrder="0"/>
      <protection locked="1"/>
    </ndxf>
  </rcc>
  <rcc rId="76403" sId="1" odxf="1" dxf="1">
    <nc r="E2072" t="inlineStr">
      <is>
        <t>Kokybės kontrolės sistemų, skirtų technologinių parametrų stebėsenai ir valdymui įvairiuose technologinio proceso (tame tarpe sandėliavimo metu) etapuose prototipų kūrimas. Gali būti sprendžiami kompleksiniai uždaviniai arba atskiri su kokretaus parametro kontrole ir kontrolės proceso valdymu susiję uždaviniai. Darbų apimtis priklauso nuo konkretaus uždavinio, sistemos sudėtingumo, pasirenkamų parametrų skaičiaus, automatizavimo lygio.</t>
      </is>
    </nc>
    <odxf>
      <font>
        <sz val="11"/>
        <color theme="1"/>
        <name val="Calibri"/>
        <scheme val="minor"/>
      </font>
      <protection locked="0"/>
    </odxf>
    <ndxf>
      <font>
        <sz val="11"/>
        <color auto="1"/>
        <name val="Calibri"/>
        <scheme val="minor"/>
      </font>
      <protection locked="1"/>
    </ndxf>
  </rcc>
  <rcc rId="76404" sId="1" odxf="1" dxf="1">
    <nc r="F207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405" sId="1">
    <nc r="G2072">
      <v>22</v>
    </nc>
  </rcc>
  <rcc rId="76406" sId="1" odxf="1" dxf="1">
    <nc r="D2073" t="inlineStr">
      <is>
        <t>K4_P4_T3</t>
      </is>
    </nc>
    <odxf>
      <font>
        <sz val="11"/>
        <color theme="1"/>
        <name val="Calibri"/>
        <scheme val="minor"/>
      </font>
      <alignment wrapText="0" readingOrder="0"/>
      <protection locked="0"/>
    </odxf>
    <ndxf>
      <font>
        <sz val="11"/>
        <color auto="1"/>
        <name val="Calibri"/>
        <scheme val="none"/>
      </font>
      <alignment wrapText="1" readingOrder="0"/>
      <protection locked="1"/>
    </ndxf>
  </rcc>
  <rcc rId="76407" sId="1" odxf="1" dxf="1">
    <nc r="E2073" t="inlineStr">
      <is>
        <t>Signalų bei duomenų surinkimo sistemų tyrimai. Signalų surinkimo sistemos naudojamos   lanksčių gamybos technologijų projektavimo, derinimo etape, kuomet reikia įvertinti prototipo savybes, ar realios eksploatacijos metu, kuomet reikia kontroliuoti, valdyti procesą, aptikti defektus, prognozuoti/stebėti fizines/chemines savybes, kontroliuoti medžiagų sąnaudas. Suteiktos paslaugos rezultatas - tyrimų ataskaita, pristatanti gautus rezultatus, rekomendacijas.</t>
      </is>
    </nc>
    <odxf>
      <font>
        <sz val="11"/>
        <color theme="1"/>
        <name val="Calibri"/>
        <scheme val="minor"/>
      </font>
      <protection locked="0"/>
    </odxf>
    <ndxf>
      <font>
        <sz val="11"/>
        <color auto="1"/>
        <name val="Calibri"/>
        <scheme val="none"/>
      </font>
      <protection locked="1"/>
    </ndxf>
  </rcc>
  <rcc rId="76408" sId="1" odxf="1" dxf="1">
    <nc r="F207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409" sId="1">
    <nc r="G2073">
      <v>22</v>
    </nc>
  </rcc>
  <rcc rId="76410" sId="1" odxf="1" dxf="1">
    <nc r="D2074"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411" sId="1" odxf="1" dxf="1">
    <nc r="E2074" t="inlineStr">
      <is>
        <t>Tolydinių bei diskrečiųjų procesų matematinis ir imitacinis modeliavimas. Gamyboje vykstančių dikrečiųjų ir tolydinių  procesų matematinio modelio sudarymas, panaudojant klasikinius ir modernius metodus ir algoritmus. Šių modelių realizacija ir testinis imitavimas atliekamas, panaudojant modeliavimo paketus Matlab, Centaurus bei IEC 61131 standartą  atitinkančius programinių valdiklių programavimo paketus. Suteiktos paslaugos rezultatas - Sukurtas proceso matematinis modelis</t>
      </is>
    </nc>
    <odxf>
      <font>
        <sz val="11"/>
        <color theme="1"/>
        <name val="Calibri"/>
        <scheme val="minor"/>
      </font>
      <alignment horizontal="general" vertical="top" readingOrder="0"/>
      <protection locked="0"/>
    </odxf>
    <ndxf>
      <font>
        <sz val="10"/>
        <color auto="1"/>
        <name val="Times New Roman"/>
        <scheme val="none"/>
      </font>
      <alignment horizontal="left" vertical="center" readingOrder="0"/>
      <protection locked="1"/>
    </ndxf>
  </rcc>
  <rcc rId="76412" sId="1" odxf="1" dxf="1">
    <nc r="F207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413" sId="1">
    <nc r="G2074">
      <v>22</v>
    </nc>
  </rcc>
  <rcc rId="76414" sId="1" odxf="1" dxf="1">
    <nc r="D2075"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415" sId="1" odxf="1" dxf="1">
    <nc r="E2075" t="inlineStr">
      <is>
        <t>Procesų optimizavimo uždavinių formalizavimas ir sprendimas. Nustatomi optimizavimo tikslai bei galimybės, apibrėžiamos techninės ir programinės priemonės šių tikslų realizavimui. Siekiami tikslai - energetinis ir ekonominis efektyvumas, saugumas ir ekologija. Taikant įvairius optimizavimo metodus ir kriterijus atliekamas matematinis modeliavimas. Suteiktos paslaugos rezultatas - proceso optimizavimo uždavinio, algoritmų ir kriterijų parinkimas</t>
      </is>
    </nc>
    <odxf>
      <font>
        <sz val="11"/>
        <color theme="1"/>
        <name val="Calibri"/>
        <scheme val="minor"/>
      </font>
      <protection locked="0"/>
    </odxf>
    <ndxf>
      <font>
        <sz val="11"/>
        <color auto="1"/>
        <name val="Calibri"/>
        <scheme val="minor"/>
      </font>
      <protection locked="1"/>
    </ndxf>
  </rcc>
  <rcc rId="76416" sId="1" odxf="1" dxf="1">
    <nc r="F207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417" sId="1">
    <nc r="G2075">
      <v>22</v>
    </nc>
  </rcc>
  <rcc rId="76418" sId="1" odxf="1" dxf="1">
    <nc r="D2076"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419" sId="1" odxf="1" dxf="1">
    <nc r="E2076" t="inlineStr">
      <is>
        <t>Gamybinių procesų valdymo algoritmų kūrimas ir modeliavimas. Panaudojant technologines proceso žinias kuriami gamybos procesų bei įrenginių valdymo algoritmai bei jų veikimas modeliuojamas panaudojant  programinę modeliavimo įrangą ir  esant galimybei realizuojamas realia technine įranga bei atliekamas algoritmo validavimas. Suteiktos paslaugos rezultatas - gamybinio proceso matematinis modelis</t>
      </is>
    </nc>
    <odxf>
      <font>
        <sz val="11"/>
        <color theme="1"/>
        <name val="Calibri"/>
        <scheme val="minor"/>
      </font>
      <protection locked="0"/>
    </odxf>
    <ndxf>
      <font>
        <sz val="11"/>
        <color auto="1"/>
        <name val="Calibri"/>
        <scheme val="minor"/>
      </font>
      <protection locked="1"/>
    </ndxf>
  </rcc>
  <rcc rId="76420" sId="1" odxf="1" dxf="1">
    <nc r="F207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421" sId="1">
    <nc r="G2076">
      <v>22</v>
    </nc>
  </rcc>
  <rcc rId="76422" sId="1" odxf="1" dxf="1">
    <nc r="D2077" t="inlineStr">
      <is>
        <t>K4_P4_T3</t>
      </is>
    </nc>
    <odxf>
      <font>
        <sz val="11"/>
        <color theme="1"/>
        <name val="Calibri"/>
        <scheme val="minor"/>
      </font>
      <alignment wrapText="0" readingOrder="0"/>
      <protection locked="0"/>
    </odxf>
    <ndxf>
      <font>
        <sz val="11"/>
        <color auto="1"/>
        <name val="Calibri"/>
        <scheme val="minor"/>
      </font>
      <alignment wrapText="1" readingOrder="0"/>
      <protection locked="1"/>
    </ndxf>
  </rcc>
  <rcc rId="76423" sId="1" odxf="1" dxf="1">
    <nc r="E2077" t="inlineStr">
      <is>
        <t>Nepertraukiamų technologinių procesų (cheminių, biocheminių, maisto pramonės, energetikos ir kt.) optimizavimas ir automatinis valdymas. Taikant eksperimentų teorijos, procesų matematinio modeliavimo ir optimizavimo metodus atliekami nepertraukiamų technologinių procesų parametrų ir režimų optimizavimo užduotiems kriterijams tyrimai ir suprojektuojamos valdymo sistemos, realizuojančios optimalius technologinius procesus. Suteiktos paslaugos rezultatas  - metodikos sukūrimas</t>
      </is>
    </nc>
    <odxf>
      <font>
        <sz val="11"/>
        <color theme="1"/>
        <name val="Calibri"/>
        <scheme val="minor"/>
      </font>
      <protection locked="0"/>
    </odxf>
    <ndxf>
      <font>
        <sz val="11"/>
        <color auto="1"/>
        <name val="Calibri"/>
        <scheme val="minor"/>
      </font>
      <protection locked="1"/>
    </ndxf>
  </rcc>
  <rcc rId="76424" sId="1" odxf="1" dxf="1">
    <nc r="F207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425" sId="1">
    <nc r="G2077">
      <v>22</v>
    </nc>
  </rcc>
  <rcc rId="76426" sId="1" odxf="1" dxf="1">
    <nc r="D2078" t="inlineStr">
      <is>
        <t>K4_P4_T1</t>
      </is>
    </nc>
    <odxf>
      <font>
        <sz val="11"/>
        <color theme="1"/>
        <name val="Calibri"/>
        <scheme val="minor"/>
      </font>
      <alignment wrapText="0" readingOrder="0"/>
      <protection locked="0"/>
    </odxf>
    <ndxf>
      <font>
        <sz val="11"/>
        <color auto="1"/>
        <name val="Calibri"/>
        <scheme val="minor"/>
      </font>
      <alignment wrapText="1" readingOrder="0"/>
      <protection locked="1"/>
    </ndxf>
  </rcc>
  <rcc rId="76427" sId="1" odxf="1" dxf="1">
    <nc r="E2078" t="inlineStr">
      <is>
        <t>Valdymo sistemų tyrimas, modeliavimas ir optimizavimas. Daugelis objektų, kuriems pritaikytos automatinio valdymo sistemos, dirba neoptimaliu režimu. Taip yra todėl, kad neskiriama dėmesio objekto dinamikos ir valdymo būdų tyrimams. Atliekame įvairių mechatroninių, robotizuotų,  nepertraukiamo veikimo sistemų matematinių modelių sudarymą, parametrų identifikavimą, dinamikos modeliavimą, reguliavimo būdų parinkimą ir optimizavimą. Rezultate bus atlikta 40-60 lapų apimties techninė galimybių studija - tiriamasis analitinis darbas, kuriuo siekiama įvertinti planuojamo įgyvendinti MTEP projekto modelio sudėtingumą, tikslumą bei pritaikomumą.</t>
      </is>
    </nc>
    <odxf>
      <font>
        <sz val="11"/>
        <color theme="1"/>
        <name val="Calibri"/>
        <scheme val="minor"/>
      </font>
      <alignment horizontal="general" vertical="top" readingOrder="0"/>
      <protection locked="0"/>
    </odxf>
    <ndxf>
      <font>
        <sz val="11"/>
        <color auto="1"/>
        <name val="Calibri"/>
        <scheme val="minor"/>
      </font>
      <alignment horizontal="left" vertical="center" readingOrder="0"/>
      <protection locked="1"/>
    </ndxf>
  </rcc>
  <rcc rId="76428" sId="1" odxf="1" dxf="1">
    <nc r="F207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429" sId="1">
    <nc r="G2078">
      <v>22</v>
    </nc>
  </rcc>
  <rcc rId="76430" sId="1" odxf="1" dxf="1">
    <nc r="D2079" t="inlineStr">
      <is>
        <t>K4_P4_T3</t>
      </is>
    </nc>
    <odxf>
      <alignment wrapText="0" readingOrder="0"/>
      <protection locked="0"/>
    </odxf>
    <ndxf>
      <alignment wrapText="1" readingOrder="0"/>
      <protection locked="1"/>
    </ndxf>
  </rcc>
  <rcc rId="76431" sId="1" odxf="1" dxf="1">
    <nc r="E2079" t="inlineStr">
      <is>
        <t>Duomenų gamybos, dirbtinio intelekto ir statistinės analizės taikymų produktų kūrimo ir gamybos technologinėms sistemoms moksliniai tyrimai</t>
      </is>
    </nc>
    <odxf>
      <protection locked="0"/>
    </odxf>
    <ndxf>
      <protection locked="1"/>
    </ndxf>
  </rcc>
  <rcc rId="76432" sId="1" odxf="1" dxf="1">
    <nc r="F2079" t="inlineStr">
      <is>
        <t>VDU Informatikos fakultetas
Prof. Tomas Krilavičius, 
El. p. t.krilavicius@if.vdu.lt
Tel.: +37061804223</t>
      </is>
    </nc>
    <odxf>
      <alignment wrapText="0" readingOrder="0"/>
    </odxf>
    <ndxf>
      <alignment wrapText="1" readingOrder="0"/>
    </ndxf>
  </rcc>
  <rcc rId="76433" sId="1">
    <nc r="G2079">
      <v>31</v>
    </nc>
  </rcc>
  <rcc rId="76434" sId="1" odxf="1" dxf="1">
    <nc r="D2080" t="inlineStr">
      <is>
        <t>K4_P4_T2</t>
      </is>
    </nc>
    <odxf>
      <alignment wrapText="0" readingOrder="0"/>
      <protection locked="0"/>
    </odxf>
    <ndxf>
      <alignment wrapText="1" readingOrder="0"/>
      <protection locked="1"/>
    </ndxf>
  </rcc>
  <rcc rId="76435" sId="1" odxf="1" dxf="1">
    <nc r="E2080" t="inlineStr">
      <is>
        <t>Išmaniųjų procesų vizualizavimas, animatronikos sprendimai, procesų automatizacimo ir valdymo, erdvinių prototipų ir modelių konstravimas, virtualūs modeliai, interaktyvūs prototipai, 3D modeliai ir spausdinti 3D prototipai.</t>
      </is>
    </nc>
    <odxf>
      <protection locked="0"/>
    </odxf>
    <ndxf>
      <protection locked="1"/>
    </ndxf>
  </rcc>
  <rcc rId="76436" sId="1" odxf="1" dxf="1">
    <nc r="F2080" t="inlineStr">
      <is>
        <t>VDU Informatikos fakultetas
Egidijus Vaškevičius,
El.p. e.vaskevicius@if.vdu.lt, 
Tel.: +37069830370</t>
      </is>
    </nc>
    <odxf>
      <alignment wrapText="0" readingOrder="0"/>
    </odxf>
    <ndxf>
      <alignment wrapText="1" readingOrder="0"/>
    </ndxf>
  </rcc>
  <rcc rId="76437" sId="1">
    <nc r="G2080">
      <v>31</v>
    </nc>
  </rcc>
  <rcc rId="76438" sId="1" odxf="1" dxf="1">
    <nc r="D2081" t="inlineStr">
      <is>
        <t>K4_P4_T3</t>
      </is>
    </nc>
    <odxf>
      <alignment wrapText="0" readingOrder="0"/>
      <protection locked="0"/>
    </odxf>
    <ndxf>
      <alignment wrapText="1" readingOrder="0"/>
      <protection locked="1"/>
    </ndxf>
  </rcc>
  <rcc rId="76439" sId="1" odxf="1" dxf="1">
    <nc r="E2081" t="inlineStr">
      <is>
        <t>Gamybos ir veiklos valdymo procesų ir tikslų tyrimas bei modelinis aprašymas</t>
      </is>
    </nc>
    <odxf>
      <protection locked="0"/>
    </odxf>
    <ndxf>
      <protection locked="1"/>
    </ndxf>
  </rcc>
  <rcc rId="76440" sId="1" odxf="1" dxf="1">
    <nc r="F2081" t="inlineStr">
      <is>
        <t>Saulius Gudas
Tel. 8 630 06721 
El.paštas: saulius.gudas@khf.vu.lt 
Kauno humanitarinis fakultetas</t>
      </is>
    </nc>
    <odxf>
      <alignment wrapText="0" readingOrder="0"/>
    </odxf>
    <ndxf>
      <alignment wrapText="1" readingOrder="0"/>
    </ndxf>
  </rcc>
  <rcc rId="76441" sId="1">
    <nc r="G2081">
      <v>32</v>
    </nc>
  </rcc>
  <rcc rId="76442" sId="1" odxf="1" dxf="1">
    <nc r="D2082" t="inlineStr">
      <is>
        <t>K1_P1_T1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443" sId="1" odxf="1" dxf="1">
    <nc r="E2082" t="inlineStr">
      <is>
        <t>Objektų (pastatų ir jų įrenginių) šilumos ir elektros vartojimo efektyvumo įvertinimo metodikos rengimas.</t>
      </is>
    </nc>
    <odxf>
      <protection locked="0"/>
    </odxf>
    <ndxf>
      <protection locked="1"/>
    </ndxf>
  </rcc>
  <rcc rId="76444" sId="1" odxf="1" dxf="1">
    <nc r="F2082" t="inlineStr">
      <is>
        <t>M. Šeporaitis
Tel. (8 37) 401 921
Marijus.Šeporaitis@lei.lt</t>
      </is>
    </nc>
    <odxf>
      <alignment wrapText="0" readingOrder="0"/>
    </odxf>
    <ndxf>
      <alignment wrapText="1" readingOrder="0"/>
    </ndxf>
  </rcc>
  <rcc rId="76445" sId="1">
    <nc r="G2082">
      <v>11</v>
    </nc>
  </rcc>
  <rcc rId="76446" sId="1" odxf="1" dxf="1">
    <nc r="D2083" t="inlineStr">
      <is>
        <t>K1_P1_T1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447" sId="1" odxf="1" dxf="1">
    <nc r="E2083" t="inlineStr">
      <is>
        <t>Išmaniuose matavimo, apskaitos ir stebėsenos prietaisuose, jų komponentuose bei sistemose vykstančių šiluminių procesų analizė ir galimybių juos tobulinti vertinimas</t>
      </is>
    </nc>
    <odxf>
      <protection locked="0"/>
    </odxf>
    <ndxf>
      <protection locked="1"/>
    </ndxf>
  </rcc>
  <rcc rId="76448" sId="1" odxf="1" dxf="1">
    <nc r="F2083" t="inlineStr">
      <is>
        <t>P. Poškas
Tel. (8 37) 401 891
El. p. Povilas.Poskas@lei.lt</t>
      </is>
    </nc>
    <odxf>
      <alignment wrapText="0" readingOrder="0"/>
    </odxf>
    <ndxf>
      <alignment wrapText="1" readingOrder="0"/>
    </ndxf>
  </rcc>
  <rcc rId="76449" sId="1">
    <nc r="G2083">
      <v>11</v>
    </nc>
  </rcc>
  <rcc rId="76450" sId="1" odxf="1" dxf="1">
    <nc r="D2084" t="inlineStr">
      <is>
        <t>K1_P1_T3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451" sId="1" odxf="1" dxf="1">
    <nc r="E2084" t="inlineStr">
      <is>
        <t>Venturi tipo kondensato vožtuvų efektyvumo ir adaptyvumo tyrimas kintant garo slėgiui ir kondensato srautui  garotiekiuose bei šiluminiuose įrenginiuose</t>
      </is>
    </nc>
    <odxf>
      <protection locked="0"/>
    </odxf>
    <ndxf>
      <protection locked="1"/>
    </ndxf>
  </rcc>
  <rcc rId="76452" sId="1" odxf="1" dxf="1">
    <nc r="F2084" t="inlineStr">
      <is>
        <t>M. Šeporaitis
Tel. (8 37) 401 921
Marijus.Šeporaitis@lei.lt</t>
      </is>
    </nc>
    <odxf>
      <alignment wrapText="0" readingOrder="0"/>
    </odxf>
    <ndxf>
      <alignment wrapText="1" readingOrder="0"/>
    </ndxf>
  </rcc>
  <rcc rId="76453" sId="1">
    <nc r="G2084">
      <v>11</v>
    </nc>
  </rcc>
  <rcc rId="76454" sId="1" odxf="1" dxf="1">
    <nc r="D2085" t="inlineStr">
      <is>
        <t>K1_P1_T3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455" sId="1" odxf="1" dxf="1">
    <nc r="E2085" t="inlineStr">
      <is>
        <t>Energetikos ir pramonės objektuose bei jų sistemose vykstančių šiluminių/hidraulinių procesų analizė. Energetikos ir pramonės objektų bei jų sistemų eksploatacinių ir avarinių procesų moksliniai tyrimai.</t>
      </is>
    </nc>
    <odxf>
      <protection locked="0"/>
    </odxf>
    <ndxf>
      <protection locked="1"/>
    </ndxf>
  </rcc>
  <rcc rId="76456" sId="1" odxf="1" dxf="1">
    <nc r="F2085" t="inlineStr">
      <is>
        <t>A. Kaliatka
Tel. (8 37) 401 903
El. p.  Algirdas.Kaliatka@lei.lt</t>
      </is>
    </nc>
    <odxf>
      <alignment wrapText="0" readingOrder="0"/>
    </odxf>
    <ndxf>
      <alignment wrapText="1" readingOrder="0"/>
    </ndxf>
  </rcc>
  <rcc rId="76457" sId="1">
    <nc r="G2085">
      <v>11</v>
    </nc>
  </rcc>
  <rcc rId="76458" sId="1" odxf="1" dxf="1">
    <nc r="D2086" t="inlineStr">
      <is>
        <t>K1_P1_T3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459" sId="1" odxf="1" dxf="1">
    <nc r="E2086" t="inlineStr">
      <is>
        <t xml:space="preserve">Energetikos ir pramonės objektų bei jų sistemų saugos analizė.
Energetikos ir pramonės objektų bei jų sistemų 
saugos įvertinimo pagrindų parengimas.
</t>
      </is>
    </nc>
    <odxf>
      <protection locked="0"/>
    </odxf>
    <ndxf>
      <protection locked="1"/>
    </ndxf>
  </rcc>
  <rcc rId="76460" sId="1" odxf="1" dxf="1">
    <nc r="F2086" t="inlineStr">
      <is>
        <t>A. Kaliatka
Tel. (8 37) 401 903
El. p.  Algirdas.Kaliatka@lei.lt</t>
      </is>
    </nc>
    <odxf>
      <alignment wrapText="0" readingOrder="0"/>
    </odxf>
    <ndxf>
      <alignment wrapText="1" readingOrder="0"/>
    </ndxf>
  </rcc>
  <rcc rId="76461" sId="1">
    <nc r="G2086">
      <v>11</v>
    </nc>
  </rcc>
  <rcc rId="76462" sId="1" odxf="1" dxf="1">
    <nc r="D2087" t="inlineStr">
      <is>
        <t>K1_P1_T3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463" sId="1" odxf="1" dxf="1">
    <nc r="E2087" t="inlineStr">
      <is>
        <t>Energetikos ir pramonės objektų bei jų sistemų galimų avarijų ir jų pasekmių analizė.
Energetikos ir pramonės objektų avarijų valdymo vadovo pagrindų parengimas.</t>
      </is>
    </nc>
    <odxf>
      <protection locked="0"/>
    </odxf>
    <ndxf>
      <protection locked="1"/>
    </ndxf>
  </rcc>
  <rcc rId="76464" sId="1" odxf="1" dxf="1">
    <nc r="F2087" t="inlineStr">
      <is>
        <t>A. Kaliatka
Tel. (8 37) 401 903
El. p.  Algirdas.Kaliatka@lei.lt</t>
      </is>
    </nc>
    <odxf>
      <alignment wrapText="0" readingOrder="0"/>
    </odxf>
    <ndxf>
      <alignment wrapText="1" readingOrder="0"/>
    </ndxf>
  </rcc>
  <rcc rId="76465" sId="1">
    <nc r="G2087">
      <v>11</v>
    </nc>
  </rcc>
  <rcc rId="76466" sId="1" odxf="1" dxf="1">
    <nc r="D2088" t="inlineStr">
      <is>
        <t>K1_P1_T3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467" sId="1" odxf="1" dxf="1">
    <nc r="E2088" t="inlineStr">
      <is>
        <t>Energetikos ir pramonės aikšteles, objektus bei jų sistemas galimai veikiančių ekstremalių ar neįprastų įvykių tyrimas.</t>
      </is>
    </nc>
    <odxf>
      <protection locked="0"/>
    </odxf>
    <ndxf>
      <protection locked="1"/>
    </ndxf>
  </rcc>
  <rcc rId="76468" sId="1" odxf="1" dxf="1">
    <nc r="F2088" t="inlineStr">
      <is>
        <t>R. Alzbutas
Tel. (8 37) 401 945
El. p. Robertas.Alzbutas@lei.lt</t>
      </is>
    </nc>
    <odxf>
      <alignment wrapText="0" readingOrder="0"/>
    </odxf>
    <ndxf>
      <alignment wrapText="1" readingOrder="0"/>
    </ndxf>
  </rcc>
  <rcc rId="76469" sId="1">
    <nc r="G2088">
      <v>11</v>
    </nc>
  </rcc>
  <rcc rId="76470" sId="1" odxf="1" dxf="1">
    <nc r="D2089" t="inlineStr">
      <is>
        <t>K1_P1_T3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471" sId="1" odxf="1" dxf="1">
    <nc r="E2089" t="inlineStr">
      <is>
        <t xml:space="preserve">Energetikos ir pramonės objektų bei jų sistemų patikimumo vertinimas. Tikimybinė rizikos analizė.
Energetikos ir pramonės objektų bei jų sistemų efektyvumo ir patikimumo charakteristikų įvertinimas bei prognozavimas.
</t>
      </is>
    </nc>
    <odxf>
      <protection locked="0"/>
    </odxf>
    <ndxf>
      <protection locked="1"/>
    </ndxf>
  </rcc>
  <rcc rId="76472" sId="1" odxf="1" dxf="1">
    <nc r="F2089" t="inlineStr">
      <is>
        <t>R. Alzbutas
Tel. (8 37) 401 945
El. p. Robertas.Alzbutas@lei.lt</t>
      </is>
    </nc>
    <odxf>
      <alignment wrapText="0" readingOrder="0"/>
    </odxf>
    <ndxf>
      <alignment wrapText="1" readingOrder="0"/>
    </ndxf>
  </rcc>
  <rcc rId="76473" sId="1">
    <nc r="G2089">
      <v>11</v>
    </nc>
  </rcc>
  <rcc rId="76474" sId="1" odxf="1" dxf="1">
    <nc r="D2090" t="inlineStr">
      <is>
        <t>K1_P1_T3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475" sId="1" odxf="1" dxf="1">
    <nc r="E2090" t="inlineStr">
      <is>
        <t xml:space="preserve">Energetikos ir pramonės objektų bei jų sistemų parametrų tyrimas taikant statistinę analizę ir matematinį modeliavimą.
Energetikos ir pramonės objektų bei jų sistemų rizikos minimizavimas ir techninės priežiūros optimizavimas.
</t>
      </is>
    </nc>
    <odxf>
      <protection locked="0"/>
    </odxf>
    <ndxf>
      <protection locked="1"/>
    </ndxf>
  </rcc>
  <rcc rId="76476" sId="1" odxf="1" dxf="1">
    <nc r="F2090" t="inlineStr">
      <is>
        <t>R. Alzbutas
Tel. (8 37) 401 945
El. p. Robertas.Alzbutas@lei.lt</t>
      </is>
    </nc>
    <odxf>
      <alignment wrapText="0" readingOrder="0"/>
    </odxf>
    <ndxf>
      <alignment wrapText="1" readingOrder="0"/>
    </ndxf>
  </rcc>
  <rcc rId="76477" sId="1">
    <nc r="G2090">
      <v>11</v>
    </nc>
  </rcc>
  <rcc rId="76478" sId="1" odxf="1" dxf="1">
    <nc r="D2091" t="inlineStr">
      <is>
        <t>K1_P1_T3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479" sId="1" odxf="1" dxf="1">
    <nc r="E2091" t="inlineStr">
      <is>
        <t>Elektros energetikos sistemos  (elektrinių, tinklų ir valdymo sistemų) matematinis modeliavimas bei tyrimai</t>
      </is>
    </nc>
    <odxf>
      <protection locked="0"/>
    </odxf>
    <ndxf>
      <protection locked="1"/>
    </ndxf>
  </rcc>
  <rcc rId="76480" sId="1" odxf="1" dxf="1">
    <nc r="F2091" t="inlineStr">
      <is>
        <t>V. Radziukynas
Tel. 861046809
El.p. Virginijus.Radziukynas@lei.lt</t>
      </is>
    </nc>
    <odxf>
      <alignment wrapText="0" readingOrder="0"/>
    </odxf>
    <ndxf>
      <alignment wrapText="1" readingOrder="0"/>
    </ndxf>
  </rcc>
  <rcc rId="76481" sId="1">
    <nc r="G2091">
      <v>11</v>
    </nc>
  </rcc>
  <rcc rId="76482" sId="1" odxf="1" dxf="1">
    <nc r="D2092" t="inlineStr">
      <is>
        <t>K1_P1_T3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483" sId="1" odxf="1" dxf="1">
    <nc r="E2092" t="inlineStr">
      <is>
        <t>Elektros energetikos sistemos veikimo optimizavimas rinkos sąlygomis, balansavimo, sisteminių ir papildomų paslaugų konkurencinių mechanizmų ir modelių kūrimas</t>
      </is>
    </nc>
    <odxf>
      <protection locked="0"/>
    </odxf>
    <ndxf>
      <protection locked="1"/>
    </ndxf>
  </rcc>
  <rcc rId="76484" sId="1" odxf="1" dxf="1">
    <nc r="F2092" t="inlineStr">
      <is>
        <t>V. Radziukynas
Tel. 861046809
El.p. Virginijus.Radziukynas@lei.lt</t>
      </is>
    </nc>
    <odxf>
      <alignment wrapText="0" readingOrder="0"/>
    </odxf>
    <ndxf>
      <alignment wrapText="1" readingOrder="0"/>
    </ndxf>
  </rcc>
  <rcc rId="76485" sId="1">
    <nc r="G2092">
      <v>11</v>
    </nc>
  </rcc>
  <rcc rId="76486" sId="1" odxf="1" dxf="1">
    <nc r="D2093" t="inlineStr">
      <is>
        <t>K1_P1_T3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487" sId="1" odxf="1" dxf="1">
    <nc r="E2093" t="inlineStr">
      <is>
        <t>Išmaniuose matavimo, apskaitos ir stebėsenos prietaisuose, jų komponentuose bei sistemose  vykstančių šiluminių procesų tyrimai</t>
      </is>
    </nc>
    <odxf>
      <protection locked="0"/>
    </odxf>
    <ndxf>
      <protection locked="1"/>
    </ndxf>
  </rcc>
  <rcc rId="76488" sId="1" odxf="1" dxf="1">
    <nc r="F2093" t="inlineStr">
      <is>
        <t xml:space="preserve">P. Poškas
Tel. (8 37) 401 891
El. p. Povilas.Poskas@lei.lt </t>
      </is>
    </nc>
    <odxf>
      <alignment wrapText="0" readingOrder="0"/>
    </odxf>
    <ndxf>
      <alignment wrapText="1" readingOrder="0"/>
    </ndxf>
  </rcc>
  <rcc rId="76489" sId="1">
    <nc r="G2093">
      <v>11</v>
    </nc>
  </rcc>
  <rcc rId="76490" sId="1" odxf="1" dxf="1">
    <nc r="D2094" t="inlineStr">
      <is>
        <t>K1_P1_T3</t>
      </is>
    </nc>
    <odxf>
      <alignment wrapText="0" readingOrder="0"/>
      <protection locked="0"/>
    </odxf>
    <ndxf>
      <alignment wrapText="1" readingOrder="0"/>
      <protection locked="1"/>
    </ndxf>
  </rcc>
  <rcc rId="76491" sId="1" odxf="1" dxf="1">
    <nc r="E2094" t="inlineStr">
      <is>
        <t>Vėjo elektrinių efektyvumo ir jį lemiančių veiksnių tyrimai.</t>
      </is>
    </nc>
    <odxf>
      <protection locked="0"/>
    </odxf>
    <ndxf>
      <protection locked="1"/>
    </ndxf>
  </rcc>
  <rcc rId="76492" sId="1" odxf="1" dxf="1">
    <nc r="F2094" t="inlineStr">
      <is>
        <t>M. Marčiukaitis
Tel. (8 37) 401 847
El. p. Mantas.Marciukaitis@lei.lt</t>
      </is>
    </nc>
    <odxf>
      <alignment wrapText="0" readingOrder="0"/>
    </odxf>
    <ndxf>
      <alignment wrapText="1" readingOrder="0"/>
    </ndxf>
  </rcc>
  <rcc rId="76493" sId="1">
    <nc r="G2094">
      <v>11</v>
    </nc>
  </rcc>
  <rcc rId="76494" sId="1" odxf="1" dxf="1">
    <nc r="D2095" t="inlineStr">
      <is>
        <t>K1_P1_T3</t>
      </is>
    </nc>
    <odxf>
      <alignment wrapText="0" readingOrder="0"/>
      <protection locked="0"/>
    </odxf>
    <ndxf>
      <alignment wrapText="1" readingOrder="0"/>
      <protection locked="1"/>
    </ndxf>
  </rcc>
  <rcc rId="76495" sId="1" odxf="1" dxf="1">
    <nc r="E2095" t="inlineStr">
      <is>
        <t>Centralizuoto šilumos tiekimo sistemų šilumos gamybos šaltinių darbo režimų optimizacija, įvertinant skirtingą įrenginių paskirtį (gamyba, rezervavimas, balansavimas), kintančius poreikius, gamtosauginius ir kitus energetikos politikos apribojimus</t>
      </is>
    </nc>
    <odxf>
      <protection locked="0"/>
    </odxf>
    <ndxf>
      <protection locked="1"/>
    </ndxf>
  </rcc>
  <rcc rId="76496" sId="1" odxf="1" dxf="1">
    <nc r="F2095" t="inlineStr">
      <is>
        <t>A. Galinis
Tel. (8 37) 401 957
El. p. Arvydas.Galinis@lei.lt</t>
      </is>
    </nc>
    <odxf>
      <alignment wrapText="0" readingOrder="0"/>
    </odxf>
    <ndxf>
      <alignment wrapText="1" readingOrder="0"/>
    </ndxf>
  </rcc>
  <rcc rId="76497" sId="1">
    <nc r="G2095">
      <v>11</v>
    </nc>
  </rcc>
  <rcc rId="76498" sId="1" odxf="1" dxf="1">
    <nc r="D2096"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499" sId="1" odxf="1" dxf="1">
    <nc r="E2096" t="inlineStr">
      <is>
        <t>Energijos ir kuro gamybos įrenginių efektyvumo įvertinimas, gamybos metu susidarančių produktų mėginių ėmimas ir tyrimas.</t>
      </is>
    </nc>
    <odxf>
      <protection locked="0"/>
    </odxf>
    <ndxf>
      <protection locked="1"/>
    </ndxf>
  </rcc>
  <rcc rId="76500" sId="1" odxf="1" dxf="1">
    <nc r="F2096" t="inlineStr">
      <is>
        <t>Nerijus Striūgas
Tel. (8 37) 401 877
El. p. Nerijus.Striugas@lei.lt</t>
      </is>
    </nc>
    <odxf>
      <alignment wrapText="0" readingOrder="0"/>
    </odxf>
    <ndxf>
      <alignment wrapText="1" readingOrder="0"/>
    </ndxf>
  </rcc>
  <rcc rId="76501" sId="1">
    <nc r="G2096">
      <v>11</v>
    </nc>
  </rcc>
  <rcc rId="76502" sId="1" odxf="1" dxf="1">
    <nc r="D2097"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03" sId="1" odxf="1" dxf="1">
    <nc r="E2097" t="inlineStr">
      <is>
        <t>Įvairių fizikinių procesų, vykstančių energijos ir kuro gamybos įrenginiuose, matematinis ir skaitinis modeliavimas</t>
      </is>
    </nc>
    <odxf>
      <protection locked="0"/>
    </odxf>
    <ndxf>
      <protection locked="1"/>
    </ndxf>
  </rcc>
  <rcc rId="76504" sId="1" odxf="1" dxf="1">
    <nc r="F2097" t="inlineStr">
      <is>
        <t>Algis Džiugys
Tel. (8 37) 401 874
El. p. Algis.Dziugys@lei.lt</t>
      </is>
    </nc>
    <odxf>
      <alignment wrapText="0" readingOrder="0"/>
    </odxf>
    <ndxf>
      <alignment wrapText="1" readingOrder="0"/>
    </ndxf>
  </rcc>
  <rcc rId="76505" sId="1">
    <nc r="G2097">
      <v>11</v>
    </nc>
  </rcc>
  <rcc rId="76506" sId="1" odxf="1" dxf="1">
    <nc r="D2098"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07" sId="1" odxf="1" dxf="1">
    <nc r="E2098" t="inlineStr">
      <is>
        <t>Policiklinių aromatinių angliavandenilių susidarančių termocheminių procesų metu tyrimas pagal EPA PAH 16 metodą. Taikymas: biokuro bei kito organinio kuro ir atliekų terminio skaidymo (dujofikavimo) ir degimo produktų analizei; gamtosauga, naftos produktų pramonė, pramoninė chemija, maisto pramonė, parfumerija, medicina, narkotikų kontrolė.</t>
      </is>
    </nc>
    <odxf>
      <protection locked="0"/>
    </odxf>
    <ndxf>
      <protection locked="1"/>
    </ndxf>
  </rcc>
  <rcc rId="76508" sId="1" odxf="1" dxf="1">
    <nc r="F2098" t="inlineStr">
      <is>
        <t>G. Stravinskas
Tel. (8 37) 401 879
El. p. Giedrius.Stravinskas@lei.lt</t>
      </is>
    </nc>
    <odxf>
      <alignment wrapText="0" readingOrder="0"/>
    </odxf>
    <ndxf>
      <alignment wrapText="1" readingOrder="0"/>
    </ndxf>
  </rcc>
  <rcc rId="76509" sId="1">
    <nc r="G2098">
      <v>11</v>
    </nc>
  </rcc>
  <rcc rId="76510" sId="1" odxf="1" dxf="1">
    <nc r="D2099" t="inlineStr">
      <is>
        <t>K1_P2_T1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11" sId="1" odxf="1" dxf="1">
    <nc r="E2099" t="inlineStr">
      <is>
        <t>Biokuro naudojimo poreikių, galimybių ir optimalių sprendinių analizė.
Kietojo biokuro ir jo mišinių bei komunalinių atliekų naudojimo CŠT bei decentralizuotuose šildymo įrenginiuose  perspektyvų įvertinimas.</t>
      </is>
    </nc>
    <odxf>
      <protection locked="0"/>
    </odxf>
    <ndxf>
      <protection locked="1"/>
    </ndxf>
  </rcc>
  <rcc rId="76512" sId="1" odxf="1" dxf="1">
    <nc r="F2099" t="inlineStr">
      <is>
        <t>V. Kveselis
Tel. (8 37) 401 931
El. p. Vaclovas.Kveselis@lei.lt</t>
      </is>
    </nc>
    <odxf>
      <alignment wrapText="0" readingOrder="0"/>
    </odxf>
    <ndxf>
      <alignment wrapText="1" readingOrder="0"/>
    </ndxf>
  </rcc>
  <rcc rId="76513" sId="1">
    <nc r="G2099">
      <v>11</v>
    </nc>
  </rcc>
  <rcc rId="76514" sId="1" odxf="1" dxf="1">
    <nc r="D2100" t="inlineStr">
      <is>
        <t>K1_P2_T1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15" sId="1" odxf="1" dxf="1">
    <nc r="E2100" t="inlineStr">
      <is>
        <t>Biomasės energetinio potencialo tyrimai.
Biokuro ir kitų vietinių išteklių energetinio panaudojimo techninių ir ekonominių galimybių studijų rengimas.</t>
      </is>
    </nc>
    <odxf>
      <protection locked="0"/>
    </odxf>
    <ndxf>
      <protection locked="1"/>
    </ndxf>
  </rcc>
  <rcc rId="76516" sId="1" odxf="1" dxf="1">
    <nc r="F2100" t="inlineStr">
      <is>
        <t>F. Dzenajavičienė
Tel. (8 37) 401 935
El. p. Farida.Dzenajaviciene@lei.lt</t>
      </is>
    </nc>
    <odxf>
      <alignment wrapText="0" readingOrder="0"/>
    </odxf>
    <ndxf>
      <alignment wrapText="1" readingOrder="0"/>
    </ndxf>
  </rcc>
  <rcc rId="76517" sId="1">
    <nc r="G2100">
      <v>11</v>
    </nc>
  </rcc>
  <rcc rId="76518" sId="1" odxf="1" dxf="1">
    <nc r="D2101" t="inlineStr">
      <is>
        <t>K1_P2_T2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19" sId="1" odxf="1" dxf="1">
    <nc r="E2101" t="inlineStr">
      <is>
        <t>Kurą ir/ar atliekas deginančių ir termiškai apdorojančių įrenginių sukūrimo ar tobulinimo tyrimai, siekiant sukurti ekonomiškus ir gamtosaugiškus technologinius sprendimus (pvz.: naujo tipo degiklius su mažais NOx išmetimais; naujos rūšies skysto kuro deginimo eksperimentinis tyrimas; atliekų dujinimo ar pirolizės įrenginiai ir pan.).</t>
      </is>
    </nc>
    <odxf>
      <protection locked="0"/>
    </odxf>
    <ndxf>
      <protection locked="1"/>
    </ndxf>
  </rcc>
  <rcc rId="76520" sId="1" odxf="1" dxf="1">
    <nc r="F2101" t="inlineStr">
      <is>
        <t>Nerijus Striūgas
Tel. (8 37) 401 877
Nerijus.Striugas@lei.lt</t>
      </is>
    </nc>
    <odxf>
      <alignment wrapText="0" readingOrder="0"/>
    </odxf>
    <ndxf>
      <alignment wrapText="1" readingOrder="0"/>
    </ndxf>
  </rcc>
  <rcc rId="76521" sId="1">
    <nc r="G2101">
      <v>11</v>
    </nc>
  </rcc>
  <rcc rId="76522" sId="1" odxf="1" dxf="1">
    <nc r="D2102" t="inlineStr">
      <is>
        <t>K1_P2_T2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23" sId="1" odxf="1" dxf="1">
    <nc r="E2102" t="inlineStr">
      <is>
        <t>Atmosferinio ir redukuoto slėgio plazminių technologijų kūrimas, tyrimas ir pritaikymas įvairių atliekų neutralizavimui bei atliekų konversijai į vertingus produktus ir/ar energiją</t>
      </is>
    </nc>
    <odxf>
      <protection locked="0"/>
    </odxf>
    <ndxf>
      <protection locked="1"/>
    </ndxf>
  </rcc>
  <rcc rId="76524" sId="1" odxf="1" dxf="1">
    <nc r="F2102" t="inlineStr">
      <is>
        <t>V. Valinčius
Tel. (8 37) 401 896
El. p. Vitas.Valincius@lei.lt</t>
      </is>
    </nc>
    <odxf>
      <alignment wrapText="0" readingOrder="0"/>
    </odxf>
    <ndxf>
      <alignment wrapText="1" readingOrder="0"/>
    </ndxf>
  </rcc>
  <rcc rId="76525" sId="1">
    <nc r="G2102">
      <v>11</v>
    </nc>
  </rcc>
  <rcc rId="76526" sId="1" odxf="1" dxf="1">
    <nc r="D2103" t="inlineStr">
      <is>
        <t>K1_P2_T2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27" sId="1" odxf="1" dxf="1">
    <nc r="E2103" t="inlineStr">
      <is>
        <t>Katalizatorių, skirtų CO, HC, SO2, NOx ir kt. teršalų neutralizavimui bei emisijai mažinti kūrimas, gamyba ir pritaikymas</t>
      </is>
    </nc>
    <odxf>
      <protection locked="0"/>
    </odxf>
    <ndxf>
      <protection locked="1"/>
    </ndxf>
  </rcc>
  <rcc rId="76528" sId="1" odxf="1" dxf="1">
    <nc r="F2103" t="inlineStr">
      <is>
        <t>V. Valinčius
Tel. (8 37) 401 896
El. p. Vitas.Valincius@lei.lt</t>
      </is>
    </nc>
    <odxf>
      <alignment wrapText="0" readingOrder="0"/>
    </odxf>
    <ndxf>
      <alignment wrapText="1" readingOrder="0"/>
    </ndxf>
  </rcc>
  <rcc rId="76529" sId="1">
    <nc r="G2103">
      <v>11</v>
    </nc>
  </rcc>
  <rcc rId="76530" sId="1" odxf="1" dxf="1">
    <nc r="D2104" t="inlineStr">
      <is>
        <t>K1_P2_T2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31" sId="1" odxf="1" dxf="1">
    <nc r="E2104" t="inlineStr">
      <is>
        <t>Plazminių įrenginių, skirtų kuro konversijai bei atliekų neutralizavimui, projektavimas, gamyba, tyrimas ir pritaikymas</t>
      </is>
    </nc>
    <odxf>
      <protection locked="0"/>
    </odxf>
    <ndxf>
      <protection locked="1"/>
    </ndxf>
  </rcc>
  <rcc rId="76532" sId="1" odxf="1" dxf="1">
    <nc r="F2104" t="inlineStr">
      <is>
        <t>P. Valatkevičius
Tel. (8 37) 401 899
El. p. Pranas.Valatkevicius@lei.lt</t>
      </is>
    </nc>
    <odxf>
      <alignment wrapText="0" readingOrder="0"/>
    </odxf>
    <ndxf>
      <alignment wrapText="1" readingOrder="0"/>
    </ndxf>
  </rcc>
  <rcc rId="76533" sId="1">
    <nc r="G2104">
      <v>11</v>
    </nc>
  </rcc>
  <rcc rId="76534" sId="1" odxf="1" dxf="1">
    <nc r="D2105" t="inlineStr">
      <is>
        <t>K1_P2_T2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35" sId="1" odxf="1" dxf="1">
    <nc r="E2105" t="inlineStr">
      <is>
        <t>Kuro ir/ar atliekų deginančių ir termiškai apdorojančių įrenginių prototipų testavimo ar tobulinimo tyrimai.</t>
      </is>
    </nc>
    <odxf>
      <protection locked="0"/>
    </odxf>
    <ndxf>
      <protection locked="1"/>
    </ndxf>
  </rcc>
  <rcc rId="76536" sId="1" odxf="1" dxf="1">
    <nc r="F2105" t="inlineStr">
      <is>
        <t>Nerijus Striūgas
Tel. (8 37) 401 877
Nerijus.Striugas@lei.lt</t>
      </is>
    </nc>
    <odxf>
      <alignment wrapText="0" readingOrder="0"/>
    </odxf>
    <ndxf>
      <alignment wrapText="1" readingOrder="0"/>
    </ndxf>
  </rcc>
  <rcc rId="76537" sId="1">
    <nc r="G2105">
      <v>11</v>
    </nc>
  </rcc>
  <rcc rId="76538" sId="1" odxf="1" dxf="1">
    <nc r="D2106" t="inlineStr">
      <is>
        <t>K1_P2_T2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39" sId="1" odxf="1" dxf="1">
    <nc r="E2106" t="inlineStr">
      <is>
        <t>Kuro ir/ar atliekų deginančių ir termiškai apdorojančių įrenginių bandomųjų partijų testavimas, techninių parametrų nustatymas.</t>
      </is>
    </nc>
    <odxf>
      <protection locked="0"/>
    </odxf>
    <ndxf>
      <protection locked="1"/>
    </ndxf>
  </rcc>
  <rcc rId="76540" sId="1" odxf="1" dxf="1">
    <nc r="F2106" t="inlineStr">
      <is>
        <t>Nerijus Striūgas
Tel. (8 37) 401 877
Nerijus.Striugas@lei.lt</t>
      </is>
    </nc>
    <odxf>
      <alignment wrapText="0" readingOrder="0"/>
    </odxf>
    <ndxf>
      <alignment wrapText="1" readingOrder="0"/>
    </ndxf>
  </rcc>
  <rcc rId="76541" sId="1">
    <nc r="G2106">
      <v>11</v>
    </nc>
  </rcc>
  <rcc rId="76542" sId="1" odxf="1" dxf="1">
    <nc r="D2107" t="inlineStr">
      <is>
        <t>K1_P2_T2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43" sId="1" odxf="1" dxf="1">
    <nc r="E2107" t="inlineStr">
      <is>
        <t>Mažos ir vidutinės galios vandens šildymo katilų, kūrenamų dujiniu, skystuoju ir kietuoju kuru, įskaitant biokurą, konstrukcijos, efektyvumo ir teršalų išmetimų tyrimas. 
Aredituotos ir notifikuotos bandymų ir atitikties vertinimų paslaugos vadovaujantis techniniais reglamentais (92/42/EEB, 90/396/EEB) ir standartu LST EN 303-5:2000</t>
      </is>
    </nc>
    <odxf>
      <protection locked="0"/>
    </odxf>
    <ndxf>
      <protection locked="1"/>
    </ndxf>
  </rcc>
  <rcc rId="76544" sId="1" odxf="1" dxf="1">
    <nc r="F2107" t="inlineStr">
      <is>
        <t>Nerijus Pedišius
Tel. (8 37) 401 863
Nerijus.Pedisius@lei.lt</t>
      </is>
    </nc>
    <odxf>
      <alignment wrapText="0" readingOrder="0"/>
    </odxf>
    <ndxf>
      <alignment wrapText="1" readingOrder="0"/>
    </ndxf>
  </rcc>
  <rcc rId="76545" sId="1">
    <nc r="G2107">
      <v>11</v>
    </nc>
  </rcc>
  <rcc rId="76546" sId="1" odxf="1" dxf="1">
    <nc r="D2108" t="inlineStr">
      <is>
        <t>K1_P2_T2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47" sId="1" odxf="1" dxf="1">
    <nc r="E2108" t="inlineStr">
      <is>
        <t>Šildymo įrangos (židiniai, viryklės, šildytuvai), kūrenamos kietuoju kuru, įskaitant biokurą, konstrukcijų, efektyvumo ir teršalų išmetimų tyrimas.
Lietuvos katilų gamintojų gaminių akredituotos ir notifikuotos bandymų ir atitikties vertinimų paslaugos, vadovaujantis STR 1.01.04:2002 (89/106/EEB)</t>
      </is>
    </nc>
    <odxf>
      <protection locked="0"/>
    </odxf>
    <ndxf>
      <protection locked="1"/>
    </ndxf>
  </rcc>
  <rcc rId="76548" sId="1" odxf="1" dxf="1">
    <nc r="F2108" t="inlineStr">
      <is>
        <t>Nerijus Pedišius
Tel. (8 37) 401 863
Nerijus.Pedisius@lei.lt</t>
      </is>
    </nc>
    <odxf>
      <alignment wrapText="0" readingOrder="0"/>
    </odxf>
    <ndxf>
      <alignment wrapText="1" readingOrder="0"/>
    </ndxf>
  </rcc>
  <rcc rId="76549" sId="1">
    <nc r="G2108">
      <v>11</v>
    </nc>
  </rcc>
  <rcc rId="76550" sId="1" odxf="1" dxf="1">
    <nc r="D2109" t="inlineStr">
      <is>
        <t>K1_P2_T2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51" sId="1" odxf="1" dxf="1">
    <nc r="E2109" t="inlineStr">
      <is>
        <t>Skysčių ir dujų srautų matavimų tyrimai siekiant gerinti materialinių resursų apskaitą ir energetikos įrenginių veikimą.
Lietuvos gamintojų vandens ir šilumos skaitiklių tipo tyrimai ir atitikties vertinimai vadovaujantis Matavimo priemonių techniniu reglamentu (2004/ 22/EB)</t>
      </is>
    </nc>
    <odxf>
      <protection locked="0"/>
    </odxf>
    <ndxf>
      <protection locked="1"/>
    </ndxf>
  </rcc>
  <rcc rId="76552" sId="1" odxf="1" dxf="1">
    <nc r="F2109" t="inlineStr">
      <is>
        <t xml:space="preserve">Gedinimas Zygmantas – skysčiai
Tel. (8 37) 401 861
Gediminas.Zygmantas@lei.lt 
Jurij Tonkonogij – dujos
Tel. (8 37) 401 862
Jurij.Tonkonogij@lei.lt </t>
      </is>
    </nc>
    <odxf>
      <alignment wrapText="0" readingOrder="0"/>
    </odxf>
    <ndxf>
      <alignment wrapText="1" readingOrder="0"/>
    </ndxf>
  </rcc>
  <rcc rId="76553" sId="1">
    <nc r="G2109">
      <v>11</v>
    </nc>
  </rcc>
  <rcc rId="76554" sId="1" odxf="1" dxf="1">
    <nc r="D2110"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55" sId="1" odxf="1" dxf="1">
    <nc r="E2110" t="inlineStr">
      <is>
        <t>Termocheminių procesų ar energijos gamybos įrenginių energijos ir medžiagos srautų tyrimai ir bandymai</t>
      </is>
    </nc>
    <odxf>
      <protection locked="0"/>
    </odxf>
    <ndxf>
      <protection locked="1"/>
    </ndxf>
  </rcc>
  <rcc rId="76556" sId="1" odxf="1" dxf="1">
    <nc r="F2110" t="inlineStr">
      <is>
        <t>Nerijus Striūgas
Tel. (8 37) 401 877
El. p. Nerijus.Striugas@lei.lt</t>
      </is>
    </nc>
    <odxf>
      <alignment wrapText="0" readingOrder="0"/>
    </odxf>
    <ndxf>
      <alignment wrapText="1" readingOrder="0"/>
    </ndxf>
  </rcc>
  <rcc rId="76557" sId="1">
    <nc r="G2110">
      <v>11</v>
    </nc>
  </rcc>
  <rcc rId="76558" sId="1" odxf="1" dxf="1">
    <nc r="D2111" t="inlineStr">
      <is>
        <t>K1_P2_T1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59" sId="1" odxf="1" dxf="1">
    <nc r="E2111" t="inlineStr">
      <is>
        <t>Kurą ir/ar atliekas deginančių ir termiškai apdorojančių įrenginių sukūrimo ar tobulinimo galimybių studijos ir tyrimai, siekiant sukurti ekonomiškus ir gamtosaugiškus technologinius sprendimus (pvz.: naujo tipo degiklius su mažais NOx išmetimais; naujos rūšies skysto kuro deginimo eksperimentinis tyrimas; atliekų dujinimo ar pirolizės įrenginiai ir pan.).</t>
      </is>
    </nc>
    <odxf>
      <protection locked="0"/>
    </odxf>
    <ndxf>
      <protection locked="1"/>
    </ndxf>
  </rcc>
  <rcc rId="76560" sId="1" odxf="1" dxf="1">
    <nc r="F2111" t="inlineStr">
      <is>
        <t>Nerijus Striūgas
Tel. (8 37) 401 877
El. p. Nerijus.Striugas@lei.lt</t>
      </is>
    </nc>
    <odxf>
      <alignment wrapText="0" readingOrder="0"/>
    </odxf>
    <ndxf>
      <alignment wrapText="1" readingOrder="0"/>
    </ndxf>
  </rcc>
  <rcc rId="76561" sId="1">
    <nc r="G2111">
      <v>11</v>
    </nc>
  </rcc>
  <rcc rId="76562" sId="1" odxf="1" dxf="1">
    <nc r="D2112"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63" sId="1" odxf="1" dxf="1">
    <nc r="E2112" t="inlineStr">
      <is>
        <t>Hidro- ir aerodinaminių problemų tyrimas. Taikymas: oro ar dūmų traktų pasipriešinimų mažinimo tyrimai; šilumokaičių šilumos perdavimo efektyvinimo tyrimai ir pan.</t>
      </is>
    </nc>
    <odxf>
      <protection locked="0"/>
    </odxf>
    <ndxf>
      <protection locked="1"/>
    </ndxf>
  </rcc>
  <rcc rId="76564" sId="1" odxf="1" dxf="1">
    <nc r="F2112" t="inlineStr">
      <is>
        <t>Nerijus Striūgas
Tel. (8 37) 401 877
El. p. Nerijus.Striugas@lei.lt</t>
      </is>
    </nc>
    <odxf>
      <alignment wrapText="0" readingOrder="0"/>
    </odxf>
    <ndxf>
      <alignment wrapText="1" readingOrder="0"/>
    </ndxf>
  </rcc>
  <rcc rId="76565" sId="1">
    <nc r="G2112">
      <v>11</v>
    </nc>
  </rcc>
  <rcc rId="76566" sId="1" odxf="1" dxf="1">
    <nc r="D2113"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67" sId="1" odxf="1" dxf="1">
    <nc r="E2113" t="inlineStr">
      <is>
        <t>Srautų struktūros ir sąveikos skaitiniai tyrimai energijos gamybos įrenginiuose.</t>
      </is>
    </nc>
    <odxf>
      <protection locked="0"/>
    </odxf>
    <ndxf>
      <protection locked="1"/>
    </ndxf>
  </rcc>
  <rcc rId="76568" sId="1" odxf="1" dxf="1">
    <nc r="F2113" t="inlineStr">
      <is>
        <t>Algis Džiugys
Tel. (8 37) 401 874
El. p. Algis.Dziugys@lei.lt</t>
      </is>
    </nc>
    <odxf>
      <alignment wrapText="0" readingOrder="0"/>
    </odxf>
    <ndxf>
      <alignment wrapText="1" readingOrder="0"/>
    </ndxf>
  </rcc>
  <rcc rId="76569" sId="1">
    <nc r="G2113">
      <v>11</v>
    </nc>
  </rcc>
  <rcc rId="76570" sId="1" odxf="1" dxf="1">
    <nc r="D2114"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71" sId="1" odxf="1" dxf="1">
    <nc r="E2114" t="inlineStr">
      <is>
        <t>Šilumos mainų ir srauto hidrodinamikos skaitiniai tyrimai įvairiuose energetikos įrenginiuose.</t>
      </is>
    </nc>
    <odxf>
      <protection locked="0"/>
    </odxf>
    <ndxf>
      <protection locked="1"/>
    </ndxf>
  </rcc>
  <rcc rId="76572" sId="1" odxf="1" dxf="1">
    <nc r="F2114" t="inlineStr">
      <is>
        <t>Algis Džiugys
Tel. (8 37) 401 874
El. p. Algis.Dziugys@lei.lt</t>
      </is>
    </nc>
    <odxf>
      <alignment wrapText="0" readingOrder="0"/>
    </odxf>
    <ndxf>
      <alignment wrapText="1" readingOrder="0"/>
    </ndxf>
  </rcc>
  <rcc rId="76573" sId="1">
    <nc r="G2114">
      <v>11</v>
    </nc>
  </rcc>
  <rcc rId="76574" sId="1" odxf="1" dxf="1">
    <nc r="D2115"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75" sId="1" odxf="1" dxf="1">
    <nc r="E2115" t="inlineStr">
      <is>
        <t>Termogravimetrinis medžiagų tyrimas su išsiskyrusių dujų analize FTIR ir GC/MS metodais. 
Taikymas: organinių ir neorganinių medžiagų savitosios šilumos, lydimosi temperatūros, perėjimo entalpijos, fazės virsmų, kristalizacijos temperatūros, kristališkumo laipsnio, stiklėjimo temperatūros, skilimo efekto, reakcijos kinetikos, medžiagos grynumo, masės pokyčių, dehidratacijos, korozijos, oksidacijos ir redukcijos tyrimai įvairiose medžiagose. Įvairaus kieto ir skysto kuro terminio skaidymosi analizė nuolat pastoviai kylančios temperatūros kaitinimo procese. Aplinka nuo inertinės iki gryno deguonies.</t>
      </is>
    </nc>
    <odxf>
      <protection locked="0"/>
    </odxf>
    <ndxf>
      <protection locked="1"/>
    </ndxf>
  </rcc>
  <rcc rId="76576" sId="1" odxf="1" dxf="1">
    <nc r="F2115" t="inlineStr">
      <is>
        <t>G. Stravinskas
Tel. (8 37) 401 879
El. p. Giedrius.Stravinskas@lei.lt</t>
      </is>
    </nc>
    <odxf>
      <alignment wrapText="0" readingOrder="0"/>
    </odxf>
    <ndxf>
      <alignment wrapText="1" readingOrder="0"/>
    </ndxf>
  </rcc>
  <rcc rId="76577" sId="1">
    <nc r="G2115">
      <v>11</v>
    </nc>
  </rcc>
  <rcc rId="76578" sId="1" odxf="1" dxf="1">
    <nc r="D2116"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79" sId="1" odxf="1" dxf="1">
    <nc r="E2116" t="inlineStr">
      <is>
        <t>Neorganinių dujų ir dujinės būsenos organinių junginių tyrimas.
Taikymas: biokuro bei kito organinio kuro ir atliekų terminio skaidymo (dujofikavimo) ir degimo produktų analizei; gamtosauga, naftos produktų pramonė, pramoninė chemija, maisto pramonė, parfumerija, medicina, narkotikų kontrolė.</t>
      </is>
    </nc>
    <odxf>
      <protection locked="0"/>
    </odxf>
    <ndxf>
      <protection locked="1"/>
    </ndxf>
  </rcc>
  <rcc rId="76580" sId="1" odxf="1" dxf="1">
    <nc r="F2116" t="inlineStr">
      <is>
        <t>G. Stravinskas
Tel. (8 37) 401 879
El. p. Giedrius.Stravinskas@lei.lt</t>
      </is>
    </nc>
    <odxf>
      <alignment wrapText="0" readingOrder="0"/>
    </odxf>
    <ndxf>
      <alignment wrapText="1" readingOrder="0"/>
    </ndxf>
  </rcc>
  <rcc rId="76581" sId="1">
    <nc r="G2116">
      <v>11</v>
    </nc>
  </rcc>
  <rcc rId="76582" sId="1" odxf="1" dxf="1">
    <nc r="D2117"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83" sId="1" odxf="1" dxf="1">
    <nc r="E2117" t="inlineStr">
      <is>
        <t>Organinių junginių identifikavimas dujų chromatografijos – masių spektrometrijos metodu. Taikymas: biokuro bei kito organinio kuro ir atliekų terminio skaidymo (dujofikavimo) ir degimo produktų analizei; gamtosauga, naftos produktų pramonė, pramoninė chemija, maisto pramonė, parfumerija, medicina, narkotikų kontrolė.</t>
      </is>
    </nc>
    <odxf>
      <protection locked="0"/>
    </odxf>
    <ndxf>
      <protection locked="1"/>
    </ndxf>
  </rcc>
  <rcc rId="76584" sId="1" odxf="1" dxf="1">
    <nc r="F2117" t="inlineStr">
      <is>
        <t>G. Stravinskas
Tel. (8 37) 401 879
El. p. Giedrius.Stravinskas@lei.lt</t>
      </is>
    </nc>
    <odxf>
      <alignment wrapText="0" readingOrder="0"/>
    </odxf>
    <ndxf>
      <alignment wrapText="1" readingOrder="0"/>
    </ndxf>
  </rcc>
  <rcc rId="76585" sId="1">
    <nc r="G2117">
      <v>11</v>
    </nc>
  </rcc>
  <rcc rId="76586" sId="1" odxf="1" dxf="1">
    <nc r="D2118"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87" sId="1" odxf="1" dxf="1">
    <nc r="E2118" t="inlineStr">
      <is>
        <t>Vaizdo fiksavimas ir vaizdų analizė.
Taikymas: atliekant degimo proceso diagnostiką; greitų procesų bei reiškinių, kur reikalingas didelis optinis jautrumas, analizė; liepsnos vystymosi prie degiklio informacija – spalvos kitimu, šviesos spektro tyrimas; chemiliuminescencinių procesų vykstančių medžiagose tyrimas.</t>
      </is>
    </nc>
    <odxf>
      <protection locked="0"/>
    </odxf>
    <ndxf>
      <protection locked="1"/>
    </ndxf>
  </rcc>
  <rcc rId="76588" sId="1" odxf="1" dxf="1">
    <nc r="F2118" t="inlineStr">
      <is>
        <t>Nerijus Striūgas
Tel. (8 37) 401 877
Nerijus.Striugas@lei.lt</t>
      </is>
    </nc>
    <odxf>
      <alignment wrapText="0" readingOrder="0"/>
    </odxf>
    <ndxf>
      <alignment wrapText="1" readingOrder="0"/>
    </ndxf>
  </rcc>
  <rcc rId="76589" sId="1">
    <nc r="G2118">
      <v>11</v>
    </nc>
  </rcc>
  <rcc rId="76590" sId="1" odxf="1" dxf="1">
    <nc r="D2119"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91" sId="1" odxf="1" dxf="1">
    <nc r="E2119" t="inlineStr">
      <is>
        <t xml:space="preserve">Šilumos mainų ir srauto hidrodinamikos analizė įvairiuose iš biokuro ar atliekų gautos šilumos generavimo ir utilizavimo įrenginiuose bei galimybės tobulinti šiuos įrenginius vertinimas </t>
      </is>
    </nc>
    <odxf>
      <protection locked="0"/>
    </odxf>
    <ndxf>
      <protection locked="1"/>
    </ndxf>
  </rcc>
  <rcc rId="76592" sId="1" odxf="1" dxf="1">
    <nc r="F2119" t="inlineStr">
      <is>
        <t>P. Poškas
Tel. (8 37) 401 891
El. p. Povilas.Poskas@lei.lt</t>
      </is>
    </nc>
    <odxf>
      <alignment wrapText="0" readingOrder="0"/>
    </odxf>
    <ndxf>
      <alignment wrapText="1" readingOrder="0"/>
    </ndxf>
  </rcc>
  <rcc rId="76593" sId="1">
    <nc r="G2119">
      <v>11</v>
    </nc>
  </rcc>
  <rcc rId="76594" sId="1" odxf="1" dxf="1">
    <nc r="D2120" t="inlineStr">
      <is>
        <t>K1_P2_T1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95" sId="1" odxf="1" dxf="1">
    <nc r="E2120" t="inlineStr">
      <is>
        <t>Biokuro deginimo metu su dūmais išeinančių emisijų mažinimo analizė ir galimybių tobulinti deginimo procesą naudojant elektrostatinius (ir kitokius) filtrus vertinimas. Elektrostatinių (ir kitų) filtrų efektyvumo analizė ir galimybių juos tobulinti vertinimas</t>
      </is>
    </nc>
    <odxf>
      <protection locked="0"/>
    </odxf>
    <ndxf>
      <protection locked="1"/>
    </ndxf>
  </rcc>
  <rcc rId="76596" sId="1" odxf="1" dxf="1">
    <nc r="F2120" t="inlineStr">
      <is>
        <t>P. Poškas
Tel. (8 37) 401 891
El. p. Povilas.Poskas@lei.lt</t>
      </is>
    </nc>
    <odxf>
      <alignment wrapText="0" readingOrder="0"/>
    </odxf>
    <ndxf>
      <alignment wrapText="1" readingOrder="0"/>
    </ndxf>
  </rcc>
  <rcc rId="76597" sId="1">
    <nc r="G2120">
      <v>11</v>
    </nc>
  </rcc>
  <rcc rId="76598" sId="1" odxf="1" dxf="1">
    <nc r="D2121"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599" sId="1" odxf="1" dxf="1">
    <nc r="E2121" t="inlineStr">
      <is>
        <t>Dujinių, skystų bei kietų medžiagų cheminės sudėties analizė infraraudonųjų spindulių (FTIR) spektrometru</t>
      </is>
    </nc>
    <odxf>
      <protection locked="0"/>
    </odxf>
    <ndxf>
      <protection locked="1"/>
    </ndxf>
  </rcc>
  <rcc rId="76600" sId="1" odxf="1" dxf="1">
    <nc r="F2121" t="inlineStr">
      <is>
        <t xml:space="preserve">L. Marcinauskas
Tel. (8 37) 401 895
El. p. Liutauras.Marcinauskas@lei.lt </t>
      </is>
    </nc>
    <odxf>
      <alignment wrapText="0" readingOrder="0"/>
    </odxf>
    <ndxf>
      <alignment wrapText="1" readingOrder="0"/>
    </ndxf>
  </rcc>
  <rcc rId="76601" sId="1">
    <nc r="G2121">
      <v>11</v>
    </nc>
  </rcc>
  <rcc rId="76602" sId="1" odxf="1" dxf="1">
    <nc r="D2122"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03" sId="1" odxf="1" dxf="1">
    <nc r="E2122" t="inlineStr">
      <is>
        <t>Dujų sudėties analizė: H2, CO, CO2, SO2, NOx, O2, CxHy koncentracijų nustatymas. 
Naudojama NDIR (nedispersinė infraraudonųjų spindulių) technologija. Analizuojamų dujų ribos: CO – 0-100%, СO2 – 0 – 50%, CxHy – 0 – 30 000 ppm, SO2 – 0 – 5000 ppm, O2 – 0 – 25%, NO – 0 – 4000 ppm, NO2 – 0 – 1000 ppm. 
Nepertraukiamas vandenilio dujų koncentracijos ir temperatūros matavimas tiesiogiai. Vandenilio koncentracijos ribos 0 – 100% tūrio, temperatūros matavimas iki 1700 oC</t>
      </is>
    </nc>
    <odxf>
      <protection locked="0"/>
    </odxf>
    <ndxf>
      <protection locked="1"/>
    </ndxf>
  </rcc>
  <rcc rId="76604" sId="1" odxf="1" dxf="1">
    <nc r="F2122" t="inlineStr">
      <is>
        <t xml:space="preserve">V. Grigaitienė
Tel. (8 37) 401 898
El. p. Viktorija.Grigaitiene@lei.lt </t>
      </is>
    </nc>
    <odxf>
      <alignment wrapText="0" readingOrder="0"/>
    </odxf>
    <ndxf>
      <alignment wrapText="1" readingOrder="0"/>
    </ndxf>
  </rcc>
  <rcc rId="76605" sId="1">
    <nc r="G2122">
      <v>11</v>
    </nc>
  </rcc>
  <rcc rId="76606" sId="1" odxf="1" dxf="1">
    <nc r="D2123"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07" sId="1" odxf="1" dxf="1">
    <nc r="E2123" t="inlineStr">
      <is>
        <t>Liepsnojančių ir plazmos srautų emisinių spektrų nustatymas ir elementinės sudėties tyrimas optiniu spektrometru.</t>
      </is>
    </nc>
    <odxf>
      <protection locked="0"/>
    </odxf>
    <ndxf>
      <protection locked="1"/>
    </ndxf>
  </rcc>
  <rcc rId="76608" sId="1" odxf="1" dxf="1">
    <nc r="F2123" t="inlineStr">
      <is>
        <t>V. Grigaitienė
Tel. (8 37) 401 898
El. p.
Viktorija.Grigaitiene@lei.lt</t>
      </is>
    </nc>
    <odxf>
      <alignment wrapText="0" readingOrder="0"/>
    </odxf>
    <ndxf>
      <alignment wrapText="1" readingOrder="0"/>
    </ndxf>
  </rcc>
  <rcc rId="76609" sId="1">
    <nc r="G2123">
      <v>11</v>
    </nc>
  </rcc>
  <rcc rId="76610" sId="1" odxf="1" dxf="1">
    <nc r="D2124"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11" sId="1" odxf="1" dxf="1">
    <nc r="E2124" t="inlineStr">
      <is>
        <t>Aukštatemperatūrių srautų energetinių bei dinaminių charakteristikų nustatymas bei dėsningumų tyrimas</t>
      </is>
    </nc>
    <odxf>
      <protection locked="0"/>
    </odxf>
    <ndxf>
      <protection locked="1"/>
    </ndxf>
  </rcc>
  <rcc rId="76612" sId="1" odxf="1" dxf="1">
    <nc r="F2124" t="inlineStr">
      <is>
        <t xml:space="preserve">V. Valinčius
Tel. (8 37) 401 896
El. p. Vitas.Valincius@lei.lt </t>
      </is>
    </nc>
    <odxf>
      <alignment wrapText="0" readingOrder="0"/>
    </odxf>
    <ndxf>
      <alignment wrapText="1" readingOrder="0"/>
    </ndxf>
  </rcc>
  <rcc rId="76613" sId="1">
    <nc r="G2124">
      <v>11</v>
    </nc>
  </rcc>
  <rcc rId="76614" sId="1" odxf="1" dxf="1">
    <nc r="D2125"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15" sId="1" odxf="1" dxf="1">
    <nc r="E2125" t="inlineStr">
      <is>
        <t>Biomasės ir atliekų analizė, kenksmingų sunkiųjų metalų atliekose tyrimas.</t>
      </is>
    </nc>
    <odxf>
      <protection locked="0"/>
    </odxf>
    <ndxf>
      <protection locked="1"/>
    </ndxf>
  </rcc>
  <rcc rId="76616" sId="1" odxf="1" dxf="1">
    <nc r="F2125" t="inlineStr">
      <is>
        <t>V. Makarevičius
Tel. (8 37) 401 907
El. p. Vidas.Makarevicius@lei.lt</t>
      </is>
    </nc>
    <odxf>
      <alignment wrapText="0" readingOrder="0"/>
    </odxf>
    <ndxf>
      <alignment wrapText="1" readingOrder="0"/>
    </ndxf>
  </rcc>
  <rcc rId="76617" sId="1">
    <nc r="G2125">
      <v>11</v>
    </nc>
  </rcc>
  <rcc rId="76618" sId="1" odxf="1" dxf="1">
    <nc r="D2126"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19" sId="1" odxf="1" dxf="1">
    <nc r="E2126" t="inlineStr">
      <is>
        <t>Garu šildomų talpų ir šilumokaičių darbo režimų efektyvumo tyrimas.</t>
      </is>
    </nc>
    <odxf>
      <protection locked="0"/>
    </odxf>
    <ndxf>
      <protection locked="1"/>
    </ndxf>
  </rcc>
  <rcc rId="76620" sId="1" odxf="1" dxf="1">
    <nc r="F2126" t="inlineStr">
      <is>
        <t>M. Šeporaitis
Tel. (8 37) 401 921
Marijus.Šeporaitis@lei.lt</t>
      </is>
    </nc>
    <odxf>
      <alignment wrapText="0" readingOrder="0"/>
    </odxf>
    <ndxf>
      <alignment wrapText="1" readingOrder="0"/>
    </ndxf>
  </rcc>
  <rcc rId="76621" sId="1">
    <nc r="G2126">
      <v>11</v>
    </nc>
  </rcc>
  <rcc rId="76622" sId="1" odxf="1" dxf="1">
    <nc r="D2127"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23" sId="1" odxf="1" dxf="1">
    <nc r="E2127" t="inlineStr">
      <is>
        <t>Šilumos mainų ir srauto hidrodinamikos tyrimai įvairiuose iš biokuro ar atliekų gautos šilumos generavimo ir utilizavimo įrenginiuose</t>
      </is>
    </nc>
    <odxf>
      <protection locked="0"/>
    </odxf>
    <ndxf>
      <protection locked="1"/>
    </ndxf>
  </rcc>
  <rcc rId="76624" sId="1" odxf="1" dxf="1">
    <nc r="F2127" t="inlineStr">
      <is>
        <t>P. Poškas
Tel. (8 37) 401 891
El. p. Povilas.Poskas@lei.lt</t>
      </is>
    </nc>
    <odxf>
      <alignment wrapText="0" readingOrder="0"/>
    </odxf>
    <ndxf>
      <alignment wrapText="1" readingOrder="0"/>
    </ndxf>
  </rcc>
  <rcc rId="76625" sId="1">
    <nc r="G2127">
      <v>11</v>
    </nc>
  </rcc>
  <rcc rId="76626" sId="1" odxf="1" dxf="1">
    <nc r="D2128" t="inlineStr">
      <is>
        <t>K1_P2_T3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27" sId="1" odxf="1" dxf="1">
    <nc r="E2128" t="inlineStr">
      <is>
        <t>Biokuro deginimo metu su dūmais išeinančių emisijų mažinimo tyrimai naudojant elektrostatinius (ir kitokius) filtrus. Elektrostatinių (ir kitų) filtrų efektyvumo tyrimai</t>
      </is>
    </nc>
    <odxf>
      <protection locked="0"/>
    </odxf>
    <ndxf>
      <protection locked="1"/>
    </ndxf>
  </rcc>
  <rcc rId="76628" sId="1" odxf="1" dxf="1">
    <nc r="F2128" t="inlineStr">
      <is>
        <t>P. Poškas
Tel. (8 37) 401 891
El. p. Povilas.Poskas@lei.lt</t>
      </is>
    </nc>
    <odxf>
      <alignment wrapText="0" readingOrder="0"/>
    </odxf>
    <ndxf>
      <alignment wrapText="1" readingOrder="0"/>
    </ndxf>
  </rcc>
  <rcc rId="76629" sId="1">
    <nc r="G2128">
      <v>11</v>
    </nc>
  </rcc>
  <rcc rId="76630" sId="1" odxf="1" dxf="1">
    <nc r="D2129" t="inlineStr">
      <is>
        <t>K1_P2_T2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31" sId="1" odxf="1" dxf="1">
    <nc r="E2129" t="inlineStr">
      <is>
        <t>Įvairios paskirties valančių atmosferos orą, vandenį bei šalinančių kvapus katalizinių filtrų sudarymas, gamyba ir tyrimas</t>
      </is>
    </nc>
    <odxf>
      <protection locked="0"/>
    </odxf>
    <ndxf>
      <protection locked="1"/>
    </ndxf>
  </rcc>
  <rcc rId="76632" sId="1" odxf="1" dxf="1">
    <nc r="F2129" t="inlineStr">
      <is>
        <t>V. Valinčius
Tel. (8 37) 401 896
El. p. Vitas.Valincius@lei.lt</t>
      </is>
    </nc>
    <odxf>
      <alignment wrapText="0" readingOrder="0"/>
    </odxf>
    <ndxf>
      <alignment wrapText="1" readingOrder="0"/>
    </ndxf>
  </rcc>
  <rcc rId="76633" sId="1">
    <nc r="G2129">
      <v>11</v>
    </nc>
  </rcc>
  <rcc rId="76634" sId="1" odxf="1" dxf="1">
    <nc r="D2130" t="inlineStr">
      <is>
        <t>K1_P3_T1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35" sId="1" odxf="1" dxf="1">
    <nc r="E2130" t="inlineStr">
      <is>
        <t>Energijos gamybos ir vartojimo efektyvumo didinimo galimybių gyvenamuose, visuomeniniuose bei kitos paskirties pastatuose, pramonėje, tyrimai. 
Energijos (šiluminės, elektros) taupymo galimybių gyvenamuose, visuomeniniuose bei kitos paskirties pastatuose, pramonėje, įvertinimas bei galimybių studijų rengimas.</t>
      </is>
    </nc>
    <odxf>
      <protection locked="0"/>
    </odxf>
    <ndxf>
      <protection locked="1"/>
    </ndxf>
  </rcc>
  <rcc rId="76636" sId="1" odxf="1" dxf="1">
    <nc r="F2130" t="inlineStr">
      <is>
        <t>Tel. (8 37) 401 802
El. p.
Romualdas.Skema@lei.lt</t>
      </is>
    </nc>
    <odxf>
      <alignment wrapText="0" readingOrder="0"/>
    </odxf>
    <ndxf>
      <alignment wrapText="1" readingOrder="0"/>
    </ndxf>
  </rcc>
  <rcc rId="76637" sId="1">
    <nc r="G2130">
      <v>11</v>
    </nc>
  </rcc>
  <rcc rId="76638" sId="1" odxf="1" dxf="1">
    <nc r="D2131" t="inlineStr">
      <is>
        <t>K1_P4_T1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39" sId="1" odxf="1" dxf="1">
    <nc r="E2131" t="inlineStr">
      <is>
        <t>Informacinių valdymo sistemų (ir jų komponentų), kurios leidžia integruoti ir optimizuoti saulės energetikos panaudojimą kartu su kitais energijos šaltiniais, šiluminių procesų analizė ir galimybių juos tobulinti vertinimas</t>
      </is>
    </nc>
    <odxf>
      <protection locked="0"/>
    </odxf>
    <ndxf>
      <protection locked="1"/>
    </ndxf>
  </rcc>
  <rcc rId="76640" sId="1" odxf="1" dxf="1">
    <nc r="F2131" t="inlineStr">
      <is>
        <t>P. Poškas
Tel. (8 37) 401 891
El. p. Povilas.Poskas@lei.lt</t>
      </is>
    </nc>
    <odxf>
      <alignment wrapText="0" readingOrder="0"/>
    </odxf>
    <ndxf>
      <alignment wrapText="1" readingOrder="0"/>
    </ndxf>
  </rcc>
  <rcc rId="76641" sId="1">
    <nc r="G2131">
      <v>11</v>
    </nc>
  </rcc>
  <rcc rId="76642" sId="1" odxf="1" dxf="1">
    <nc r="D2132" t="inlineStr">
      <is>
        <t>K1_P4_T3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43" sId="1" odxf="1" dxf="1">
    <nc r="E2132" t="inlineStr">
      <is>
        <t>Informacinių valdymo sistemų (ir jų komponentų), kurios leidžia integruoti ir optimizuoti saulės energetikos panaudojimą kartu su kitais energijos šaltiniais, šiluminių procesų tyrimai</t>
      </is>
    </nc>
    <odxf>
      <protection locked="0"/>
    </odxf>
    <ndxf>
      <protection locked="1"/>
    </ndxf>
  </rcc>
  <rcc rId="76644" sId="1" odxf="1" dxf="1">
    <nc r="F2132" t="inlineStr">
      <is>
        <t>P. Poškas
Tel. (8 37) 401 891
El. p. Povilas.Poskas@lei.lt</t>
      </is>
    </nc>
    <odxf>
      <alignment wrapText="0" readingOrder="0"/>
    </odxf>
    <ndxf>
      <alignment wrapText="1" readingOrder="0"/>
    </ndxf>
  </rcc>
  <rcc rId="76645" sId="1">
    <nc r="G2132">
      <v>11</v>
    </nc>
  </rcc>
  <rcv guid="{BE3D19A9-D786-4023-ABCA-EBDEE30FDB06}" action="delete"/>
  <rdn rId="0" localSheetId="1" customView="1" name="Z_BE3D19A9_D786_4023_ABCA_EBDEE30FDB06_.wvu.FilterData" hidden="1" oldHidden="1">
    <formula>'Paslaugų sąrašas'!$A$1:$H$1</formula>
    <oldFormula>'Paslaugų sąrašas'!$A$1:$H$1</oldFormula>
  </rdn>
  <rcv guid="{BE3D19A9-D786-4023-ABCA-EBDEE30FDB06}"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647" sId="1" odxf="1" dxf="1">
    <nc r="D2133" t="inlineStr">
      <is>
        <t>K6_P1_T1</t>
      </is>
    </nc>
    <odxf>
      <alignment wrapText="0" readingOrder="0"/>
      <protection locked="0"/>
    </odxf>
    <ndxf>
      <alignment wrapText="1" readingOrder="0"/>
      <protection locked="1"/>
    </ndxf>
  </rcc>
  <rcc rId="76648" sId="1" odxf="1" dxf="1">
    <nc r="E2133" t="inlineStr">
      <is>
        <t>Inovatyvių ugdymo(si) metodų virtualizacijos techninė galimybių studija</t>
      </is>
    </nc>
    <odxf>
      <protection locked="0"/>
    </odxf>
    <ndxf>
      <protection locked="1"/>
    </ndxf>
  </rcc>
  <rcc rId="76649" sId="1" odxf="1" dxf="1">
    <nc r="F2133" t="inlineStr">
      <is>
        <t>Verslo kūrybiškumo studijos vadovas Julijus Brazauskas 
Tel. Nr. 8 46 433437
El. paštas 
julijus.brazauskas@smk.lt</t>
      </is>
    </nc>
    <odxf>
      <alignment wrapText="0" readingOrder="0"/>
    </odxf>
    <ndxf>
      <alignment wrapText="1" readingOrder="0"/>
    </ndxf>
  </rcc>
  <rcc rId="76650" sId="1">
    <nc r="G2133">
      <v>1</v>
    </nc>
  </rcc>
  <rcc rId="76651" sId="1" odxf="1" dxf="1">
    <nc r="D2134" t="inlineStr">
      <is>
        <t>K6_P1_T1</t>
      </is>
    </nc>
    <odxf>
      <alignment wrapText="0" readingOrder="0"/>
      <protection locked="0"/>
    </odxf>
    <ndxf>
      <alignment wrapText="1" readingOrder="0"/>
      <protection locked="1"/>
    </ndxf>
  </rcc>
  <rcc rId="76652" sId="1" odxf="1" dxf="1">
    <nc r="E2134" t="inlineStr">
      <is>
        <t>Skaitmeninių įrankių naudojimo įtakos besimokančiojo žinių įsisavinimui galimybių studija</t>
      </is>
    </nc>
    <odxf>
      <protection locked="0"/>
    </odxf>
    <ndxf>
      <protection locked="1"/>
    </ndxf>
  </rcc>
  <rcc rId="76653" sId="1" odxf="1" dxf="1">
    <nc r="F2134" t="inlineStr">
      <is>
        <t>Kompetencijų plėtros akademijos vadovė Ilma Ruškienė
Tel. Nr. 8 46 397074
El. paštas
ilma.ruskiene@smk.lt</t>
      </is>
    </nc>
    <odxf>
      <alignment wrapText="0" readingOrder="0"/>
    </odxf>
    <ndxf>
      <alignment wrapText="1" readingOrder="0"/>
    </ndxf>
  </rcc>
  <rcc rId="76654" sId="1">
    <nc r="G2134">
      <v>1</v>
    </nc>
  </rcc>
  <rcc rId="76655" sId="1" odxf="1" dxf="1">
    <nc r="D2135" t="inlineStr">
      <is>
        <t>K6_P1_T3</t>
      </is>
    </nc>
    <odxf>
      <alignment wrapText="0" readingOrder="0"/>
      <protection locked="0"/>
    </odxf>
    <ndxf>
      <alignment wrapText="1" readingOrder="0"/>
      <protection locked="1"/>
    </ndxf>
  </rcc>
  <rcc rId="76656" sId="1" odxf="1" dxf="1">
    <nc r="E2135" t="inlineStr">
      <is>
        <t>Kūrybinio mąstymo metodų integracijos su šiuolaikinėmis technologijomis ir skaitmeninėmis medijomis taikomieji tyrimai, skirti naujų edukacinių produktų ir paslaugų kūrimui</t>
      </is>
    </nc>
    <odxf>
      <protection locked="0"/>
    </odxf>
    <ndxf>
      <protection locked="1"/>
    </ndxf>
  </rcc>
  <rcc rId="76657" sId="1" odxf="1" dxf="1">
    <nc r="F2135" t="inlineStr">
      <is>
        <t>Komunikacijos ir menų katedros vedėjas 
Raimondas Paškevičius 
Tel. Nr. 8 5 2504822
El. paštas raimondas.paskevicius@smk.lt</t>
      </is>
    </nc>
    <odxf>
      <alignment wrapText="0" readingOrder="0"/>
    </odxf>
    <ndxf>
      <alignment wrapText="1" readingOrder="0"/>
    </ndxf>
  </rcc>
  <rcc rId="76658" sId="1">
    <nc r="G2135">
      <v>1</v>
    </nc>
  </rcc>
  <rcc rId="76659" sId="1" odxf="1" dxf="1">
    <nc r="D2136" t="inlineStr">
      <is>
        <t>K6_P1_T1</t>
      </is>
    </nc>
    <odxf>
      <alignment wrapText="0" readingOrder="0"/>
      <protection locked="0"/>
    </odxf>
    <ndxf>
      <alignment wrapText="1" readingOrder="0"/>
      <protection locked="1"/>
    </ndxf>
  </rcc>
  <rcc rId="76660" sId="1" odxf="1" dxf="1">
    <nc r="E2136" t="inlineStr">
      <is>
        <t>Integruoto kompetencijų vertinimo ir pripažinimo modelio ir informacinės sistemos sukūrimo techninė galimybių studija (atlikta techninė galimybių studija)</t>
      </is>
    </nc>
    <odxf>
      <protection locked="0"/>
    </odxf>
    <ndxf>
      <protection locked="1"/>
    </ndxf>
  </rcc>
  <rcc rId="76661" sId="1" odxf="1" dxf="1">
    <nc r="F2136" t="inlineStr">
      <is>
        <t>Kompetencijų plėtros akademijos vadovė Ilma Ruškienė
Tel. Nr. 8 46 397074
El. paštas
ilma.ruskiene@smk.lt</t>
      </is>
    </nc>
    <odxf>
      <alignment wrapText="0" readingOrder="0"/>
    </odxf>
    <ndxf>
      <alignment wrapText="1" readingOrder="0"/>
    </ndxf>
  </rcc>
  <rcc rId="76662" sId="1">
    <nc r="G2136">
      <v>1</v>
    </nc>
  </rcc>
  <rcc rId="76663" sId="1" odxf="1" dxf="1">
    <nc r="D2137" t="inlineStr">
      <is>
        <t>K6_P1_T1</t>
      </is>
    </nc>
    <odxf>
      <alignment wrapText="0" readingOrder="0"/>
      <protection locked="0"/>
    </odxf>
    <ndxf>
      <alignment wrapText="1" readingOrder="0"/>
      <protection locked="1"/>
    </ndxf>
  </rcc>
  <rcc rId="76664" sId="1" odxf="1" dxf="1">
    <nc r="E2137" t="inlineStr">
      <is>
        <t>Žmogiškųjų išteklių valdymo sistemų modernizavimo taikant informacinių  technologijų sprendinius galimybių studija (atlikta techninė galimybių studija)</t>
      </is>
    </nc>
    <odxf>
      <protection locked="0"/>
    </odxf>
    <ndxf>
      <protection locked="1"/>
    </ndxf>
  </rcc>
  <rcc rId="76665" sId="1" odxf="1" dxf="1">
    <nc r="F2137" t="inlineStr">
      <is>
        <t>Programavimo ir multimedijos studijų programos vadovė
Dalia Linkuvienė
Tel. Nr. 8 52 504 850
el. paštas  dalia.linkuviene@smk.lt</t>
      </is>
    </nc>
    <odxf>
      <alignment wrapText="0" readingOrder="0"/>
    </odxf>
    <ndxf>
      <alignment wrapText="1" readingOrder="0"/>
    </ndxf>
  </rcc>
  <rcc rId="76666" sId="1">
    <nc r="G2137">
      <v>1</v>
    </nc>
  </rcc>
  <rcc rId="76667" sId="1" odxf="1" dxf="1">
    <nc r="D2138" t="inlineStr">
      <is>
        <t>K6_P1_T1</t>
      </is>
    </nc>
    <odxf>
      <alignment wrapText="0" readingOrder="0"/>
      <protection locked="0"/>
    </odxf>
    <ndxf>
      <alignment wrapText="1" readingOrder="0"/>
      <protection locked="1"/>
    </ndxf>
  </rcc>
  <rcc rId="76668" sId="1" odxf="1" dxf="1">
    <nc r="E2138" t="inlineStr">
      <is>
        <t>Darbuotojų motyvacijos ir pasitenkinimo darbu didinimo galimybių studija (atlikta techninė galimybių studija)</t>
      </is>
    </nc>
    <odxf>
      <protection locked="0"/>
    </odxf>
    <ndxf>
      <protection locked="1"/>
    </ndxf>
  </rcc>
  <rcc rId="76669" sId="1" odxf="1" dxf="1">
    <nc r="F2138" t="inlineStr">
      <is>
        <t>Verslo ir finansų katedros vedėja Viktorija Palubinskienė
Tel. Nr. 8 46 433 458
El. paštas
viktorija.palubinskiene@smk.lt</t>
      </is>
    </nc>
    <odxf>
      <alignment wrapText="0" readingOrder="0"/>
    </odxf>
    <ndxf>
      <alignment wrapText="1" readingOrder="0"/>
    </ndxf>
  </rcc>
  <rcc rId="76670" sId="1">
    <nc r="G2138">
      <v>1</v>
    </nc>
  </rcc>
  <rcc rId="76671" sId="1" odxf="1" dxf="1">
    <nc r="D2139" t="inlineStr">
      <is>
        <t>K6_P1_T1</t>
      </is>
    </nc>
    <odxf>
      <alignment wrapText="0" readingOrder="0"/>
      <protection locked="0"/>
    </odxf>
    <ndxf>
      <alignment wrapText="1" readingOrder="0"/>
      <protection locked="1"/>
    </ndxf>
  </rcc>
  <rcc rId="76672" sId="1" odxf="1" dxf="1">
    <nc r="E2139" t="inlineStr">
      <is>
        <t>Nefinansinių darbuotojų motyvavimo sistemų diegimo galimybių studija (atlikta techninė galimybių studija)</t>
      </is>
    </nc>
    <odxf>
      <protection locked="0"/>
    </odxf>
    <ndxf>
      <protection locked="1"/>
    </ndxf>
  </rcc>
  <rcc rId="76673" sId="1" odxf="1" dxf="1">
    <nc r="F2139" t="inlineStr">
      <is>
        <t>Verslo ir finansų katedros vedėja Viktorija Palubinskienė
Tel. Nr. 8 46 433458
El. paštas
viktorija.palubinskiene@smk.lt</t>
      </is>
    </nc>
    <odxf>
      <alignment wrapText="0" readingOrder="0"/>
    </odxf>
    <ndxf>
      <alignment wrapText="1" readingOrder="0"/>
    </ndxf>
  </rcc>
  <rcc rId="76674" sId="1">
    <nc r="G2139">
      <v>1</v>
    </nc>
  </rcc>
  <rcc rId="76675" sId="1" odxf="1" dxf="1">
    <nc r="D2140" t="inlineStr">
      <is>
        <t>K6_P1_T1</t>
      </is>
    </nc>
    <odxf>
      <alignment wrapText="0" readingOrder="0"/>
      <protection locked="0"/>
    </odxf>
    <ndxf>
      <alignment wrapText="1" readingOrder="0"/>
      <protection locked="1"/>
    </ndxf>
  </rcc>
  <rcc rId="76676" sId="1" odxf="1" dxf="1">
    <nc r="E2140" t="inlineStr">
      <is>
        <t xml:space="preserve">Kultūros ir kūrybinių industrijų (KKI) inovatyvių produktų ir paslaugų integravimo (atskirų sektorių dalyvių, arba sektoriaus bendrai) galimybių studija, kuriant ir diegiant naujas, iš esmės patobulintas mišriąsias kompetencijos ugdymo technologijas, skatinančias prisidėti prie KKI ūkio konkurencingumo.
</t>
      </is>
    </nc>
    <odxf>
      <protection locked="0"/>
    </odxf>
    <ndxf>
      <protection locked="1"/>
    </ndxf>
  </rcc>
  <rcc rId="76677" sId="1" odxf="1" dxf="1">
    <nc r="F2140" t="inlineStr">
      <is>
        <t xml:space="preserve"> Auksė Statauskienė
VšĮ Ateities visuomenės instituto direktorės pavaduotoja
Tel. Nr. +370647 19 509
Email:  project@futuresoc.com</t>
      </is>
    </nc>
    <odxf>
      <alignment wrapText="0" readingOrder="0"/>
    </odxf>
    <ndxf>
      <alignment wrapText="1" readingOrder="0"/>
    </ndxf>
  </rcc>
  <rcc rId="76678" sId="1">
    <nc r="G2140">
      <v>6</v>
    </nc>
  </rcc>
  <rcc rId="76679" sId="1" odxf="1" dxf="1">
    <nc r="D2141" t="inlineStr">
      <is>
        <t>K6_P1_T1</t>
      </is>
    </nc>
    <odxf>
      <alignment wrapText="0" readingOrder="0"/>
      <protection locked="0"/>
    </odxf>
    <ndxf>
      <alignment wrapText="1" readingOrder="0"/>
      <protection locked="1"/>
    </ndxf>
  </rcc>
  <rcc rId="76680" sId="1" odxf="1" dxf="1">
    <nc r="E2141" t="inlineStr">
      <is>
        <t xml:space="preserve">Kultūros ir kūrybinių industrijų (KKI) inovatyvių produktų ir paslaugų galimybių studija, kaip kurti ir diegti naujas iš esmės patobulintas formaliojo ugdymo ir neformaliojo švietimo didaktikos technologijas, skatinančia prisidėti prie KKI ūkio konkurencingumo. </t>
      </is>
    </nc>
    <odxf>
      <protection locked="0"/>
    </odxf>
    <ndxf>
      <protection locked="1"/>
    </ndxf>
  </rcc>
  <rcc rId="76681" sId="1" odxf="1" dxf="1">
    <nc r="F2141" t="inlineStr">
      <is>
        <t xml:space="preserve"> Auksė Statauskienė
VšĮ Ateities visuomenės instituto direktorės pavaduotoja
Tel. Nr. +370647 19 509
Email:  project@futuresoc.com</t>
      </is>
    </nc>
    <odxf>
      <alignment wrapText="0" readingOrder="0"/>
    </odxf>
    <ndxf>
      <alignment wrapText="1" readingOrder="0"/>
    </ndxf>
  </rcc>
  <rcc rId="76682" sId="1">
    <nc r="G2141">
      <v>6</v>
    </nc>
  </rcc>
  <rcc rId="76683" sId="1" odxf="1" dxf="1">
    <nc r="D2142" t="inlineStr">
      <is>
        <t>K6_P1_T1</t>
      </is>
    </nc>
    <odxf>
      <alignment wrapText="0" readingOrder="0"/>
      <protection locked="0"/>
    </odxf>
    <ndxf>
      <alignment wrapText="1" readingOrder="0"/>
      <protection locked="1"/>
    </ndxf>
  </rcc>
  <rcc rId="76684" sId="1" odxf="1" dxf="1">
    <nc r="E2142" t="inlineStr">
      <is>
        <t xml:space="preserve">Kultūros įstaigų, kūrybinių ir kultūrinių industrijų įmonių ir organizacijų inovatyvumo, skatinant kūrybiškos ir produktyvios asmenybės tapsmą, vertinimo ir strateginio  vystymo galimybių studija. </t>
      </is>
    </nc>
    <odxf>
      <protection locked="0"/>
    </odxf>
    <ndxf>
      <protection locked="1"/>
    </ndxf>
  </rcc>
  <rcc rId="76685" sId="1" odxf="1" dxf="1">
    <nc r="F2142" t="inlineStr">
      <is>
        <t xml:space="preserve"> Auksė Statauskienė
VšĮ Ateities visuomenės instituto direktorės pavaduotoja
Tel. Nr. +370647 19 509
Email:  project@futuresoc.com</t>
      </is>
    </nc>
    <odxf>
      <alignment wrapText="0" readingOrder="0"/>
    </odxf>
    <ndxf>
      <alignment wrapText="1" readingOrder="0"/>
    </ndxf>
  </rcc>
  <rcc rId="76686" sId="1">
    <nc r="G2142">
      <v>6</v>
    </nc>
  </rcc>
  <rcc rId="76687" sId="1" odxf="1" dxf="1">
    <nc r="D2143"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88" sId="1" odxf="1" dxf="1">
    <nc r="E2143" t="inlineStr">
      <is>
        <t>Finansinės rizikos analizės ir jų valdymo modelio sukūrimas 
Bus suformuotas finansinės rizikos valdymo modelis, įvertinantis rizikos faktorius, jų prognozę,  leidžiantis planuoti finansų  poreikį, taip mažinant finansinę riziką bei finansavimo kaštus.</t>
      </is>
    </nc>
    <odxf>
      <protection locked="0"/>
    </odxf>
    <ndxf>
      <protection locked="1"/>
    </ndxf>
  </rcc>
  <rcc rId="76689" sId="1" odxf="1" dxf="1">
    <nc r="F2143" t="inlineStr">
      <is>
        <t>Simona Miliauskienė, 
Tel.(+370 5) 271 4466,
e-mail: simona.miliauskiene@mruni.eu</t>
      </is>
    </nc>
    <odxf>
      <alignment wrapText="0" readingOrder="0"/>
    </odxf>
    <ndxf>
      <alignment wrapText="1" readingOrder="0"/>
    </ndxf>
  </rcc>
  <rcc rId="76690" sId="1">
    <nc r="G2143">
      <v>13</v>
    </nc>
  </rcc>
  <rcc rId="76691" sId="1" odxf="1" dxf="1">
    <nc r="D2144" t="inlineStr">
      <is>
        <t>K6_P1_T1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92" sId="1" odxf="1" dxf="1">
    <nc r="E2144" t="inlineStr">
      <is>
        <t>Įmonės darbuotojų perkeliamųjų gebėjimų ugdymo sistemos techninė galimybių studija.</t>
      </is>
    </nc>
    <odxf>
      <protection locked="0"/>
    </odxf>
    <ndxf>
      <protection locked="1"/>
    </ndxf>
  </rcc>
  <rcc rId="76693" sId="1" odxf="1" dxf="1">
    <nc r="F2144" t="inlineStr">
      <is>
        <t>Simona Miliauskienė, 
Tel.(+370 5) 271 4466,
e-mail: simona.miliauskiene@mruni.eu</t>
      </is>
    </nc>
    <odxf>
      <alignment wrapText="0" readingOrder="0"/>
    </odxf>
    <ndxf>
      <alignment wrapText="1" readingOrder="0"/>
    </ndxf>
  </rcc>
  <rcc rId="76694" sId="1">
    <nc r="G2144">
      <v>13</v>
    </nc>
  </rcc>
  <rcc rId="76695" sId="1" odxf="1" dxf="1">
    <nc r="D2145" t="inlineStr">
      <is>
        <t>K6_P1_T1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696" sId="1" odxf="1" dxf="1">
    <nc r="E2145" t="inlineStr">
      <is>
        <t>Ugdomojo vadovavimo (coaching) modelio techninė galimybių studija</t>
      </is>
    </nc>
    <odxf>
      <protection locked="0"/>
    </odxf>
    <ndxf>
      <protection locked="1"/>
    </ndxf>
  </rcc>
  <rcc rId="76697" sId="1" odxf="1" dxf="1">
    <nc r="F2145" t="inlineStr">
      <is>
        <t>Simona Miliauskienė, 
Tel.(+370 5) 271 4466,
e-mail: simona.miliauskiene@mruni.eu</t>
      </is>
    </nc>
    <odxf>
      <alignment wrapText="0" readingOrder="0"/>
    </odxf>
    <ndxf>
      <alignment wrapText="1" readingOrder="0"/>
    </ndxf>
  </rcc>
  <rcc rId="76698" sId="1">
    <nc r="G2145">
      <v>13</v>
    </nc>
  </rcc>
  <rcc rId="76699" sId="1" odxf="1" dxf="1">
    <nc r="D2146" t="inlineStr">
      <is>
        <t>K6_P1_T1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700" sId="1" odxf="1" dxf="1">
    <nc r="E2146" t="inlineStr">
      <is>
        <t>Edukacinių technologijų pritaikomumo verslo specifinėms sritimis techninių galimybių studija</t>
      </is>
    </nc>
    <odxf>
      <protection locked="0"/>
    </odxf>
    <ndxf>
      <protection locked="1"/>
    </ndxf>
  </rcc>
  <rcc rId="76701" sId="1" odxf="1" dxf="1">
    <nc r="F2146" t="inlineStr">
      <is>
        <t>Simona Miliauskienė, 
Tel.(+370 5) 271 4466,
e-mail: simona.miliauskiene@mruni.eu</t>
      </is>
    </nc>
    <odxf>
      <alignment wrapText="0" readingOrder="0"/>
    </odxf>
    <ndxf>
      <alignment wrapText="1" readingOrder="0"/>
    </ndxf>
  </rcc>
  <rcc rId="76702" sId="1">
    <nc r="G2146">
      <v>13</v>
    </nc>
  </rcc>
  <rcc rId="76703" sId="1" odxf="1" dxf="1">
    <nc r="D2147"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704" sId="1" odxf="1" dxf="1">
    <nc r="E2147" t="inlineStr">
      <is>
        <t>Pagalbos pasirengimui brandos egzaminams veiksmingumo tyrimas
Šis tyrimas padės išsitirti ar moderniosios technologijos (pvz., internetinės mokymosi erdvės) padeda geriau nei spausdinti leidiniai ir kitos priemonės pasiruošti brandos egzaminams, kaip tai padeda motyvuoti abiturientus mokytis, ar atitinka jų lūkesčius ir pan. Tai atitinka interaktyviųjų mokymo metodų prioritetą, kuriuo siekiama personalizuoti mokymosi metodus.</t>
      </is>
    </nc>
    <odxf>
      <protection locked="0"/>
    </odxf>
    <ndxf>
      <protection locked="1"/>
    </ndxf>
  </rcc>
  <rcc rId="76705" sId="1" odxf="1" dxf="1">
    <nc r="F2147" t="inlineStr">
      <is>
        <t>Simona Miliauskienė, 
Tel.(+370 5) 271 4466,
e-mail: simona.miliauskiene@mruni.eu</t>
      </is>
    </nc>
    <odxf>
      <alignment wrapText="0" readingOrder="0"/>
    </odxf>
    <ndxf>
      <alignment wrapText="1" readingOrder="0"/>
    </ndxf>
  </rcc>
  <rcc rId="76706" sId="1">
    <nc r="G2147">
      <v>13</v>
    </nc>
  </rcc>
  <rcc rId="76707" sId="1" odxf="1" dxf="1">
    <nc r="D2148"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708" sId="1" odxf="1" dxf="1">
    <nc r="E2148" t="inlineStr">
      <is>
        <t>Darbuotojų veiklos efektyvumo ir kvalifikacijos tobulinimo sąsajos
Šis tyrimas leis verifikuoti veiksnius lemiančius darbuotojų kvalifikacijos tobulinimo poreikius bei atskleisti kvalifikacijos tobulinimo ir veiklos efektyvumo sąsajas. Tai atliepia savimokos prioritetą.</t>
      </is>
    </nc>
    <odxf>
      <protection locked="0"/>
    </odxf>
    <ndxf>
      <protection locked="1"/>
    </ndxf>
  </rcc>
  <rcc rId="76709" sId="1" odxf="1" dxf="1">
    <nc r="F2148" t="inlineStr">
      <is>
        <t>Simona Miliauskienė, 
Tel.(+370 5) 271 4466,
e-mail: simona.miliauskiene@mruni.eu</t>
      </is>
    </nc>
    <odxf>
      <alignment wrapText="0" readingOrder="0"/>
    </odxf>
    <ndxf>
      <alignment wrapText="1" readingOrder="0"/>
    </ndxf>
  </rcc>
  <rcc rId="76710" sId="1">
    <nc r="G2148">
      <v>13</v>
    </nc>
  </rcc>
  <rcc rId="76711" sId="1" odxf="1" dxf="1">
    <nc r="D2149"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712" sId="1" odxf="1" dxf="1">
    <nc r="E2149" t="inlineStr">
      <is>
        <t>Modernių technologijų taikymas smulkiajame versle
Šis tyrimas padės išanalizuoti kaip smulkusis verslas naudoja moderniąsias technologijas savo paslaugų teikimui, bei kokios yra galimybės smulkiesiems verslininkams pasiruošti bei taikyti moderniąsias technologijas. Tai padės atleipti modernių ugdymo metodų prioritetą, kuris yra būtinas norint prisitaikyti prie besikeičiančios visuomenės.</t>
      </is>
    </nc>
    <odxf>
      <protection locked="0"/>
    </odxf>
    <ndxf>
      <protection locked="1"/>
    </ndxf>
  </rcc>
  <rcc rId="76713" sId="1" odxf="1" dxf="1">
    <nc r="F2149" t="inlineStr">
      <is>
        <t>Simona Miliauskienė, 
Tel.(+370 5) 271 4466,
e-mail: simona.miliauskiene@mruni.eu</t>
      </is>
    </nc>
    <odxf>
      <alignment wrapText="0" readingOrder="0"/>
    </odxf>
    <ndxf>
      <alignment wrapText="1" readingOrder="0"/>
    </ndxf>
  </rcc>
  <rcc rId="76714" sId="1">
    <nc r="G2149">
      <v>13</v>
    </nc>
  </rcc>
  <rcc rId="76715" sId="1" odxf="1" dxf="1">
    <nc r="D2150" t="inlineStr">
      <is>
        <t>K6_P1_T1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716" sId="1" odxf="1" dxf="1">
    <nc r="E2150" t="inlineStr">
      <is>
        <t xml:space="preserve">Žaidybinimo  (angl. gamefication) technologijomis paremtos ugdymosi sistemos taikymo mažose ir vidutinėse įmonėse ( bei kito pobūdžio organizacijose) galimybių studija. </t>
      </is>
    </nc>
    <odxf>
      <protection locked="0"/>
    </odxf>
    <ndxf>
      <protection locked="1"/>
    </ndxf>
  </rcc>
  <rcc rId="76717" sId="1" odxf="1" dxf="1">
    <nc r="F2150" t="inlineStr">
      <is>
        <t>Simona Miliauskienė, 
Tel.(+370 5) 271 4466,
e-mail: simona.miliauskiene@mruni.eu</t>
      </is>
    </nc>
    <odxf>
      <alignment wrapText="0" readingOrder="0"/>
    </odxf>
    <ndxf>
      <alignment wrapText="1" readingOrder="0"/>
    </ndxf>
  </rcc>
  <rcc rId="76718" sId="1">
    <nc r="G2150">
      <v>13</v>
    </nc>
  </rcc>
  <rcc rId="76719" sId="1" odxf="1" dxf="1">
    <nc r="D2151" t="inlineStr">
      <is>
        <t>K6_P1_T1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720" sId="1" odxf="1" dxf="1">
    <nc r="E2151" t="inlineStr">
      <is>
        <t xml:space="preserve">Kolektyvinio intelekto techninė galimybių studija </t>
      </is>
    </nc>
    <odxf>
      <protection locked="0"/>
    </odxf>
    <ndxf>
      <protection locked="1"/>
    </ndxf>
  </rcc>
  <rcc rId="76721" sId="1" odxf="1" dxf="1">
    <nc r="F2151" t="inlineStr">
      <is>
        <t>Simona Miliauskienė, 
Tel.(+370 5) 271 4466,
e-mail: simona.miliauskiene@mruni.eu</t>
      </is>
    </nc>
    <odxf>
      <alignment wrapText="0" readingOrder="0"/>
    </odxf>
    <ndxf>
      <alignment wrapText="1" readingOrder="0"/>
    </ndxf>
  </rcc>
  <rcc rId="76722" sId="1">
    <nc r="G2151">
      <v>13</v>
    </nc>
  </rcc>
  <rcc rId="76723" sId="1" odxf="1" dxf="1">
    <nc r="D2152" t="inlineStr">
      <is>
        <t>K6_P1_T1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724" sId="1" odxf="1" dxf="1">
    <nc r="E2152" t="inlineStr">
      <is>
        <t>Inovatyvios socialinės technologijos - franšizavimo - pritaikymo novatoriškų įmonių ir socialinio verslo sparčiam vystymuisi techninė galimybių studija</t>
      </is>
    </nc>
    <odxf>
      <protection locked="0"/>
    </odxf>
    <ndxf>
      <protection locked="1"/>
    </ndxf>
  </rcc>
  <rcc rId="76725" sId="1" odxf="1" dxf="1">
    <nc r="F2152" t="inlineStr">
      <is>
        <t>Simona Miliauskienė, 
Tel.(+370 5) 271 4466,
e-mail: simona.miliauskiene@mruni.eu</t>
      </is>
    </nc>
    <odxf>
      <alignment wrapText="0" readingOrder="0"/>
    </odxf>
    <ndxf>
      <alignment wrapText="1" readingOrder="0"/>
    </ndxf>
  </rcc>
  <rcc rId="76726" sId="1">
    <nc r="G2152">
      <v>13</v>
    </nc>
  </rcc>
  <rcc rId="76727" sId="1" odxf="1" dxf="1">
    <nc r="D2153"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728" sId="1" odxf="1" dxf="1">
    <nc r="E2153" t="inlineStr">
      <is>
        <t>Simuliacinių ar patirtinių mišriųjų mokymosi programų ir metodų kūrimas skatinantis kūrybiškumą ir įmonių novatoriškumą ir socialinį vystymąsi</t>
      </is>
    </nc>
    <odxf>
      <protection locked="0"/>
    </odxf>
    <ndxf>
      <protection locked="1"/>
    </ndxf>
  </rcc>
  <rcc rId="76729" sId="1" odxf="1" dxf="1">
    <nc r="F2153" t="inlineStr">
      <is>
        <t>Simona Miliauskienė, 
Tel.(+370 5) 271 4466,
e-mail: simona.miliauskiene@mruni.eu</t>
      </is>
    </nc>
    <odxf>
      <alignment wrapText="0" readingOrder="0"/>
    </odxf>
    <ndxf>
      <alignment wrapText="1" readingOrder="0"/>
    </ndxf>
  </rcc>
  <rcc rId="76730" sId="1">
    <nc r="G2153">
      <v>13</v>
    </nc>
  </rcc>
  <rcc rId="76731" sId="1" odxf="1" dxf="1">
    <nc r="D2154"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732" sId="1" odxf="1" dxf="1">
    <nc r="E2154" t="inlineStr">
      <is>
        <t>Mentorystės metodika, skirta novatoriškų įmonių ir socialinio verslo sparčiam vystymuisi</t>
      </is>
    </nc>
    <odxf>
      <protection locked="0"/>
    </odxf>
    <ndxf>
      <protection locked="1"/>
    </ndxf>
  </rcc>
  <rcc rId="76733" sId="1" odxf="1" dxf="1">
    <nc r="F2154" t="inlineStr">
      <is>
        <t>Simona Miliauskienė, 
Tel.(+370 5) 271 4466,
e-mail: simona.miliauskiene@mruni.eu</t>
      </is>
    </nc>
    <odxf>
      <alignment wrapText="0" readingOrder="0"/>
    </odxf>
    <ndxf>
      <alignment wrapText="1" readingOrder="0"/>
    </ndxf>
  </rcc>
  <rcc rId="76734" sId="1">
    <nc r="G2154">
      <v>13</v>
    </nc>
  </rcc>
  <rcc rId="76735" sId="1" odxf="1" dxf="1">
    <nc r="D2155" t="inlineStr">
      <is>
        <t>K6_P1_T1</t>
      </is>
    </nc>
    <odxf>
      <alignment wrapText="0" readingOrder="0"/>
      <protection locked="0"/>
    </odxf>
    <ndxf>
      <alignment wrapText="1" readingOrder="0"/>
      <protection locked="1"/>
    </ndxf>
  </rcc>
  <rcc rId="76736" sId="1" odxf="1" dxf="1">
    <nc r="E2155" t="inlineStr">
      <is>
        <t xml:space="preserve">Kolektyvinio intelekto (KI)techninė galimybių studija 
</t>
      </is>
    </nc>
    <odxf>
      <protection locked="0"/>
    </odxf>
    <ndxf>
      <protection locked="1"/>
    </ndxf>
  </rcc>
  <rcc rId="76737" sId="1" odxf="1" dxf="1">
    <nc r="F2155" t="inlineStr">
      <is>
        <t>Simona Miliauskienė, 
Tel.(+370 5) 271 4466,
e-mail: simona.miliauskiene@mruni.eu</t>
      </is>
    </nc>
    <odxf>
      <alignment wrapText="0" readingOrder="0"/>
    </odxf>
    <ndxf>
      <alignment wrapText="1" readingOrder="0"/>
    </ndxf>
  </rcc>
  <rcc rId="76738" sId="1">
    <nc r="G2155">
      <v>13</v>
    </nc>
  </rcc>
  <rcc rId="76739" sId="1" odxf="1" dxf="1">
    <nc r="D2156" t="inlineStr">
      <is>
        <t>K6_P2_T1</t>
      </is>
    </nc>
    <odxf>
      <alignment wrapText="0" readingOrder="0"/>
      <protection locked="0"/>
    </odxf>
    <ndxf>
      <alignment wrapText="1" readingOrder="0"/>
      <protection locked="1"/>
    </ndxf>
  </rcc>
  <rcc rId="76740" sId="1" odxf="1" dxf="1">
    <nc r="E2156" t="inlineStr">
      <is>
        <t xml:space="preserve">Prekinio kreditavimo rizikos  valdymo sistemų diegimo galimybių studija.
</t>
      </is>
    </nc>
    <odxf>
      <protection locked="0"/>
    </odxf>
    <ndxf>
      <protection locked="1"/>
    </ndxf>
  </rcc>
  <rcc rId="76741" sId="1" odxf="1" dxf="1">
    <nc r="F2156" t="inlineStr">
      <is>
        <t>Simona Miliauskienė, 
Tel.(+370 5) 271 4466,
e-mail: simona.miliauskiene@mruni.eu</t>
      </is>
    </nc>
    <odxf>
      <alignment wrapText="0" readingOrder="0"/>
    </odxf>
    <ndxf>
      <alignment wrapText="1" readingOrder="0"/>
    </ndxf>
  </rcc>
  <rcc rId="76742" sId="1">
    <nc r="G2156">
      <v>13</v>
    </nc>
  </rcc>
  <rcc rId="76743" sId="1" odxf="1" dxf="1">
    <nc r="D2157" t="inlineStr">
      <is>
        <t>K6_P2_T1</t>
      </is>
    </nc>
    <odxf>
      <alignment wrapText="0" readingOrder="0"/>
      <protection locked="0"/>
    </odxf>
    <ndxf>
      <alignment wrapText="1" readingOrder="0"/>
      <protection locked="1"/>
    </ndxf>
  </rcc>
  <rcc rId="76744" sId="1" odxf="1" dxf="1">
    <nc r="E2157" t="inlineStr">
      <is>
        <t xml:space="preserve">Socialinės rizikos  valdymo sistemų diegimo galimybių studija.
</t>
      </is>
    </nc>
    <odxf>
      <protection locked="0"/>
    </odxf>
    <ndxf>
      <protection locked="1"/>
    </ndxf>
  </rcc>
  <rcc rId="76745" sId="1" odxf="1" dxf="1">
    <nc r="F2157" t="inlineStr">
      <is>
        <t>Simona Miliauskienė, 
Tel.(+370 5) 271 4466,
e-mail: simona.miliauskiene@mruni.eu</t>
      </is>
    </nc>
    <odxf>
      <alignment wrapText="0" readingOrder="0"/>
    </odxf>
    <ndxf>
      <alignment wrapText="1" readingOrder="0"/>
    </ndxf>
  </rcc>
  <rcc rId="76746" sId="1">
    <nc r="G2157">
      <v>13</v>
    </nc>
  </rcc>
  <rcc rId="76747" sId="1" odxf="1" dxf="1">
    <nc r="D2158" t="inlineStr">
      <is>
        <t>K6_P1_T1</t>
      </is>
    </nc>
    <odxf>
      <font>
        <sz val="11"/>
        <color theme="1"/>
        <name val="Calibri"/>
        <scheme val="minor"/>
      </font>
      <alignment wrapText="0" readingOrder="0"/>
      <protection locked="0"/>
    </odxf>
    <ndxf>
      <font>
        <sz val="11"/>
        <color indexed="8"/>
        <name val="Calibri"/>
        <scheme val="none"/>
      </font>
      <alignment wrapText="1" readingOrder="0"/>
      <protection locked="1"/>
    </ndxf>
  </rcc>
  <rcc rId="76748" sId="1" odxf="1" dxf="1">
    <nc r="E2158" t="inlineStr">
      <is>
        <t>Kalbų mokymo programinės įrangos kūrimo galimybių tyrimas.</t>
      </is>
    </nc>
    <odxf>
      <protection locked="0"/>
    </odxf>
    <ndxf>
      <protection locked="1"/>
    </ndxf>
  </rcc>
  <rcc rId="76749" sId="1" odxf="1" dxf="1">
    <nc r="F2158" t="inlineStr">
      <is>
        <t>Doc. dr. Aina Būdvytytė
Tel. 867548504
El. p. aina.budvytyte@yahoo.com</t>
      </is>
    </nc>
    <odxf>
      <alignment wrapText="0" readingOrder="0"/>
    </odxf>
    <ndxf>
      <alignment wrapText="1" readingOrder="0"/>
    </ndxf>
  </rcc>
  <rcc rId="76750" sId="1">
    <nc r="G2158">
      <v>16</v>
    </nc>
  </rcc>
  <rcc rId="76751" sId="1" odxf="1" dxf="1">
    <nc r="D2159" t="inlineStr">
      <is>
        <t>K6_P2_T3</t>
      </is>
    </nc>
    <odxf>
      <font>
        <sz val="11"/>
        <color theme="1"/>
        <name val="Calibri"/>
        <scheme val="minor"/>
      </font>
      <alignment wrapText="0" readingOrder="0"/>
      <protection locked="0"/>
    </odxf>
    <ndxf>
      <font>
        <sz val="11"/>
        <color indexed="8"/>
        <name val="Calibri"/>
        <scheme val="none"/>
      </font>
      <alignment wrapText="1" readingOrder="0"/>
      <protection locked="1"/>
    </ndxf>
  </rcc>
  <rcc rId="76752" sId="1" odxf="1" dxf="1">
    <nc r="E2159" t="inlineStr">
      <is>
        <t>Miesto viešojo transporto klientų portreto tyrimas</t>
      </is>
    </nc>
    <odxf>
      <protection locked="0"/>
    </odxf>
    <ndxf>
      <protection locked="1"/>
    </ndxf>
  </rcc>
  <rcc rId="76753" sId="1" odxf="1" dxf="1">
    <nc r="F2159" t="inlineStr">
      <is>
        <t>Milda Damkuvienė 
milda.d@smf.su.lt</t>
      </is>
    </nc>
    <odxf>
      <alignment wrapText="0" readingOrder="0"/>
    </odxf>
    <ndxf>
      <alignment wrapText="1" readingOrder="0"/>
    </ndxf>
  </rcc>
  <rcc rId="76754" sId="1">
    <nc r="G2159">
      <v>16</v>
    </nc>
  </rcc>
  <rcc rId="76755" sId="1" odxf="1" dxf="1">
    <nc r="D2160" t="inlineStr">
      <is>
        <t>K6_P2_T3</t>
      </is>
    </nc>
    <odxf>
      <font>
        <sz val="11"/>
        <color theme="1"/>
        <name val="Calibri"/>
        <scheme val="minor"/>
      </font>
      <alignment wrapText="0" readingOrder="0"/>
      <protection locked="0"/>
    </odxf>
    <ndxf>
      <font>
        <sz val="11"/>
        <color indexed="8"/>
        <name val="Calibri"/>
        <scheme val="none"/>
      </font>
      <alignment wrapText="1" readingOrder="0"/>
      <protection locked="1"/>
    </ndxf>
  </rcc>
  <rcc rId="76756" sId="1" odxf="1" dxf="1">
    <nc r="E2160" t="inlineStr">
      <is>
        <t>Bendros vertės su klientu sistemų kūrimas ir modeliavimas</t>
      </is>
    </nc>
    <odxf>
      <protection locked="0"/>
    </odxf>
    <ndxf>
      <protection locked="1"/>
    </ndxf>
  </rcc>
  <rcc rId="76757" sId="1" odxf="1" dxf="1">
    <nc r="F2160" t="inlineStr">
      <is>
        <t>Doc. dr. Milda Damkuvienė
El.paštas: milda.d@smf.su.lt
Arba
Doc.dr. Evandželina Petukienė 
El.paštas: e.petukiene@gmail.com</t>
      </is>
    </nc>
    <odxf>
      <alignment wrapText="0" readingOrder="0"/>
    </odxf>
    <ndxf>
      <alignment wrapText="1" readingOrder="0"/>
    </ndxf>
  </rcc>
  <rcc rId="76758" sId="1">
    <nc r="G2160">
      <v>16</v>
    </nc>
  </rcc>
  <rcc rId="76759" sId="1" odxf="1" dxf="1">
    <nc r="D2161" t="inlineStr">
      <is>
        <t>K6_P2_T3</t>
      </is>
    </nc>
    <odxf>
      <font>
        <sz val="11"/>
        <color theme="1"/>
        <name val="Calibri"/>
        <scheme val="minor"/>
      </font>
      <alignment wrapText="0" readingOrder="0"/>
      <protection locked="0"/>
    </odxf>
    <ndxf>
      <font>
        <sz val="11"/>
        <color indexed="8"/>
        <name val="Calibri"/>
        <scheme val="none"/>
      </font>
      <alignment wrapText="1" readingOrder="0"/>
      <protection locked="1"/>
    </ndxf>
  </rcc>
  <rcc rId="76760" sId="1" odxf="1" dxf="1">
    <nc r="E2161" t="inlineStr">
      <is>
        <t>Žmogiškųjų išteklių valdymo galimybių tyrimas, taikant imitacinį verslo modelį</t>
      </is>
    </nc>
    <odxf>
      <protection locked="0"/>
    </odxf>
    <ndxf>
      <protection locked="1"/>
    </ndxf>
  </rcc>
  <rcc rId="76761" sId="1" odxf="1" dxf="1">
    <nc r="F2161" t="inlineStr">
      <is>
        <t>Dr. Andrius Rakickas
El.paštas: interaktyvus@gmail.com</t>
      </is>
    </nc>
    <odxf>
      <alignment wrapText="0" readingOrder="0"/>
    </odxf>
    <ndxf>
      <alignment wrapText="1" readingOrder="0"/>
    </ndxf>
  </rcc>
  <rcc rId="76762" sId="1">
    <nc r="G2161">
      <v>16</v>
    </nc>
  </rcc>
  <rcc rId="76763" sId="1" odxf="1" dxf="1">
    <nc r="D2162" t="inlineStr">
      <is>
        <t>K6_P1_T1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764" sId="1" odxf="1" dxf="1">
    <nc r="E2162" t="inlineStr">
      <is>
        <t>Patyriminių, kūrybinių ir intelektualiųjų (smart) mokymosi modelių techninė galimybių studija.</t>
      </is>
    </nc>
    <odxf>
      <protection locked="0"/>
    </odxf>
    <ndxf>
      <protection locked="1"/>
    </ndxf>
  </rcc>
  <rcc rId="76765" sId="1" odxf="1" dxf="1">
    <nc r="F2162" t="inlineStr">
      <is>
        <t xml:space="preserve">Aistė Ragauskaitė
El. p. aiste.ragauskaite@asu.lt
Tel. +37062237904
</t>
      </is>
    </nc>
    <odxf>
      <alignment wrapText="0" readingOrder="0"/>
    </odxf>
    <ndxf>
      <alignment wrapText="1" readingOrder="0"/>
    </ndxf>
  </rcc>
  <rcc rId="76766" sId="1">
    <nc r="G2162">
      <v>19</v>
    </nc>
  </rcc>
  <rcc rId="76767" sId="1" odxf="1" dxf="1">
    <nc r="D2163" t="inlineStr">
      <is>
        <t>K6_P1_T1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768" sId="1" odxf="1" dxf="1">
    <nc r="E2163" t="inlineStr">
      <is>
        <t>Inovatyvių ugdymo procesų, pasitelkiant technologinius sprendimus techninė galimybių studija.</t>
      </is>
    </nc>
    <odxf>
      <protection locked="0"/>
    </odxf>
    <ndxf>
      <protection locked="1"/>
    </ndxf>
  </rcc>
  <rcc rId="76769" sId="1" odxf="1" dxf="1">
    <nc r="F2163" t="inlineStr">
      <is>
        <t xml:space="preserve">Aistė Ragauskaitė
El. p. aiste.ragauskaite@asu.lt
Tel. +37062237904
</t>
      </is>
    </nc>
    <odxf>
      <alignment wrapText="0" readingOrder="0"/>
    </odxf>
    <ndxf>
      <alignment wrapText="1" readingOrder="0"/>
    </ndxf>
  </rcc>
  <rcc rId="76770" sId="1">
    <nc r="G2163">
      <v>19</v>
    </nc>
  </rcc>
  <rcc rId="76771" sId="1" odxf="1" dxf="1">
    <nc r="D2164" t="inlineStr">
      <is>
        <t>K6_P1_T1</t>
      </is>
    </nc>
    <odxf>
      <alignment wrapText="0" readingOrder="0"/>
      <protection locked="0"/>
    </odxf>
    <ndxf>
      <alignment wrapText="1" readingOrder="0"/>
      <protection locked="1"/>
    </ndxf>
  </rcc>
  <rcc rId="76772" sId="1" odxf="1" dxf="1">
    <nc r="E2164" t="inlineStr">
      <is>
        <t>Inovatyvių mokymosi procesų,  pasitelkiant technologinius sprendimus techninė galimybių studija.</t>
      </is>
    </nc>
    <odxf>
      <protection locked="0"/>
    </odxf>
    <ndxf>
      <protection locked="1"/>
    </ndxf>
  </rcc>
  <rcc rId="76773" sId="1" odxf="1" dxf="1">
    <nc r="F2164" t="inlineStr">
      <is>
        <t>Asist. Aistė Ragauskaitė
El. p. aiste.ragauskaite@asu.lt
Tel. +370 622 37904</t>
      </is>
    </nc>
    <odxf>
      <alignment wrapText="0" readingOrder="0"/>
    </odxf>
    <ndxf>
      <alignment wrapText="1" readingOrder="0"/>
    </ndxf>
  </rcc>
  <rcc rId="76774" sId="1">
    <nc r="G2164">
      <v>19</v>
    </nc>
  </rcc>
  <rcc rId="76775" sId="1" odxf="1" dxf="1">
    <nc r="D2165" t="inlineStr">
      <is>
        <t>K6_P1_T3</t>
      </is>
    </nc>
    <odxf>
      <alignment wrapText="0" readingOrder="0"/>
      <protection locked="0"/>
    </odxf>
    <ndxf>
      <alignment wrapText="1" readingOrder="0"/>
      <protection locked="1"/>
    </ndxf>
  </rcc>
  <rcc rId="76776" sId="1" odxf="1" dxf="1">
    <nc r="E2165" t="inlineStr">
      <is>
        <t>Socialinių tinklų taikymas ugdymo technologijų tobulinimui ir modernizavimui.</t>
      </is>
    </nc>
    <odxf>
      <protection locked="0"/>
    </odxf>
    <ndxf>
      <protection locked="1"/>
    </ndxf>
  </rcc>
  <rcc rId="76777" sId="1" odxf="1" dxf="1">
    <nc r="F2165" t="inlineStr">
      <is>
        <t>Justina Mandravickaitė
Jaunesnioji mokslo darbuotoja 
justina@bpti.lt
+37062115944</t>
      </is>
    </nc>
    <odxf>
      <alignment wrapText="0" readingOrder="0"/>
      <protection locked="0"/>
    </odxf>
    <ndxf>
      <alignment wrapText="1" readingOrder="0"/>
      <protection locked="1"/>
    </ndxf>
  </rcc>
  <rcc rId="76778" sId="1">
    <nc r="G2165">
      <v>20</v>
    </nc>
  </rcc>
  <rcc rId="76779" sId="1" odxf="1" dxf="1">
    <nc r="D2166" t="inlineStr">
      <is>
        <t>K6_P1_T3</t>
      </is>
    </nc>
    <odxf>
      <alignment wrapText="0" readingOrder="0"/>
      <protection locked="0"/>
    </odxf>
    <ndxf>
      <alignment wrapText="1" readingOrder="0"/>
      <protection locked="1"/>
    </ndxf>
  </rcc>
  <rcc rId="76780" sId="1" odxf="1" dxf="1">
    <nc r="E2166" t="inlineStr">
      <is>
        <t>Metodų duomenų gavybos ir dirbtinio intelekto taikymams ugdymo technologijų tobulinimui sukūrimas ir įvertinimas.</t>
      </is>
    </nc>
    <odxf>
      <protection locked="0"/>
    </odxf>
    <ndxf>
      <protection locked="1"/>
    </ndxf>
  </rcc>
  <rcc rId="76781" sId="1" odxf="1" dxf="1">
    <nc r="F2166" t="inlineStr">
      <is>
        <t>Prof. Tomas Krilavičius
IT skyriaus vadovas 
 t.krilavicius@bpti.lt
 +37061804223</t>
      </is>
    </nc>
    <odxf>
      <alignment wrapText="0" readingOrder="0"/>
      <protection locked="0"/>
    </odxf>
    <ndxf>
      <alignment wrapText="1" readingOrder="0"/>
      <protection locked="1"/>
    </ndxf>
  </rcc>
  <rcc rId="76782" sId="1">
    <nc r="G2166">
      <v>20</v>
    </nc>
  </rcc>
  <rcc rId="76783" sId="1" odxf="1" dxf="1">
    <nc r="D2167" t="inlineStr">
      <is>
        <t>K6_P1_T3</t>
      </is>
    </nc>
    <odxf>
      <alignment wrapText="0" readingOrder="0"/>
      <protection locked="0"/>
    </odxf>
    <ndxf>
      <alignment wrapText="1" readingOrder="0"/>
      <protection locked="1"/>
    </ndxf>
  </rcc>
  <rcc rId="76784" sId="1" odxf="1" dxf="1">
    <nc r="E2167" t="inlineStr">
      <is>
        <t>Metodų kalbos technologijų taikymams ugdymo technologijų tobulinimui sukūrimas ir įvertinimas.</t>
      </is>
    </nc>
    <odxf>
      <protection locked="0"/>
    </odxf>
    <ndxf>
      <protection locked="1"/>
    </ndxf>
  </rcc>
  <rcc rId="76785" sId="1" odxf="1" dxf="1">
    <nc r="F2167" t="inlineStr">
      <is>
        <t>Prof. Tomas Krilavičius
IT skyriaus vadovas 
 t.krilavicius@bpti.lt
 +37061804223</t>
      </is>
    </nc>
    <odxf>
      <alignment wrapText="0" readingOrder="0"/>
      <protection locked="0"/>
    </odxf>
    <ndxf>
      <alignment wrapText="1" readingOrder="0"/>
      <protection locked="1"/>
    </ndxf>
  </rcc>
  <rcc rId="76786" sId="1">
    <nc r="G2167">
      <v>20</v>
    </nc>
  </rcc>
  <rcc rId="76787" sId="1" odxf="1" dxf="1">
    <nc r="D2168" t="inlineStr">
      <is>
        <t>K6_P1_T1</t>
      </is>
    </nc>
    <odxf>
      <alignment wrapText="0" readingOrder="0"/>
      <protection locked="0"/>
    </odxf>
    <ndxf>
      <alignment wrapText="1" readingOrder="0"/>
      <protection locked="1"/>
    </ndxf>
  </rcc>
  <rcc rId="76788" sId="1" odxf="1" dxf="1">
    <nc r="E2168" t="inlineStr">
      <is>
        <t>Atvirojo kodo, nemokamos programinės įrangos skirtos aukštos topografinės kokybės dokumentų, publikacijų rengimui bei duomenų analizei taikymo ir integravimo galimybės ugdymo procese.</t>
      </is>
    </nc>
    <odxf>
      <protection locked="0"/>
    </odxf>
    <ndxf>
      <protection locked="1"/>
    </ndxf>
  </rcc>
  <rcc rId="76789" sId="1" odxf="1" dxf="1">
    <nc r="F2168" t="inlineStr">
      <is>
        <t>Vytautas Rafanavičius 
Inžinierius-tyrėjas 
vytautas.rafanavicius@bpti.lt
+37062666602</t>
      </is>
    </nc>
    <odxf>
      <alignment wrapText="0" readingOrder="0"/>
      <protection locked="0"/>
    </odxf>
    <ndxf>
      <alignment wrapText="1" readingOrder="0"/>
      <protection locked="1"/>
    </ndxf>
  </rcc>
  <rcc rId="76790" sId="1">
    <nc r="G2168">
      <v>20</v>
    </nc>
  </rcc>
  <rcc rId="76791" sId="1" odxf="1" dxf="1">
    <nc r="D2169"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6792" sId="1" odxf="1" dxf="1">
    <nc r="E2169" t="inlineStr">
      <is>
        <t xml:space="preserve">Spartaus verslo augimo valdymo pakopinio modelio sukūrimas. </t>
      </is>
    </nc>
    <odxf>
      <font>
        <sz val="11"/>
        <color theme="1"/>
        <name val="Calibri"/>
        <scheme val="minor"/>
      </font>
      <protection locked="0"/>
    </odxf>
    <ndxf>
      <font>
        <sz val="11"/>
        <color auto="1"/>
        <name val="Calibri"/>
        <scheme val="minor"/>
      </font>
      <protection locked="1"/>
    </ndxf>
  </rcc>
  <rcc rId="76793" sId="1" odxf="1" dxf="1">
    <nc r="F216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794" sId="1">
    <nc r="G2169">
      <v>22</v>
    </nc>
  </rcc>
  <rcc rId="76795" sId="1" odxf="1" dxf="1">
    <nc r="D2170"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6796" sId="1" odxf="1" dxf="1">
    <nc r="E2170" t="inlineStr">
      <is>
        <t>Verslo procesų ir valdymo sprendimų dizainas verslo augimo atskiroms verslo augimo pakopoms</t>
      </is>
    </nc>
    <odxf>
      <font>
        <sz val="11"/>
        <color theme="1"/>
        <name val="Calibri"/>
        <scheme val="minor"/>
      </font>
      <protection locked="0"/>
    </odxf>
    <ndxf>
      <font>
        <sz val="11"/>
        <color auto="1"/>
        <name val="Calibri"/>
        <scheme val="minor"/>
      </font>
      <protection locked="1"/>
    </ndxf>
  </rcc>
  <rcc rId="76797" sId="1" odxf="1" dxf="1">
    <nc r="F217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798" sId="1">
    <nc r="G2170">
      <v>22</v>
    </nc>
  </rcc>
  <rcc rId="76799" sId="1" odxf="1" dxf="1">
    <nc r="D2171"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6800" sId="1" odxf="1" dxf="1">
    <nc r="E2171" t="inlineStr">
      <is>
        <t>Jauno globalaus technologinio verslo vystymo metodologijos sukūrimas</t>
      </is>
    </nc>
    <odxf>
      <font>
        <sz val="11"/>
        <color theme="1"/>
        <name val="Calibri"/>
        <scheme val="minor"/>
      </font>
      <protection locked="0"/>
    </odxf>
    <ndxf>
      <font>
        <sz val="11"/>
        <color auto="1"/>
        <name val="Calibri"/>
        <scheme val="minor"/>
      </font>
      <protection locked="1"/>
    </ndxf>
  </rcc>
  <rcc rId="76801" sId="1" odxf="1" dxf="1">
    <nc r="F217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02" sId="1">
    <nc r="G2171">
      <v>22</v>
    </nc>
  </rcc>
  <rcc rId="76803" sId="1" odxf="1" dxf="1">
    <nc r="D2172"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6804" sId="1" odxf="1" dxf="1">
    <nc r="E2172" t="inlineStr">
      <is>
        <t>Atvirųjų inovacijų procesų teorinis modeliavimas ir diegimo algoritmų versle sukūrimas</t>
      </is>
    </nc>
    <odxf>
      <font>
        <sz val="11"/>
        <color theme="1"/>
        <name val="Calibri"/>
        <scheme val="minor"/>
      </font>
      <protection locked="0"/>
    </odxf>
    <ndxf>
      <font>
        <sz val="11"/>
        <color auto="1"/>
        <name val="Calibri"/>
        <scheme val="minor"/>
      </font>
      <protection locked="1"/>
    </ndxf>
  </rcc>
  <rcc rId="76805" sId="1" odxf="1" dxf="1">
    <nc r="F217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06" sId="1">
    <nc r="G2172">
      <v>22</v>
    </nc>
  </rcc>
  <rcc rId="76807" sId="1" odxf="1" dxf="1">
    <nc r="D2173"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6808" sId="1" odxf="1" dxf="1">
    <nc r="E2173" t="inlineStr">
      <is>
        <t>Atvirųjų inovacijų plėtros modelio taikymas konkrečiam verslo segmentui/ produktų grupei</t>
      </is>
    </nc>
    <odxf>
      <font>
        <sz val="11"/>
        <color theme="1"/>
        <name val="Calibri"/>
        <scheme val="minor"/>
      </font>
      <protection locked="0"/>
    </odxf>
    <ndxf>
      <font>
        <sz val="11"/>
        <color auto="1"/>
        <name val="Calibri"/>
        <scheme val="minor"/>
      </font>
      <protection locked="1"/>
    </ndxf>
  </rcc>
  <rcc rId="76809" sId="1" odxf="1" dxf="1">
    <nc r="F217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10" sId="1">
    <nc r="G2173">
      <v>22</v>
    </nc>
  </rcc>
  <rcc rId="76811" sId="1" odxf="1" dxf="1">
    <nc r="D2174"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6812" sId="1" odxf="1" dxf="1">
    <nc r="E2174" t="inlineStr">
      <is>
        <t>Atvirųjų inovacijų plėtros galimybių studija konkrečiam verslo profiliui</t>
      </is>
    </nc>
    <odxf>
      <font>
        <sz val="11"/>
        <color theme="1"/>
        <name val="Calibri"/>
        <scheme val="minor"/>
      </font>
      <protection locked="0"/>
    </odxf>
    <ndxf>
      <font>
        <sz val="11"/>
        <color auto="1"/>
        <name val="Calibri"/>
        <scheme val="minor"/>
      </font>
      <protection locked="1"/>
    </ndxf>
  </rcc>
  <rcc rId="76813" sId="1" odxf="1" dxf="1">
    <nc r="F217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14" sId="1">
    <nc r="G2174">
      <v>22</v>
    </nc>
  </rcc>
  <rcc rId="76815" sId="1" odxf="1" dxf="1">
    <nc r="D2175"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6816" sId="1" odxf="1" dxf="1">
    <nc r="E2175" t="inlineStr">
      <is>
        <t>Socialinio verslo koncepcija. Pateikiama socialinio verslo koncepcija, analizuojami socialinio verslo ypatumai įvairiose šalyse.</t>
      </is>
    </nc>
    <odxf>
      <font>
        <sz val="11"/>
        <color theme="1"/>
        <name val="Calibri"/>
        <scheme val="minor"/>
      </font>
      <protection locked="0"/>
    </odxf>
    <ndxf>
      <font>
        <sz val="11"/>
        <color auto="1"/>
        <name val="Calibri"/>
        <scheme val="minor"/>
      </font>
      <protection locked="1"/>
    </ndxf>
  </rcc>
  <rcc rId="76817" sId="1" odxf="1" dxf="1">
    <nc r="F217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18" sId="1">
    <nc r="G2175">
      <v>22</v>
    </nc>
  </rcc>
  <rcc rId="76819" sId="1" odxf="1" dxf="1">
    <nc r="D2176"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6820" sId="1" odxf="1" dxf="1">
    <nc r="E2176" t="inlineStr">
      <is>
        <t>Internetinių sprendimų emocinio poveikio vertinimas.</t>
      </is>
    </nc>
    <odxf>
      <font>
        <sz val="11"/>
        <color theme="1"/>
        <name val="Calibri"/>
        <scheme val="minor"/>
      </font>
      <protection locked="0"/>
    </odxf>
    <ndxf>
      <font>
        <sz val="11"/>
        <color auto="1"/>
        <name val="Calibri"/>
        <scheme val="minor"/>
      </font>
      <protection locked="1"/>
    </ndxf>
  </rcc>
  <rcc rId="76821" sId="1" odxf="1" dxf="1">
    <nc r="F217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22" sId="1">
    <nc r="G2176">
      <v>22</v>
    </nc>
  </rcc>
  <rcc rId="76823" sId="1" odxf="1" dxf="1">
    <nc r="D2177"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6824" sId="1" odxf="1" dxf="1">
    <nc r="E2177" t="inlineStr">
      <is>
        <t>IRT panaudojimo verslo skaitmenizavimui (angl. digitalization) galimybių studijos.</t>
      </is>
    </nc>
    <odxf>
      <font>
        <sz val="11"/>
        <color theme="1"/>
        <name val="Calibri"/>
        <scheme val="minor"/>
      </font>
      <protection locked="0"/>
    </odxf>
    <ndxf>
      <font>
        <sz val="11"/>
        <color auto="1"/>
        <name val="Calibri"/>
        <scheme val="minor"/>
      </font>
      <protection locked="1"/>
    </ndxf>
  </rcc>
  <rcc rId="76825" sId="1" odxf="1" dxf="1">
    <nc r="F217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26" sId="1">
    <nc r="G2177">
      <v>22</v>
    </nc>
  </rcc>
  <rcc rId="76827" sId="1" odxf="1" dxf="1">
    <nc r="D2178"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6828" sId="1" odxf="1" dxf="1">
    <nc r="E2178" t="inlineStr">
      <is>
        <t>IRT panaudojimo verslo socializacijai (angl. social business) galimybių studijos.</t>
      </is>
    </nc>
    <odxf>
      <font>
        <sz val="11"/>
        <color theme="1"/>
        <name val="Calibri"/>
        <scheme val="minor"/>
      </font>
      <protection locked="0"/>
    </odxf>
    <ndxf>
      <font>
        <sz val="11"/>
        <color auto="1"/>
        <name val="Calibri"/>
        <scheme val="minor"/>
      </font>
      <protection locked="1"/>
    </ndxf>
  </rcc>
  <rcc rId="76829" sId="1" odxf="1" dxf="1">
    <nc r="F217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30" sId="1">
    <nc r="G2178">
      <v>22</v>
    </nc>
  </rcc>
  <rcc rId="76831" sId="1" odxf="1" dxf="1">
    <nc r="D2179"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6832" sId="1" odxf="1" dxf="1">
    <nc r="E2179" t="inlineStr">
      <is>
        <t>Minios paslaugų (angl.  crowdsourcing) panaudojimo įmonių veiklos procesuose galimybių studijos.</t>
      </is>
    </nc>
    <odxf>
      <font>
        <sz val="11"/>
        <color theme="1"/>
        <name val="Calibri"/>
        <scheme val="minor"/>
      </font>
      <protection locked="0"/>
    </odxf>
    <ndxf>
      <font>
        <sz val="11"/>
        <color auto="1"/>
        <name val="Calibri"/>
        <scheme val="minor"/>
      </font>
      <protection locked="1"/>
    </ndxf>
  </rcc>
  <rcc rId="76833" sId="1" odxf="1" dxf="1">
    <nc r="F217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34" sId="1">
    <nc r="G2179">
      <v>22</v>
    </nc>
  </rcc>
  <rcc rId="76835" sId="1" odxf="1" dxf="1">
    <nc r="D2180"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6836" sId="1" odxf="1" dxf="1">
    <nc r="E2180" t="inlineStr">
      <is>
        <t>Delinkventinio elgesio vaikų ugdymo metodikos</t>
      </is>
    </nc>
    <odxf>
      <font>
        <sz val="11"/>
        <color theme="1"/>
        <name val="Calibri"/>
        <scheme val="minor"/>
      </font>
      <protection locked="0"/>
    </odxf>
    <ndxf>
      <font>
        <sz val="11"/>
        <color auto="1"/>
        <name val="Calibri"/>
        <scheme val="minor"/>
      </font>
      <protection locked="1"/>
    </ndxf>
  </rcc>
  <rcc rId="76837" sId="1" odxf="1" dxf="1">
    <nc r="F218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38" sId="1">
    <nc r="G2180">
      <v>22</v>
    </nc>
  </rcc>
  <rcc rId="76839" sId="1" odxf="1" dxf="1">
    <nc r="D2181" t="inlineStr">
      <is>
        <t>K6_P1_T1</t>
      </is>
    </nc>
    <odxf>
      <font>
        <sz val="11"/>
        <color theme="1"/>
        <name val="Calibri"/>
        <scheme val="minor"/>
      </font>
      <alignment wrapText="0" readingOrder="0"/>
      <protection locked="0"/>
    </odxf>
    <ndxf>
      <font>
        <sz val="11"/>
        <color auto="1"/>
        <name val="Calibri"/>
        <scheme val="minor"/>
      </font>
      <alignment wrapText="1" readingOrder="0"/>
      <protection locked="1"/>
    </ndxf>
  </rcc>
  <rcc rId="76840" sId="1" odxf="1" dxf="1">
    <nc r="E2181" t="inlineStr">
      <is>
        <t>Edukacinių technologijų diegimo techninė galimybių studija</t>
      </is>
    </nc>
    <odxf>
      <font>
        <sz val="11"/>
        <color theme="1"/>
        <name val="Calibri"/>
        <scheme val="minor"/>
      </font>
      <protection locked="0"/>
    </odxf>
    <ndxf>
      <font>
        <sz val="11"/>
        <color auto="1"/>
        <name val="Calibri"/>
        <scheme val="minor"/>
      </font>
      <protection locked="1"/>
    </ndxf>
  </rcc>
  <rcc rId="76841" sId="1" odxf="1" dxf="1">
    <nc r="F218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42" sId="1">
    <nc r="G2181">
      <v>22</v>
    </nc>
  </rcc>
  <rcc rId="76843" sId="1" odxf="1" dxf="1">
    <nc r="D2182"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6844" sId="1" odxf="1" dxf="1">
    <nc r="E2182" t="inlineStr">
      <is>
        <t>Gyventojų pasitenkinimo viešosiomis paslaugomis indekso sudarymo metodika</t>
      </is>
    </nc>
    <odxf>
      <font>
        <sz val="11"/>
        <color theme="1"/>
        <name val="Calibri"/>
        <scheme val="minor"/>
      </font>
      <protection locked="0"/>
    </odxf>
    <ndxf>
      <font>
        <sz val="11"/>
        <color auto="1"/>
        <name val="Calibri"/>
        <scheme val="minor"/>
      </font>
      <protection locked="1"/>
    </ndxf>
  </rcc>
  <rcc rId="76845" sId="1" odxf="1" dxf="1">
    <nc r="F218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46" sId="1">
    <nc r="G2182">
      <v>22</v>
    </nc>
  </rcc>
  <rcc rId="76847" sId="1" odxf="1" dxf="1">
    <nc r="D2183"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6848" sId="1" odxf="1" dxf="1">
    <nc r="E2183" t="inlineStr">
      <is>
        <t>Socialinių procesų analitika: diskurso kiekybinė ir kokybinė analizė, statistinių duomenų analizė ir vizualizavimas, kokybinė lyginamoji makro socialinių reiškinių analizė</t>
      </is>
    </nc>
    <odxf>
      <font>
        <sz val="11"/>
        <color theme="1"/>
        <name val="Calibri"/>
        <scheme val="minor"/>
      </font>
      <protection locked="0"/>
    </odxf>
    <ndxf>
      <font>
        <sz val="11"/>
        <color auto="1"/>
        <name val="Calibri"/>
        <scheme val="minor"/>
      </font>
      <protection locked="1"/>
    </ndxf>
  </rcc>
  <rcc rId="76849" sId="1" odxf="1" dxf="1">
    <nc r="F218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50" sId="1">
    <nc r="G2183">
      <v>22</v>
    </nc>
  </rcc>
  <rcc rId="76851" sId="1" odxf="1" dxf="1">
    <nc r="D2184"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6852" sId="1" odxf="1" dxf="1">
    <nc r="E2184" t="inlineStr">
      <is>
        <t>Jaunimo perėjimo iš švietimo sistemos į darbo rinką stebėsenos rodiklių metodika</t>
      </is>
    </nc>
    <odxf>
      <font>
        <sz val="11"/>
        <color theme="1"/>
        <name val="Calibri"/>
        <scheme val="minor"/>
      </font>
      <protection locked="0"/>
    </odxf>
    <ndxf>
      <font>
        <sz val="11"/>
        <color auto="1"/>
        <name val="Calibri"/>
        <scheme val="minor"/>
      </font>
      <protection locked="1"/>
    </ndxf>
  </rcc>
  <rcc rId="76853" sId="1" odxf="1" dxf="1">
    <nc r="F218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54" sId="1">
    <nc r="G2184">
      <v>22</v>
    </nc>
  </rcc>
  <rcc rId="76855" sId="1" odxf="1" dxf="1">
    <nc r="D2185"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6856" sId="1" odxf="1" dxf="1">
    <nc r="E2185" t="inlineStr">
      <is>
        <t>Jaunimo gyvenimo sąlygų ir socialinės atskirties stebėsenos metodika</t>
      </is>
    </nc>
    <odxf>
      <font>
        <sz val="11"/>
        <color theme="1"/>
        <name val="Calibri"/>
        <scheme val="minor"/>
      </font>
      <protection locked="0"/>
    </odxf>
    <ndxf>
      <font>
        <sz val="11"/>
        <color auto="1"/>
        <name val="Calibri"/>
        <scheme val="minor"/>
      </font>
      <protection locked="1"/>
    </ndxf>
  </rcc>
  <rcc rId="76857" sId="1" odxf="1" dxf="1">
    <nc r="F218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58" sId="1">
    <nc r="G2185">
      <v>22</v>
    </nc>
  </rcc>
  <rcc rId="76859" sId="1" odxf="1" dxf="1">
    <nc r="D2186"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6860" sId="1" odxf="1" dxf="1">
    <nc r="E2186" t="inlineStr">
      <is>
        <t>Socialinių medijų tyrimai</t>
      </is>
    </nc>
    <odxf>
      <font>
        <sz val="11"/>
        <color theme="1"/>
        <name val="Calibri"/>
        <scheme val="minor"/>
      </font>
      <protection locked="0"/>
    </odxf>
    <ndxf>
      <font>
        <sz val="11"/>
        <color auto="1"/>
        <name val="Calibri"/>
        <scheme val="minor"/>
      </font>
      <protection locked="1"/>
    </ndxf>
  </rcc>
  <rcc rId="76861" sId="1" odxf="1" dxf="1">
    <nc r="F218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62" sId="1">
    <nc r="G2186">
      <v>22</v>
    </nc>
  </rcc>
  <rcc rId="76863" sId="1" odxf="1" dxf="1">
    <nc r="D2187"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6864" sId="1" odxf="1" dxf="1">
    <nc r="E2187" t="inlineStr">
      <is>
        <t>Kultūros politikos tyrimai</t>
      </is>
    </nc>
    <odxf>
      <font>
        <sz val="11"/>
        <color theme="1"/>
        <name val="Calibri"/>
        <scheme val="minor"/>
      </font>
      <protection locked="0"/>
    </odxf>
    <ndxf>
      <font>
        <sz val="11"/>
        <color auto="1"/>
        <name val="Calibri"/>
        <scheme val="minor"/>
      </font>
      <protection locked="1"/>
    </ndxf>
  </rcc>
  <rcc rId="76865" sId="1" odxf="1" dxf="1">
    <nc r="F218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66" sId="1">
    <nc r="G2187">
      <v>22</v>
    </nc>
  </rcc>
  <rcc rId="76867" sId="1" odxf="1" dxf="1">
    <nc r="D2188"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6868" sId="1" odxf="1" dxf="1">
    <nc r="E2188" t="inlineStr">
      <is>
        <t>Akustiniai muzikos tyrimai</t>
      </is>
    </nc>
    <odxf>
      <font>
        <sz val="11"/>
        <color theme="1"/>
        <name val="Calibri"/>
        <scheme val="minor"/>
      </font>
      <protection locked="0"/>
    </odxf>
    <ndxf>
      <font>
        <sz val="11"/>
        <color auto="1"/>
        <name val="Calibri"/>
        <scheme val="minor"/>
      </font>
      <protection locked="1"/>
    </ndxf>
  </rcc>
  <rcc rId="76869" sId="1" odxf="1" dxf="1">
    <nc r="F218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70" sId="1">
    <nc r="G2188">
      <v>22</v>
    </nc>
  </rcc>
  <rcc rId="76871" sId="1" odxf="1" dxf="1">
    <nc r="D2189"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6872" sId="1" odxf="1" dxf="1">
    <nc r="E2189" t="inlineStr">
      <is>
        <t>Akustinių muzikos tyrimų galimybių studija</t>
      </is>
    </nc>
    <odxf>
      <font>
        <sz val="11"/>
        <color theme="1"/>
        <name val="Calibri"/>
        <scheme val="minor"/>
      </font>
      <protection locked="0"/>
    </odxf>
    <ndxf>
      <font>
        <sz val="11"/>
        <color auto="1"/>
        <name val="Calibri"/>
        <scheme val="minor"/>
      </font>
      <protection locked="1"/>
    </ndxf>
  </rcc>
  <rcc rId="76873" sId="1" odxf="1" dxf="1">
    <nc r="F218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74" sId="1">
    <nc r="G2189">
      <v>22</v>
    </nc>
  </rcc>
  <rcc rId="76875" sId="1" odxf="1" dxf="1">
    <nc r="D2190"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6876" sId="1" odxf="1" dxf="1">
    <nc r="E2190" t="inlineStr">
      <is>
        <t>Muzikos fonogramų gamybos metodikos parengimas</t>
      </is>
    </nc>
    <odxf>
      <font>
        <sz val="11"/>
        <color theme="1"/>
        <name val="Calibri"/>
        <scheme val="minor"/>
      </font>
      <protection locked="0"/>
    </odxf>
    <ndxf>
      <font>
        <sz val="11"/>
        <color auto="1"/>
        <name val="Calibri"/>
        <scheme val="minor"/>
      </font>
      <protection locked="1"/>
    </ndxf>
  </rcc>
  <rcc rId="76877" sId="1" odxf="1" dxf="1">
    <nc r="F219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78" sId="1">
    <nc r="G2190">
      <v>22</v>
    </nc>
  </rcc>
  <rcc rId="76879" sId="1" odxf="1" dxf="1">
    <nc r="D2191"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6880" sId="1" odxf="1" dxf="1">
    <nc r="E2191" t="inlineStr">
      <is>
        <t>Koncertų įrašų redagvimo metodikos parengimas</t>
      </is>
    </nc>
    <odxf>
      <font>
        <sz val="11"/>
        <color theme="1"/>
        <name val="Calibri"/>
        <scheme val="minor"/>
      </font>
      <protection locked="0"/>
    </odxf>
    <ndxf>
      <font>
        <sz val="11"/>
        <color auto="1"/>
        <name val="Calibri"/>
        <scheme val="minor"/>
      </font>
      <protection locked="1"/>
    </ndxf>
  </rcc>
  <rcc rId="76881" sId="1" odxf="1" dxf="1">
    <nc r="F219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82" sId="1">
    <nc r="G2191">
      <v>22</v>
    </nc>
  </rcc>
  <rcc rId="76883" sId="1" odxf="1" dxf="1">
    <nc r="D2192"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6884" sId="1" odxf="1" dxf="1">
    <nc r="E2192" t="inlineStr">
      <is>
        <t>Koncertų įgarsinimo metodų studija</t>
      </is>
    </nc>
    <odxf>
      <font>
        <sz val="11"/>
        <color theme="1"/>
        <name val="Calibri"/>
        <scheme val="minor"/>
      </font>
      <protection locked="0"/>
    </odxf>
    <ndxf>
      <font>
        <sz val="11"/>
        <color auto="1"/>
        <name val="Calibri"/>
        <scheme val="minor"/>
      </font>
      <protection locked="1"/>
    </ndxf>
  </rcc>
  <rcc rId="76885" sId="1" odxf="1" dxf="1">
    <nc r="F219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86" sId="1">
    <nc r="G2192">
      <v>22</v>
    </nc>
  </rcc>
  <rcc rId="76887" sId="1" odxf="1" dxf="1">
    <nc r="D2193"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6888" sId="1" odxf="1" dxf="1">
    <nc r="E2193" t="inlineStr">
      <is>
        <t>Kalbų dėstymo virtualiose mokymosi aplinkose tyrimai</t>
      </is>
    </nc>
    <odxf>
      <font>
        <sz val="11"/>
        <color theme="1"/>
        <name val="Calibri"/>
        <scheme val="minor"/>
      </font>
      <protection locked="0"/>
    </odxf>
    <ndxf>
      <font>
        <sz val="11"/>
        <color auto="1"/>
        <name val="Calibri"/>
        <scheme val="minor"/>
      </font>
      <protection locked="1"/>
    </ndxf>
  </rcc>
  <rcc rId="76889" sId="1" odxf="1" dxf="1">
    <nc r="F219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90" sId="1">
    <nc r="G2193">
      <v>22</v>
    </nc>
  </rcc>
  <rcc rId="76891" sId="1" odxf="1" dxf="1">
    <nc r="D2194"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6892" sId="1" odxf="1" dxf="1">
    <nc r="E2194" t="inlineStr">
      <is>
        <t>Gretinamieji anglų – lietuvių kalbų tyrimai</t>
      </is>
    </nc>
    <odxf>
      <font>
        <sz val="11"/>
        <color theme="1"/>
        <name val="Calibri"/>
        <scheme val="minor"/>
      </font>
      <protection locked="0"/>
    </odxf>
    <ndxf>
      <font>
        <sz val="11"/>
        <color auto="1"/>
        <name val="Calibri"/>
        <scheme val="minor"/>
      </font>
      <protection locked="1"/>
    </ndxf>
  </rcc>
  <rcc rId="76893" sId="1" odxf="1" dxf="1">
    <nc r="F219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94" sId="1">
    <nc r="G2194">
      <v>22</v>
    </nc>
  </rcc>
  <rcc rId="76895" sId="1" odxf="1" dxf="1">
    <nc r="D2195"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6896" sId="1" odxf="1" dxf="1">
    <nc r="E2195" t="inlineStr">
      <is>
        <t>Vertimo problemų analizė ir tyrimai</t>
      </is>
    </nc>
    <odxf>
      <font>
        <sz val="11"/>
        <color theme="1"/>
        <name val="Calibri"/>
        <scheme val="minor"/>
      </font>
      <protection locked="0"/>
    </odxf>
    <ndxf>
      <font>
        <sz val="11"/>
        <color auto="1"/>
        <name val="Calibri"/>
        <scheme val="minor"/>
      </font>
      <protection locked="1"/>
    </ndxf>
  </rcc>
  <rcc rId="76897" sId="1" odxf="1" dxf="1">
    <nc r="F219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898" sId="1">
    <nc r="G2195">
      <v>22</v>
    </nc>
  </rcc>
  <rcc rId="76899" sId="1" odxf="1" dxf="1">
    <nc r="D2196" t="inlineStr">
      <is>
        <t>K6_P1_T2</t>
      </is>
    </nc>
    <odxf>
      <font>
        <sz val="11"/>
        <color theme="1"/>
        <name val="Calibri"/>
        <scheme val="minor"/>
      </font>
      <alignment wrapText="0" readingOrder="0"/>
      <protection locked="0"/>
    </odxf>
    <ndxf>
      <font>
        <sz val="11"/>
        <color auto="1"/>
        <name val="Calibri"/>
        <scheme val="minor"/>
      </font>
      <alignment wrapText="1" readingOrder="0"/>
      <protection locked="1"/>
    </ndxf>
  </rcc>
  <rcc rId="76900" sId="1" odxf="1" dxf="1">
    <nc r="E2196" t="inlineStr">
      <is>
        <t>Jaunų ir naujai priimtų specialistų adaptacijos bei jų ugdymo modernios sistemos prototipo sukūrimas.</t>
      </is>
    </nc>
    <odxf>
      <font>
        <sz val="11"/>
        <color theme="1"/>
        <name val="Calibri"/>
        <scheme val="minor"/>
      </font>
      <protection locked="0"/>
    </odxf>
    <ndxf>
      <font>
        <sz val="11"/>
        <color auto="1"/>
        <name val="Calibri"/>
        <scheme val="minor"/>
      </font>
      <protection locked="1"/>
    </ndxf>
  </rcc>
  <rcc rId="76901" sId="1" odxf="1" dxf="1">
    <nc r="F219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902" sId="1">
    <nc r="G2196">
      <v>22</v>
    </nc>
  </rcc>
  <rcc rId="76903" sId="1" odxf="1" dxf="1">
    <nc r="D2197" t="inlineStr">
      <is>
        <t>K6_P1_T2</t>
      </is>
    </nc>
    <odxf>
      <font>
        <sz val="11"/>
        <color theme="1"/>
        <name val="Calibri"/>
        <scheme val="minor"/>
      </font>
      <alignment wrapText="0" readingOrder="0"/>
      <protection locked="0"/>
    </odxf>
    <ndxf>
      <font>
        <sz val="11"/>
        <color auto="1"/>
        <name val="Calibri"/>
        <scheme val="minor"/>
      </font>
      <alignment wrapText="1" readingOrder="0"/>
      <protection locked="1"/>
    </ndxf>
  </rcc>
  <rcc rId="76904" sId="1" odxf="1" dxf="1">
    <nc r="E2197" t="inlineStr">
      <is>
        <t xml:space="preserve">Efektyvios paslaugų teikimo ir klientų aptarnavimo sistemos prototipo sukūrimas.
</t>
      </is>
    </nc>
    <odxf>
      <font>
        <sz val="11"/>
        <color theme="1"/>
        <name val="Calibri"/>
        <scheme val="minor"/>
      </font>
      <protection locked="0"/>
    </odxf>
    <ndxf>
      <font>
        <sz val="11"/>
        <color auto="1"/>
        <name val="Calibri"/>
        <scheme val="minor"/>
      </font>
      <protection locked="1"/>
    </ndxf>
  </rcc>
  <rcc rId="76905" sId="1" odxf="1" dxf="1">
    <nc r="F219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906" sId="1">
    <nc r="G2197">
      <v>22</v>
    </nc>
  </rcc>
  <rcc rId="76907" sId="1" odxf="1" dxf="1">
    <nc r="D2198"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6908" sId="1" odxf="1" dxf="1">
    <nc r="E2198" t="inlineStr">
      <is>
        <t>Skaitmeninių technologijų skatinančių kūrybiškumą kūrimas.</t>
      </is>
    </nc>
    <odxf>
      <font>
        <sz val="11"/>
        <color theme="1"/>
        <name val="Calibri"/>
        <scheme val="minor"/>
      </font>
      <protection locked="0"/>
    </odxf>
    <ndxf>
      <font>
        <sz val="11"/>
        <color auto="1"/>
        <name val="Calibri"/>
        <scheme val="minor"/>
      </font>
      <protection locked="1"/>
    </ndxf>
  </rcc>
  <rcc rId="76909" sId="1" odxf="1" dxf="1">
    <nc r="F219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910" sId="1">
    <nc r="G2198">
      <v>22</v>
    </nc>
  </rcc>
  <rcc rId="76911" sId="1" odxf="1" dxf="1">
    <nc r="D2199" t="inlineStr">
      <is>
        <t>K6_P1_T2</t>
      </is>
    </nc>
    <odxf>
      <font>
        <sz val="11"/>
        <color theme="1"/>
        <name val="Calibri"/>
        <scheme val="minor"/>
      </font>
      <alignment wrapText="0" readingOrder="0"/>
      <protection locked="0"/>
    </odxf>
    <ndxf>
      <font>
        <sz val="11"/>
        <color auto="1"/>
        <name val="Calibri"/>
        <scheme val="minor"/>
      </font>
      <alignment wrapText="1" readingOrder="0"/>
      <protection locked="1"/>
    </ndxf>
  </rcc>
  <rcc rId="76912" sId="1" odxf="1" dxf="1">
    <nc r="E2199" t="inlineStr">
      <is>
        <t xml:space="preserve"> Skaitmeninių technologijų skatinančių kūrybiškumą prototipo sukūrimas.</t>
      </is>
    </nc>
    <odxf>
      <font>
        <sz val="11"/>
        <color theme="1"/>
        <name val="Calibri"/>
        <scheme val="minor"/>
      </font>
      <protection locked="0"/>
    </odxf>
    <ndxf>
      <font>
        <sz val="11"/>
        <color auto="1"/>
        <name val="Calibri"/>
        <scheme val="minor"/>
      </font>
      <protection locked="1"/>
    </ndxf>
  </rcc>
  <rcc rId="76913" sId="1" odxf="1" dxf="1">
    <nc r="F219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914" sId="1">
    <nc r="G2199">
      <v>22</v>
    </nc>
  </rcc>
  <rcc rId="76915" sId="1" odxf="1" dxf="1">
    <nc r="D2200"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6916" sId="1" odxf="1" dxf="1">
    <nc r="E2200" t="inlineStr">
      <is>
        <t xml:space="preserve">Vaikų elgesio problemų ugdymo įstaigoje įveikos metodikos. </t>
      </is>
    </nc>
    <odxf>
      <font>
        <sz val="11"/>
        <color theme="1"/>
        <name val="Calibri"/>
        <scheme val="minor"/>
      </font>
      <alignment horizontal="general" readingOrder="0"/>
      <protection locked="0"/>
    </odxf>
    <ndxf>
      <font>
        <sz val="11"/>
        <color auto="1"/>
        <name val="Calibri"/>
        <scheme val="minor"/>
      </font>
      <alignment horizontal="left" readingOrder="0"/>
      <protection locked="1"/>
    </ndxf>
  </rcc>
  <rcc rId="76917" sId="1" odxf="1" dxf="1">
    <nc r="F220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918" sId="1">
    <nc r="G2200">
      <v>22</v>
    </nc>
  </rcc>
  <rcc rId="76919" sId="1" odxf="1" dxf="1">
    <nc r="D2201"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6920" sId="1" odxf="1" dxf="1">
    <nc r="E2201" t="inlineStr">
      <is>
        <t>Žvilgnsio sekimo sistemų neįgaliesiems sprendimų techninių galimybių studija.</t>
      </is>
    </nc>
    <odxf>
      <font>
        <sz val="11"/>
        <color theme="1"/>
        <name val="Calibri"/>
        <scheme val="minor"/>
      </font>
      <protection locked="0"/>
    </odxf>
    <ndxf>
      <font>
        <sz val="11"/>
        <color auto="1"/>
        <name val="Calibri"/>
        <scheme val="minor"/>
      </font>
      <protection locked="1"/>
    </ndxf>
  </rcc>
  <rcc rId="76921" sId="1" odxf="1" dxf="1">
    <nc r="F220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922" sId="1">
    <nc r="G2201">
      <v>22</v>
    </nc>
  </rcc>
  <rcc rId="76923" sId="1" odxf="1" dxf="1">
    <nc r="D2202"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6924" sId="1" odxf="1" dxf="1">
    <nc r="E2202" t="inlineStr">
      <is>
        <t>Negaliųjų žmonių elektrinių vežimėlių valdymo sprendimų techninių galimybių studija.</t>
      </is>
    </nc>
    <odxf>
      <font>
        <sz val="11"/>
        <color theme="1"/>
        <name val="Calibri"/>
        <scheme val="minor"/>
      </font>
      <protection locked="0"/>
    </odxf>
    <ndxf>
      <font>
        <sz val="11"/>
        <color auto="1"/>
        <name val="Calibri"/>
        <scheme val="minor"/>
      </font>
      <protection locked="1"/>
    </ndxf>
  </rcc>
  <rcc rId="76925" sId="1" odxf="1" dxf="1">
    <nc r="F220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926" sId="1">
    <nc r="G2202">
      <v>22</v>
    </nc>
  </rcc>
  <rcc rId="76927" sId="1" odxf="1" dxf="1">
    <nc r="D2203"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6928" sId="1" odxf="1" dxf="1">
    <nc r="E2203" t="inlineStr">
      <is>
        <t>Žmonių veidų detektavimo ir atpažinimo sistemų sprendimų techninių galimybių studija.</t>
      </is>
    </nc>
    <odxf>
      <font>
        <sz val="11"/>
        <color theme="1"/>
        <name val="Calibri"/>
        <scheme val="minor"/>
      </font>
      <protection locked="0"/>
    </odxf>
    <ndxf>
      <font>
        <sz val="11"/>
        <color auto="1"/>
        <name val="Calibri"/>
        <scheme val="minor"/>
      </font>
      <protection locked="1"/>
    </ndxf>
  </rcc>
  <rcc rId="76929" sId="1" odxf="1" dxf="1">
    <nc r="F220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930" sId="1">
    <nc r="G2203">
      <v>22</v>
    </nc>
  </rcc>
  <rcc rId="76931" sId="1" odxf="1" dxf="1">
    <nc r="D2204"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6932" sId="1" odxf="1" dxf="1">
    <nc r="E2204" t="inlineStr">
      <is>
        <t>Žmonių srautų skaičiavimo technologinių sprendimų techninių galimybių studija.</t>
      </is>
    </nc>
    <odxf>
      <font>
        <sz val="11"/>
        <color theme="1"/>
        <name val="Calibri"/>
        <scheme val="minor"/>
      </font>
      <protection locked="0"/>
    </odxf>
    <ndxf>
      <font>
        <sz val="11"/>
        <color auto="1"/>
        <name val="Calibri"/>
        <scheme val="minor"/>
      </font>
      <protection locked="1"/>
    </ndxf>
  </rcc>
  <rcc rId="76933" sId="1" odxf="1" dxf="1">
    <nc r="F220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934" sId="1">
    <nc r="G2204">
      <v>22</v>
    </nc>
  </rcc>
  <rcc rId="76935" sId="1" odxf="1" dxf="1">
    <nc r="D2205" t="inlineStr">
      <is>
        <t>K6_P2_T3</t>
      </is>
    </nc>
    <odxf>
      <font>
        <sz val="11"/>
        <color theme="1"/>
        <name val="Calibri"/>
        <scheme val="minor"/>
      </font>
      <alignment wrapText="0" readingOrder="0"/>
      <protection locked="0"/>
    </odxf>
    <ndxf>
      <font>
        <sz val="11"/>
        <color auto="1"/>
        <name val="Calibri"/>
        <scheme val="none"/>
      </font>
      <alignment wrapText="1" readingOrder="0"/>
      <protection locked="1"/>
    </ndxf>
  </rcc>
  <rcc rId="76936" sId="1" odxf="1" dxf="1">
    <nc r="E2205" t="inlineStr">
      <is>
        <t>Organizacijos lyderių kūrybiškumo skatinimas. Rezultate atlikti teoriniai ir eksperimentiniai taikomieji moksliniai tyrimai siekiant nustatyti ir sukurti efektyvius metodus organizacijos lyderių kūrybiškumui skatinti.</t>
      </is>
    </nc>
    <odxf>
      <font>
        <sz val="11"/>
        <color theme="1"/>
        <name val="Calibri"/>
        <scheme val="minor"/>
      </font>
      <protection locked="0"/>
    </odxf>
    <ndxf>
      <font>
        <sz val="11"/>
        <color auto="1"/>
        <name val="Calibri"/>
        <scheme val="minor"/>
      </font>
      <protection locked="1"/>
    </ndxf>
  </rcc>
  <rcc rId="76937" sId="1" odxf="1" dxf="1">
    <nc r="F220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6938" sId="1">
    <nc r="G2205">
      <v>22</v>
    </nc>
  </rcc>
  <rcc rId="76939" sId="1" odxf="1" dxf="1">
    <nc r="D2206"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940" sId="1" odxf="1" dxf="1">
    <nc r="E2206" t="inlineStr">
      <is>
        <t>Archeologinių, istorinių, kartografinių duomenų pritaikymo visuomenės pažinimui galimybių analizė, kurianti pridėtinę, kultūrinę vertę nekilnojamo turto bei kartu skatinanti  visuomenės vaizduotės  transformacijas, kūrybiškumą, praeities pažinimą, žingeidumą.</t>
      </is>
    </nc>
    <odxf>
      <protection locked="0"/>
    </odxf>
    <ndxf>
      <protection locked="1"/>
    </ndxf>
  </rcc>
  <rcc rId="76941" sId="1" odxf="1" dxf="1">
    <nc r="F2206" t="inlineStr">
      <is>
        <t>R. Nabažaitė
tel. 8 46 39 88 06
el. p. r.nabazaite@gmail.com</t>
      </is>
    </nc>
    <odxf>
      <alignment wrapText="0" readingOrder="0"/>
    </odxf>
    <ndxf>
      <alignment wrapText="1" readingOrder="0"/>
    </ndxf>
  </rcc>
  <rcc rId="76942" sId="1">
    <nc r="G2206">
      <v>23</v>
    </nc>
  </rcc>
  <rcc rId="76943" sId="1" odxf="1" dxf="1">
    <nc r="D2207"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944" sId="1" odxf="1" dxf="1">
    <nc r="E2207" t="inlineStr">
      <is>
        <t>Kontaktinio ir virtualaus modelio kraštovaizdžio architektų ugdymui sukūrimas.</t>
      </is>
    </nc>
    <odxf>
      <protection locked="0"/>
    </odxf>
    <ndxf>
      <protection locked="1"/>
    </ndxf>
  </rcc>
  <rcc rId="76945" sId="1" odxf="1" dxf="1">
    <nc r="F2207" t="inlineStr">
      <is>
        <t>R. Staševičiūtė
tel. +370 699 48686
el. p. ramune.staseviciute@ku.lt</t>
      </is>
    </nc>
    <odxf>
      <alignment wrapText="0" readingOrder="0"/>
    </odxf>
    <ndxf>
      <alignment wrapText="1" readingOrder="0"/>
    </ndxf>
  </rcc>
  <rcc rId="76946" sId="1">
    <nc r="G2207">
      <v>23</v>
    </nc>
  </rcc>
  <rcc rId="76947" sId="1" odxf="1" dxf="1">
    <nc r="D2208"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948" sId="1" odxf="1" dxf="1">
    <nc r="E2208" t="inlineStr">
      <is>
        <t>Švietimo vadybininkų kompetencijų, jų ugdymo(si) efektyvumo, kompetencijų ugdymo(si) formų ir metodų neformaliojo švietimo posistemėje bei jų poveikio kūrybiškos, pokyčiams ir naujovėms atviros asmenybės ugdymui tyrimai.</t>
      </is>
    </nc>
    <odxf>
      <protection locked="0"/>
    </odxf>
    <ndxf>
      <protection locked="1"/>
    </ndxf>
  </rcc>
  <rcc rId="76949" sId="1" odxf="1" dxf="1">
    <nc r="F2208" t="inlineStr">
      <is>
        <t>J. Melnikova
tel. 8 46 39 86 16
el. p. julija.melnikova@ku.lt</t>
      </is>
    </nc>
    <odxf>
      <alignment wrapText="0" readingOrder="0"/>
    </odxf>
    <ndxf>
      <alignment wrapText="1" readingOrder="0"/>
    </ndxf>
  </rcc>
  <rcc rId="76950" sId="1">
    <nc r="G2208">
      <v>23</v>
    </nc>
  </rcc>
  <rcc rId="76951" sId="1" odxf="1" dxf="1">
    <nc r="D2209"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952" sId="1" odxf="1" dxf="1">
    <nc r="E2209" t="inlineStr">
      <is>
        <t>Švietimo kokybės vadybos modelių sisteminiai tyrimai. Švietimo reiškinių/procesų/ dimensijų, sąlygojančių švietimo kokybę, tyrimai</t>
      </is>
    </nc>
    <odxf>
      <protection locked="0"/>
    </odxf>
    <ndxf>
      <protection locked="1"/>
    </ndxf>
  </rcc>
  <rcc rId="76953" sId="1" odxf="1" dxf="1">
    <nc r="F2209" t="inlineStr">
      <is>
        <t>J. Melnikova
tel. 8 46 39 86 16
el. p. julija.melnikova@ku.lt</t>
      </is>
    </nc>
    <odxf>
      <alignment wrapText="0" readingOrder="0"/>
    </odxf>
    <ndxf>
      <alignment wrapText="1" readingOrder="0"/>
    </ndxf>
  </rcc>
  <rcc rId="76954" sId="1">
    <nc r="G2209">
      <v>23</v>
    </nc>
  </rcc>
  <rcc rId="76955" sId="1" odxf="1" dxf="1">
    <nc r="D2210"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956" sId="1" odxf="1" dxf="1">
    <nc r="E2210" t="inlineStr">
      <is>
        <t>Švietimo vadybininkų kompetencijų ugdymo(si) technologijų poreikio prognozavimo metodikų ir jų poveikio stebėsenos sistemų tyrimai</t>
      </is>
    </nc>
    <odxf>
      <protection locked="0"/>
    </odxf>
    <ndxf>
      <protection locked="1"/>
    </ndxf>
  </rcc>
  <rcc rId="76957" sId="1" odxf="1" dxf="1">
    <nc r="F2210" t="inlineStr">
      <is>
        <t>J. Melnikova
tel. 8 46 39 86 16
el. p. julija.melnikova@ku.lt</t>
      </is>
    </nc>
    <odxf>
      <alignment wrapText="0" readingOrder="0"/>
    </odxf>
    <ndxf>
      <alignment wrapText="1" readingOrder="0"/>
    </ndxf>
  </rcc>
  <rcc rId="76958" sId="1">
    <nc r="G2210">
      <v>23</v>
    </nc>
  </rcc>
  <rcc rId="76959" sId="1" odxf="1" dxf="1">
    <nc r="D2211"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960" sId="1" odxf="1" dxf="1">
    <nc r="E2211" t="inlineStr">
      <is>
        <t>Vadybinių kompetencijų, įgytų savaiminio mokymosi būdu, pripažinimo metodikų kūrimas ir jų efektyvumo tyrimai</t>
      </is>
    </nc>
    <odxf>
      <protection locked="0"/>
    </odxf>
    <ndxf>
      <protection locked="1"/>
    </ndxf>
  </rcc>
  <rcc rId="76961" sId="1" odxf="1" dxf="1">
    <nc r="F2211" t="inlineStr">
      <is>
        <t>J. Melnikova
tel. 8 46 39 86 16
el. p. julija.melnikova@ku.lt</t>
      </is>
    </nc>
    <odxf>
      <alignment wrapText="0" readingOrder="0"/>
    </odxf>
    <ndxf>
      <alignment wrapText="1" readingOrder="0"/>
    </ndxf>
  </rcc>
  <rcc rId="76962" sId="1">
    <nc r="G2211">
      <v>23</v>
    </nc>
  </rcc>
  <rcc rId="76963" sId="1" odxf="1" dxf="1">
    <nc r="D2212"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6964" sId="1" odxf="1" dxf="1">
    <nc r="E2212" t="inlineStr">
      <is>
        <t>Įnovatyvių kūrybinio mokymo(si) metodų, technologijų ir priemonių, taikomų neformaliame informatikos ir robotikos ugdymo procese, kūrimas</t>
      </is>
    </nc>
    <odxf>
      <protection locked="0"/>
    </odxf>
    <ndxf>
      <protection locked="1"/>
    </ndxf>
  </rcc>
  <rcc rId="76965" sId="1" odxf="1" dxf="1">
    <nc r="F2212" t="inlineStr">
      <is>
        <t>V. Denisovas
tel. +370 686 45636
el. p. vitalij.denisov@ku.lt</t>
      </is>
    </nc>
    <odxf>
      <alignment wrapText="0" readingOrder="0"/>
    </odxf>
    <ndxf>
      <alignment wrapText="1" readingOrder="0"/>
    </ndxf>
  </rcc>
  <rcc rId="76966" sId="1">
    <nc r="G2212">
      <v>23</v>
    </nc>
  </rcc>
  <rcc rId="76967" sId="1" odxf="1" dxf="1">
    <nc r="D2213" t="inlineStr">
      <is>
        <t>K6_P1_T3</t>
      </is>
    </nc>
    <odxf>
      <alignment wrapText="0" readingOrder="0"/>
      <protection locked="0"/>
    </odxf>
    <ndxf>
      <alignment wrapText="1" readingOrder="0"/>
      <protection locked="1"/>
    </ndxf>
  </rcc>
  <rcc rId="76968" sId="1" odxf="1" dxf="1">
    <nc r="E2213" t="inlineStr">
      <is>
        <t>Meno (dailės, muzikos, šokio, teatro) dalykų pedagogų rengimo ir kompetencijų ugdymo tyrimas</t>
      </is>
    </nc>
    <odxf>
      <protection locked="0"/>
    </odxf>
    <ndxf>
      <protection locked="1"/>
    </ndxf>
  </rcc>
  <rcc rId="76969" sId="1" odxf="1" dxf="1">
    <nc r="F2213" t="inlineStr">
      <is>
        <t>Doc. dr. Jolita Kudinovienė
Tel. (8 5) 275 70 96
El. p. jolita.kudinoviene@leu.lt</t>
      </is>
    </nc>
    <odxf>
      <alignment wrapText="0" readingOrder="0"/>
    </odxf>
    <ndxf>
      <alignment wrapText="1" readingOrder="0"/>
    </ndxf>
  </rcc>
  <rcc rId="76970" sId="1">
    <nc r="G2213">
      <v>24</v>
    </nc>
  </rcc>
  <rcc rId="76971" sId="1" odxf="1" dxf="1">
    <nc r="D2214" t="inlineStr">
      <is>
        <t>K6_P1_T1</t>
      </is>
    </nc>
    <odxf>
      <alignment wrapText="0" readingOrder="0"/>
      <protection locked="0"/>
    </odxf>
    <ndxf>
      <alignment wrapText="1" readingOrder="0"/>
      <protection locked="1"/>
    </ndxf>
  </rcc>
  <rcc rId="76972" sId="1" odxf="1" dxf="1">
    <nc r="E2214" t="inlineStr">
      <is>
        <t>Priemonių, skirtų vaikų, jaunimo ir suaugusių meniniam (dailės, muzikos, šokio, teatro, kino ir kt.) ugdymui ir ugdymuisi techninė galimybių studija</t>
      </is>
    </nc>
    <odxf>
      <protection locked="0"/>
    </odxf>
    <ndxf>
      <protection locked="1"/>
    </ndxf>
  </rcc>
  <rcc rId="76973" sId="1" odxf="1" dxf="1">
    <nc r="F2214" t="inlineStr">
      <is>
        <t>Doc. dr. Jolita Kudinovienė
Tel. (8 5) 275 70 96
El. p. jolita.kudinoviene@leu.lt</t>
      </is>
    </nc>
    <odxf>
      <alignment wrapText="0" readingOrder="0"/>
    </odxf>
    <ndxf>
      <alignment wrapText="1" readingOrder="0"/>
    </ndxf>
  </rcc>
  <rcc rId="76974" sId="1">
    <nc r="G2214">
      <v>24</v>
    </nc>
  </rcc>
  <rcc rId="76975" sId="1" odxf="1" dxf="1">
    <nc r="D2215" t="inlineStr">
      <is>
        <t>K6_P1_T3</t>
      </is>
    </nc>
    <odxf>
      <alignment wrapText="0" readingOrder="0"/>
      <protection locked="0"/>
    </odxf>
    <ndxf>
      <alignment wrapText="1" readingOrder="0"/>
      <protection locked="1"/>
    </ndxf>
  </rcc>
  <rcc rId="76976" sId="1" odxf="1" dxf="1">
    <nc r="E2215" t="inlineStr">
      <is>
        <t>Vaikų kūrybinių gebėjimų ugdymo edukacinėje aplinkoje galimybių studija</t>
      </is>
    </nc>
    <odxf>
      <protection locked="0"/>
    </odxf>
    <ndxf>
      <protection locked="1"/>
    </ndxf>
  </rcc>
  <rcc rId="76977" sId="1" odxf="1" dxf="1">
    <nc r="F2215" t="inlineStr">
      <is>
        <t>Doc. dr. D.Karkockienė
Doc. dr. A.Petrulytė 
Tel. 8 683 11 803, 8 610 24 187
El.p. daiva.karkockiene@leu.lt, ala.petrulyte@eu.lt</t>
      </is>
    </nc>
    <odxf>
      <alignment wrapText="0" readingOrder="0"/>
    </odxf>
    <ndxf>
      <alignment wrapText="1" readingOrder="0"/>
    </ndxf>
  </rcc>
  <rcc rId="76978" sId="1">
    <nc r="G2215">
      <v>24</v>
    </nc>
  </rcc>
  <rcc rId="76979" sId="1" odxf="1" dxf="1">
    <nc r="D2216" t="inlineStr">
      <is>
        <t>K6_P1_T3</t>
      </is>
    </nc>
    <odxf>
      <alignment wrapText="0" readingOrder="0"/>
      <protection locked="0"/>
    </odxf>
    <ndxf>
      <alignment wrapText="1" readingOrder="0"/>
      <protection locked="1"/>
    </ndxf>
  </rcc>
  <rcc rId="76980" sId="1" odxf="1" dxf="1">
    <nc r="E2216" t="inlineStr">
      <is>
        <t>Egzaminų streso įveikos galimybių studija</t>
      </is>
    </nc>
    <odxf>
      <protection locked="0"/>
    </odxf>
    <ndxf>
      <protection locked="1"/>
    </ndxf>
  </rcc>
  <rcc rId="76981" sId="1" odxf="1" dxf="1">
    <nc r="F2216" t="inlineStr">
      <is>
        <t>Doc. dr. V.Rimkevičienė
Tel. 8 662 22 155
El.p. violeta.rimkeviciene@leu.lt</t>
      </is>
    </nc>
    <odxf>
      <alignment wrapText="0" readingOrder="0"/>
    </odxf>
    <ndxf>
      <alignment wrapText="1" readingOrder="0"/>
    </ndxf>
  </rcc>
  <rcc rId="76982" sId="1">
    <nc r="G2216">
      <v>24</v>
    </nc>
  </rcc>
  <rcc rId="76983" sId="1" odxf="1" dxf="1">
    <nc r="D2217" t="inlineStr">
      <is>
        <t>K6_P1_T3</t>
      </is>
    </nc>
    <odxf>
      <alignment wrapText="0" readingOrder="0"/>
      <protection locked="0"/>
    </odxf>
    <ndxf>
      <alignment wrapText="1" readingOrder="0"/>
      <protection locked="1"/>
    </ndxf>
  </rcc>
  <rcc rId="76984" sId="1" odxf="1" dxf="1">
    <nc r="E2217" t="inlineStr">
      <is>
        <t>Vaikų ugdymo priemonių ir metodikų rengimas</t>
      </is>
    </nc>
    <odxf>
      <protection locked="0"/>
    </odxf>
    <ndxf>
      <protection locked="1"/>
    </ndxf>
  </rcc>
  <rcc rId="76985" sId="1" odxf="1" dxf="1">
    <nc r="F2217" t="inlineStr">
      <is>
        <t>Doc. dr. Ona Petronienė
Tel. (8 5) 272 80 84
El. p. ona.petroniene@leu.lt</t>
      </is>
    </nc>
    <odxf>
      <alignment wrapText="0" readingOrder="0"/>
    </odxf>
    <ndxf>
      <alignment wrapText="1" readingOrder="0"/>
    </ndxf>
  </rcc>
  <rcc rId="76986" sId="1">
    <nc r="G2217">
      <v>24</v>
    </nc>
  </rcc>
  <rcc rId="76987" sId="1" odxf="1" dxf="1">
    <nc r="D2218" t="inlineStr">
      <is>
        <t>K6_P1_T3</t>
      </is>
    </nc>
    <odxf>
      <alignment wrapText="0" readingOrder="0"/>
      <protection locked="0"/>
    </odxf>
    <ndxf>
      <alignment wrapText="1" readingOrder="0"/>
      <protection locked="1"/>
    </ndxf>
  </rcc>
  <rcc rId="76988" sId="1" odxf="1" dxf="1">
    <nc r="E2218" t="inlineStr">
      <is>
        <t xml:space="preserve">Formaliojo ir neformaliojo muzikinio ugdymo didaktikos užsakomieji tyrimai         
</t>
      </is>
    </nc>
    <odxf>
      <protection locked="0"/>
    </odxf>
    <ndxf>
      <protection locked="1"/>
    </ndxf>
  </rcc>
  <rcc rId="76989" sId="1" odxf="1" dxf="1">
    <nc r="F2218" t="inlineStr">
      <is>
        <t>Doc. dr. Asta Rauduvaitė
Tel. (8 5) 275 21 97
El. p. asta.rauduvaite@leu.lt</t>
      </is>
    </nc>
    <odxf>
      <alignment wrapText="0" readingOrder="0"/>
    </odxf>
    <ndxf>
      <alignment wrapText="1" readingOrder="0"/>
    </ndxf>
  </rcc>
  <rcc rId="76990" sId="1">
    <nc r="G2218">
      <v>24</v>
    </nc>
  </rcc>
  <rcc rId="76991" sId="1" odxf="1" dxf="1">
    <nc r="D2219" t="inlineStr">
      <is>
        <t>K6_P1_T1</t>
      </is>
    </nc>
    <odxf>
      <alignment wrapText="0" readingOrder="0"/>
      <protection locked="0"/>
    </odxf>
    <ndxf>
      <alignment wrapText="1" readingOrder="0"/>
      <protection locked="1"/>
    </ndxf>
  </rcc>
  <rcc rId="76992" sId="1" odxf="1" dxf="1">
    <nc r="E2219" t="inlineStr">
      <is>
        <t>Bendrojo ugdymo mokyklos muzikos vadovėlių ir kitų mokymo priemonių technninė galimybių studija</t>
      </is>
    </nc>
    <odxf>
      <protection locked="0"/>
    </odxf>
    <ndxf>
      <protection locked="1"/>
    </ndxf>
  </rcc>
  <rcc rId="76993" sId="1" odxf="1" dxf="1">
    <nc r="F2219" t="inlineStr">
      <is>
        <t>Doc. dr. Asta Rauduvaitė
Tel. (8 5) 275 21 97
El. p. asta.rauduvaite@leu.lt</t>
      </is>
    </nc>
    <odxf>
      <alignment wrapText="0" readingOrder="0"/>
    </odxf>
    <ndxf>
      <alignment wrapText="1" readingOrder="0"/>
    </ndxf>
  </rcc>
  <rcc rId="76994" sId="1">
    <nc r="G2219">
      <v>24</v>
    </nc>
  </rcc>
  <rcc rId="76995" sId="1" odxf="1" dxf="1">
    <nc r="D2220" t="inlineStr">
      <is>
        <t>K6_P1_T3</t>
      </is>
    </nc>
    <odxf>
      <alignment wrapText="0" readingOrder="0"/>
      <protection locked="0"/>
    </odxf>
    <ndxf>
      <alignment wrapText="1" readingOrder="0"/>
      <protection locked="1"/>
    </ndxf>
  </rcc>
  <rcc rId="76996" sId="1" odxf="1" dxf="1">
    <nc r="E2220" t="inlineStr">
      <is>
        <t>Edukologijos bei bendrojo ugdymo didaktikos užsakomieji tyrimai</t>
      </is>
    </nc>
    <odxf>
      <protection locked="0"/>
    </odxf>
    <ndxf>
      <protection locked="1"/>
    </ndxf>
  </rcc>
  <rcc rId="76997" sId="1" odxf="1" dxf="1">
    <nc r="F2220" t="inlineStr">
      <is>
        <t>Doc. dr. Linas Jašinauskas 
Tel.  (8 5) 279 00 42
El. p. linas.jasinauskas @leu.lt</t>
      </is>
    </nc>
    <odxf>
      <alignment wrapText="0" readingOrder="0"/>
    </odxf>
    <ndxf>
      <alignment wrapText="1" readingOrder="0"/>
    </ndxf>
  </rcc>
  <rcc rId="76998" sId="1">
    <nc r="G2220">
      <v>24</v>
    </nc>
  </rcc>
  <rcc rId="76999" sId="1" odxf="1" dxf="1">
    <nc r="D2221" t="inlineStr">
      <is>
        <t>K6_P1_T1</t>
      </is>
    </nc>
    <odxf>
      <alignment wrapText="0" readingOrder="0"/>
      <protection locked="0"/>
    </odxf>
    <ndxf>
      <alignment wrapText="1" readingOrder="0"/>
      <protection locked="1"/>
    </ndxf>
  </rcc>
  <rcc rId="77000" sId="1" odxf="1" dxf="1">
    <nc r="E2221" t="inlineStr">
      <is>
        <t>Pradinio ir bendrojo ugdymo vadovėlių ir kitų mokymosi priemonių techninė galimybių studija</t>
      </is>
    </nc>
    <odxf>
      <protection locked="0"/>
    </odxf>
    <ndxf>
      <protection locked="1"/>
    </ndxf>
  </rcc>
  <rcc rId="77001" sId="1" odxf="1" dxf="1">
    <nc r="F2221" t="inlineStr">
      <is>
        <t>Doc. dr. Aušra Žemgulienė
Tel. (8 5) 275 08 25
El. p. ausra.zemguliene@leu.lt</t>
      </is>
    </nc>
    <odxf>
      <alignment wrapText="0" readingOrder="0"/>
    </odxf>
    <ndxf>
      <alignment wrapText="1" readingOrder="0"/>
    </ndxf>
  </rcc>
  <rcc rId="77002" sId="1">
    <nc r="G2221">
      <v>24</v>
    </nc>
  </rcc>
  <rcc rId="77003" sId="1" odxf="1" dxf="1">
    <nc r="D2222" t="inlineStr">
      <is>
        <t>K6_P1_T1</t>
      </is>
    </nc>
    <odxf>
      <alignment wrapText="0" readingOrder="0"/>
      <protection locked="0"/>
    </odxf>
    <ndxf>
      <alignment wrapText="1" readingOrder="0"/>
      <protection locked="1"/>
    </ndxf>
  </rcc>
  <rcc rId="77004" sId="1" odxf="1" dxf="1">
    <nc r="E2222" t="inlineStr">
      <is>
        <t>Pradiniam ugdymui skirtų priemonių techninės galimybių studijos.</t>
      </is>
    </nc>
    <odxf>
      <protection locked="0"/>
    </odxf>
    <ndxf>
      <protection locked="1"/>
    </ndxf>
  </rcc>
  <rcc rId="77005" sId="1" odxf="1" dxf="1">
    <nc r="F2222" t="inlineStr">
      <is>
        <t>Doc. dr. Aušra Žemgulienė
Tel. (8 5) 275 08 25
El. p. ausra.zemguliene@leu.lt</t>
      </is>
    </nc>
    <odxf>
      <alignment wrapText="0" readingOrder="0"/>
    </odxf>
    <ndxf>
      <alignment wrapText="1" readingOrder="0"/>
    </ndxf>
  </rcc>
  <rcc rId="77006" sId="1">
    <nc r="G2222">
      <v>24</v>
    </nc>
  </rcc>
  <rcc rId="77007" sId="1" odxf="1" dxf="1">
    <nc r="D2223" t="inlineStr">
      <is>
        <t>K6_P1_T3</t>
      </is>
    </nc>
    <odxf>
      <alignment wrapText="0" readingOrder="0"/>
      <protection locked="0"/>
    </odxf>
    <ndxf>
      <alignment wrapText="1" readingOrder="0"/>
      <protection locked="1"/>
    </ndxf>
  </rcc>
  <rcc rId="77008" sId="1" odxf="1" dxf="1">
    <nc r="E2223" t="inlineStr">
      <is>
        <t>Kiekvieno mokinio sėkmę lemiančio ugdymo galimybių tyrimai ir modeliavimas</t>
      </is>
    </nc>
    <odxf>
      <protection locked="0"/>
    </odxf>
    <ndxf>
      <protection locked="1"/>
    </ndxf>
  </rcc>
  <rcc rId="77009" sId="1" odxf="1" dxf="1">
    <nc r="F2223" t="inlineStr">
      <is>
        <t>Doc. dr. Alvyra Galkienė
Tel. (8 5) 279 01 85
El. p. alvyra.galkiene@leu.lt</t>
      </is>
    </nc>
    <odxf>
      <alignment wrapText="0" readingOrder="0"/>
    </odxf>
    <ndxf>
      <alignment wrapText="1" readingOrder="0"/>
    </ndxf>
  </rcc>
  <rcc rId="77010" sId="1">
    <nc r="G2223">
      <v>24</v>
    </nc>
  </rcc>
  <rcc rId="77011" sId="1" odxf="1" dxf="1">
    <nc r="D2224" t="inlineStr">
      <is>
        <t>K6_P2_T3</t>
      </is>
    </nc>
    <odxf>
      <alignment wrapText="0" readingOrder="0"/>
      <protection locked="0"/>
    </odxf>
    <ndxf>
      <alignment wrapText="1" readingOrder="0"/>
      <protection locked="1"/>
    </ndxf>
  </rcc>
  <rcc rId="77012" sId="1" odxf="1" dxf="1">
    <nc r="E2224" t="inlineStr">
      <is>
        <t>Socialiniai ekonominiai tyrimai Lietuvos regionuose</t>
      </is>
    </nc>
    <odxf>
      <protection locked="0"/>
    </odxf>
    <ndxf>
      <protection locked="1"/>
    </ndxf>
  </rcc>
  <rcc rId="77013" sId="1" odxf="1" dxf="1">
    <nc r="F2224" t="inlineStr">
      <is>
        <t>Prof. dr. Saulius Stanaitis
Tel. (8 5) 273 48 62
El. p. saulius.stanaitis@leu.lt</t>
      </is>
    </nc>
    <odxf>
      <alignment wrapText="0" readingOrder="0"/>
    </odxf>
    <ndxf>
      <alignment wrapText="1" readingOrder="0"/>
    </ndxf>
  </rcc>
  <rcc rId="77014" sId="1">
    <nc r="G2224">
      <v>24</v>
    </nc>
  </rcc>
  <rcc rId="77015" sId="1" odxf="1" dxf="1">
    <nc r="D2225" t="inlineStr">
      <is>
        <t>K6_P2_T3</t>
      </is>
    </nc>
    <odxf>
      <alignment wrapText="0" readingOrder="0"/>
      <protection locked="0"/>
    </odxf>
    <ndxf>
      <alignment wrapText="1" readingOrder="0"/>
      <protection locked="1"/>
    </ndxf>
  </rcc>
  <rcc rId="77016" sId="1" odxf="1" dxf="1">
    <nc r="E2225" t="inlineStr">
      <is>
        <t>Probleminių Lietuvos teritorijų geodemografiniai ir socialiniai tyrimai</t>
      </is>
    </nc>
    <odxf>
      <protection locked="0"/>
    </odxf>
    <ndxf>
      <protection locked="1"/>
    </ndxf>
  </rcc>
  <rcc rId="77017" sId="1" odxf="1" dxf="1">
    <nc r="F2225" t="inlineStr">
      <is>
        <t>Keisti paslaugos tipą</t>
      </is>
    </nc>
    <odxf>
      <alignment horizontal="left" wrapText="0" readingOrder="0"/>
    </odxf>
    <ndxf>
      <alignment horizontal="general" wrapText="1" readingOrder="0"/>
    </ndxf>
  </rcc>
  <rcc rId="77018" sId="1">
    <nc r="G2225">
      <v>24</v>
    </nc>
  </rcc>
  <rcc rId="77019" sId="1" odxf="1" dxf="1">
    <nc r="D2226" t="inlineStr">
      <is>
        <t>K6_P2_T3</t>
      </is>
    </nc>
    <odxf>
      <alignment wrapText="0" readingOrder="0"/>
      <protection locked="0"/>
    </odxf>
    <ndxf>
      <alignment wrapText="1" readingOrder="0"/>
      <protection locked="1"/>
    </ndxf>
  </rcc>
  <rcc rId="77020" sId="1" odxf="1" dxf="1">
    <nc r="E2226" t="inlineStr">
      <is>
        <t>Vilniaus miesto bei kitų Lietuvos urbanizuotų teritorijų socialiniai ekonominiai ir demografiniai tyrimai</t>
      </is>
    </nc>
    <odxf>
      <protection locked="0"/>
    </odxf>
    <ndxf>
      <protection locked="1"/>
    </ndxf>
  </rcc>
  <rcc rId="77021" sId="1" odxf="1" dxf="1">
    <nc r="F2226" t="inlineStr">
      <is>
        <t>Keisti paslaugos tipą</t>
      </is>
    </nc>
    <odxf>
      <alignment horizontal="left" wrapText="0" readingOrder="0"/>
    </odxf>
    <ndxf>
      <alignment horizontal="general" wrapText="1" readingOrder="0"/>
    </ndxf>
  </rcc>
  <rcc rId="77022" sId="1">
    <nc r="G2226">
      <v>24</v>
    </nc>
  </rcc>
  <rcc rId="77023" sId="1" odxf="1" dxf="1">
    <nc r="D2227" t="inlineStr">
      <is>
        <t>K6_P1_T3</t>
      </is>
    </nc>
    <odxf>
      <alignment wrapText="0" readingOrder="0"/>
      <protection locked="0"/>
    </odxf>
    <ndxf>
      <alignment wrapText="1" readingOrder="0"/>
      <protection locked="1"/>
    </ndxf>
  </rcc>
  <rcc rId="77024" sId="1" odxf="1" dxf="1">
    <nc r="E2227" t="inlineStr">
      <is>
        <t>Geografijos ugdymo didaktikos užsakomieji tyrimai</t>
      </is>
    </nc>
    <odxf>
      <protection locked="0"/>
    </odxf>
    <ndxf>
      <protection locked="1"/>
    </ndxf>
  </rcc>
  <rcc rId="77025" sId="1" odxf="1" dxf="1">
    <nc r="F2227" t="inlineStr">
      <is>
        <t>Prof. dr. Saulius Stanaitis
Tel. (8 5) 273 48 62
El. p. saulius.stanaitis@leu.lt</t>
      </is>
    </nc>
    <odxf>
      <alignment wrapText="0" readingOrder="0"/>
    </odxf>
    <ndxf>
      <alignment wrapText="1" readingOrder="0"/>
    </ndxf>
  </rcc>
  <rcc rId="77026" sId="1">
    <nc r="G2227">
      <v>24</v>
    </nc>
  </rcc>
  <rcc rId="77027" sId="1" odxf="1" dxf="1">
    <nc r="D2228" t="inlineStr">
      <is>
        <t>K6_P1_T3</t>
      </is>
    </nc>
    <odxf>
      <alignment wrapText="0" readingOrder="0"/>
      <protection locked="0"/>
    </odxf>
    <ndxf>
      <alignment wrapText="1" readingOrder="0"/>
      <protection locked="1"/>
    </ndxf>
  </rcc>
  <rcc rId="77028" sId="1" odxf="1" dxf="1">
    <nc r="E2228" t="inlineStr">
      <is>
        <t>Mitybos ir gyvensenos įpročių taikomasis tyrimas</t>
      </is>
    </nc>
    <odxf>
      <protection locked="0"/>
    </odxf>
    <ndxf>
      <protection locked="1"/>
    </ndxf>
  </rcc>
  <rcc rId="77029" sId="1" odxf="1" dxf="1">
    <nc r="F2228" t="inlineStr">
      <is>
        <t>Prof. dr. Birutė Žygaitienė
Tel. 8 687 87 390
El. p. birute.zygaitiene@leu.lt</t>
      </is>
    </nc>
    <odxf>
      <alignment wrapText="0" readingOrder="0"/>
    </odxf>
    <ndxf>
      <alignment wrapText="1" readingOrder="0"/>
    </ndxf>
  </rcc>
  <rcc rId="77030" sId="1">
    <nc r="G2228">
      <v>24</v>
    </nc>
  </rcc>
  <rcc rId="77031" sId="1" odxf="1" dxf="1">
    <nc r="D2229" t="inlineStr">
      <is>
        <t>K6_P1_T3</t>
      </is>
    </nc>
    <odxf>
      <alignment wrapText="0" readingOrder="0"/>
      <protection locked="0"/>
    </odxf>
    <ndxf>
      <alignment wrapText="1" readingOrder="0"/>
      <protection locked="1"/>
    </ndxf>
  </rcc>
  <rcc rId="77032" sId="1" odxf="1" dxf="1">
    <nc r="E2229" t="inlineStr">
      <is>
        <t>Lietuvos kaimo ir miesto tradicinių amatų, papročių, verslų ir kitų etnokultūrinių tradicijų taikomieji tyrimai</t>
      </is>
    </nc>
    <odxf>
      <protection locked="0"/>
    </odxf>
    <ndxf>
      <protection locked="1"/>
    </ndxf>
  </rcc>
  <rcc rId="77033" sId="1" odxf="1" dxf="1">
    <nc r="F2229" t="inlineStr">
      <is>
        <t>Prof. dr. Birutė Žygaitienė
Tel. 8 687 87 390
El. p. birute.zygaitiene@leu.lt</t>
      </is>
    </nc>
    <odxf>
      <alignment wrapText="0" readingOrder="0"/>
    </odxf>
    <ndxf>
      <alignment wrapText="1" readingOrder="0"/>
    </ndxf>
  </rcc>
  <rcc rId="77034" sId="1">
    <nc r="G2229">
      <v>24</v>
    </nc>
  </rcc>
  <rcc rId="77035" sId="1" odxf="1" dxf="1">
    <nc r="D2230" t="inlineStr">
      <is>
        <t>K6_P1_T3</t>
      </is>
    </nc>
    <odxf>
      <alignment wrapText="0" readingOrder="0"/>
      <protection locked="0"/>
    </odxf>
    <ndxf>
      <alignment wrapText="1" readingOrder="0"/>
      <protection locked="1"/>
    </ndxf>
  </rcc>
  <rcc rId="77036" sId="1" odxf="1" dxf="1">
    <nc r="E2230" t="inlineStr">
      <is>
        <t>Švietimo paslaugų vartotojų poreikių tyrimai</t>
      </is>
    </nc>
    <odxf>
      <protection locked="0"/>
    </odxf>
    <ndxf>
      <protection locked="1"/>
    </ndxf>
  </rcc>
  <rcc rId="77037" sId="1" odxf="1" dxf="1">
    <nc r="F2230" t="inlineStr">
      <is>
        <t>Prof. dr. Birutė Žygaitienė
Tel. 8 687 87 390
El. p. birute.zygaitiene@leu.lt</t>
      </is>
    </nc>
    <odxf>
      <alignment wrapText="0" readingOrder="0"/>
    </odxf>
    <ndxf>
      <alignment wrapText="1" readingOrder="0"/>
    </ndxf>
  </rcc>
  <rcc rId="77038" sId="1">
    <nc r="G2230">
      <v>24</v>
    </nc>
  </rcc>
  <rcc rId="77039" sId="1" odxf="1" dxf="1">
    <nc r="D2231" t="inlineStr">
      <is>
        <t>K6_P1_T3</t>
      </is>
    </nc>
    <odxf>
      <alignment wrapText="0" readingOrder="0"/>
      <protection locked="0"/>
    </odxf>
    <ndxf>
      <alignment wrapText="1" readingOrder="0"/>
      <protection locked="1"/>
    </ndxf>
  </rcc>
  <rcc rId="77040" sId="1" odxf="1" dxf="1">
    <nc r="E2231" t="inlineStr">
      <is>
        <t>Formaliojo ir neformaliojo technologinio ugdymo užsakomieji tyrimai</t>
      </is>
    </nc>
    <odxf>
      <protection locked="0"/>
    </odxf>
    <ndxf>
      <protection locked="1"/>
    </ndxf>
  </rcc>
  <rcc rId="77041" sId="1" odxf="1" dxf="1">
    <nc r="F2231" t="inlineStr">
      <is>
        <t>Doc. dr. Inga Kepalienė
Tel. 8 614 85 449 
El. p. inga.kepaliene@leu.lt</t>
      </is>
    </nc>
    <odxf>
      <alignment wrapText="0" readingOrder="0"/>
    </odxf>
    <ndxf>
      <alignment wrapText="1" readingOrder="0"/>
    </ndxf>
  </rcc>
  <rcc rId="77042" sId="1">
    <nc r="G2231">
      <v>24</v>
    </nc>
  </rcc>
  <rcc rId="77043" sId="1" odxf="1" dxf="1">
    <nc r="D2232" t="inlineStr">
      <is>
        <t>K6_P1_T3</t>
      </is>
    </nc>
    <odxf>
      <alignment wrapText="0" readingOrder="0"/>
      <protection locked="0"/>
    </odxf>
    <ndxf>
      <alignment wrapText="1" readingOrder="0"/>
      <protection locked="1"/>
    </ndxf>
  </rcc>
  <rcc rId="77044" sId="1" odxf="1" dxf="1">
    <nc r="E2232" t="inlineStr">
      <is>
        <t>Tarpkultūrinio tarpininkavimo tarp Lietuvos ir užsienio įmonių galimybių studija</t>
      </is>
    </nc>
    <odxf>
      <protection locked="0"/>
    </odxf>
    <ndxf>
      <protection locked="1"/>
    </ndxf>
  </rcc>
  <rcc rId="77045" sId="1" odxf="1" dxf="1">
    <nc r="F2232" t="inlineStr">
      <is>
        <t>Jovita Ruseckaja
Tel. (8 5) 272 55 53
El. p. jovita.ruseckaja@leu.lt</t>
      </is>
    </nc>
    <odxf>
      <alignment wrapText="0" readingOrder="0"/>
    </odxf>
    <ndxf>
      <alignment wrapText="1" readingOrder="0"/>
    </ndxf>
  </rcc>
  <rcc rId="77046" sId="1">
    <nc r="G2232">
      <v>24</v>
    </nc>
  </rcc>
  <rcc rId="77047" sId="1" odxf="1" dxf="1">
    <nc r="D2233" t="inlineStr">
      <is>
        <t>K6_P1_T1</t>
      </is>
    </nc>
    <odxf>
      <alignment wrapText="0" readingOrder="0"/>
      <protection locked="0"/>
    </odxf>
    <ndxf>
      <alignment wrapText="1" readingOrder="0"/>
      <protection locked="1"/>
    </ndxf>
  </rcc>
  <rcc rId="77048" sId="1" odxf="1" dxf="1">
    <nc r="E2233" t="inlineStr">
      <is>
        <t>Kalbinės komunikacijos priemonių techninės galimybių studijos</t>
      </is>
    </nc>
    <odxf>
      <protection locked="0"/>
    </odxf>
    <ndxf>
      <protection locked="1"/>
    </ndxf>
  </rcc>
  <rcc rId="77049" sId="1" odxf="1" dxf="1">
    <nc r="F2233" t="inlineStr">
      <is>
        <t>Prof. dr. Dainius Vaitiekūnas
Tel. (8 5) 233 05 20
El. p. dainius.vaitiekunas@leu.lt</t>
      </is>
    </nc>
    <odxf>
      <alignment wrapText="0" readingOrder="0"/>
    </odxf>
    <ndxf>
      <alignment wrapText="1" readingOrder="0"/>
    </ndxf>
  </rcc>
  <rcc rId="77050" sId="1">
    <nc r="G2233">
      <v>24</v>
    </nc>
  </rcc>
  <rcc rId="77051" sId="1" odxf="1" dxf="1">
    <nc r="D2234" t="inlineStr">
      <is>
        <t>K6_P1_T3</t>
      </is>
    </nc>
    <odxf>
      <alignment wrapText="0" readingOrder="0"/>
      <protection locked="0"/>
    </odxf>
    <ndxf>
      <alignment wrapText="1" readingOrder="0"/>
      <protection locked="1"/>
    </ndxf>
  </rcc>
  <rcc rId="77052" sId="1" odxf="1" dxf="1">
    <nc r="E2234" t="inlineStr">
      <is>
        <t xml:space="preserve">Tarpdisciplininiai moksleivių literatūrinės kūrybos taikomieji tyrimai </t>
      </is>
    </nc>
    <odxf>
      <protection locked="0"/>
    </odxf>
    <ndxf>
      <protection locked="1"/>
    </ndxf>
  </rcc>
  <rcc rId="77053" sId="1" odxf="1" dxf="1">
    <nc r="F2234" t="inlineStr">
      <is>
        <t>Prof. dr. Dainius Vaitiekūnas
Tel. (8 5) 233 05 20
El. p. dainius.vaitiekunas@leu.lt</t>
      </is>
    </nc>
    <odxf>
      <alignment wrapText="0" readingOrder="0"/>
    </odxf>
    <ndxf>
      <alignment wrapText="1" readingOrder="0"/>
    </ndxf>
  </rcc>
  <rcc rId="77054" sId="1">
    <nc r="G2234">
      <v>24</v>
    </nc>
  </rcc>
  <rcc rId="77055" sId="1" odxf="1" dxf="1">
    <nc r="D2235" t="inlineStr">
      <is>
        <t>K6_P1_T3</t>
      </is>
    </nc>
    <odxf>
      <alignment wrapText="0" readingOrder="0"/>
      <protection locked="0"/>
    </odxf>
    <ndxf>
      <alignment wrapText="1" readingOrder="0"/>
      <protection locked="1"/>
    </ndxf>
  </rcc>
  <rcc rId="77056" sId="1" odxf="1" dxf="1">
    <nc r="E2235" t="inlineStr">
      <is>
        <t>Istorinės vaizduotės stereotipų Lietuvos viešajame diskurse taikomieji tyrimai</t>
      </is>
    </nc>
    <odxf>
      <protection locked="0"/>
    </odxf>
    <ndxf>
      <protection locked="1"/>
    </ndxf>
  </rcc>
  <rcc rId="77057" sId="1" odxf="1" dxf="1">
    <nc r="F2235" t="inlineStr">
      <is>
        <t>Prof. dr. Dainius Vaitiekūnas
Tel. (8 5) 233 05 20
El. p. dainius.vaitiekunas@leu.lt</t>
      </is>
    </nc>
    <odxf>
      <alignment wrapText="0" readingOrder="0"/>
    </odxf>
    <ndxf>
      <alignment wrapText="1" readingOrder="0"/>
    </ndxf>
  </rcc>
  <rcc rId="77058" sId="1">
    <nc r="G2235">
      <v>24</v>
    </nc>
  </rcc>
  <rcc rId="77059" sId="1" odxf="1" dxf="1">
    <nc r="D2236" t="inlineStr">
      <is>
        <t>K6_P1_T3</t>
      </is>
    </nc>
    <odxf>
      <alignment wrapText="0" readingOrder="0"/>
      <protection locked="0"/>
    </odxf>
    <ndxf>
      <alignment wrapText="1" readingOrder="0"/>
      <protection locked="1"/>
    </ndxf>
  </rcc>
  <rcc rId="77060" sId="1" odxf="1" dxf="1">
    <nc r="E2236" t="inlineStr">
      <is>
        <t>Jaunimo vizualinio raštingumo taikomieji tyrimai</t>
      </is>
    </nc>
    <odxf>
      <protection locked="0"/>
    </odxf>
    <ndxf>
      <protection locked="1"/>
    </ndxf>
  </rcc>
  <rcc rId="77061" sId="1" odxf="1" dxf="1">
    <nc r="F2236" t="inlineStr">
      <is>
        <t>Prof. dr. Dainius Vaitiekūnas
Tel. (8 5) 233 05 20
El. p. dainius.vaitiekunas@leu.lt</t>
      </is>
    </nc>
    <odxf>
      <alignment wrapText="0" readingOrder="0"/>
    </odxf>
    <ndxf>
      <alignment wrapText="1" readingOrder="0"/>
    </ndxf>
  </rcc>
  <rcc rId="77062" sId="1">
    <nc r="G2236">
      <v>24</v>
    </nc>
  </rcc>
  <rcc rId="77063" sId="1" odxf="1" dxf="1">
    <nc r="D2237" t="inlineStr">
      <is>
        <t>K6_P2_T3</t>
      </is>
    </nc>
    <odxf>
      <alignment wrapText="0" readingOrder="0"/>
      <protection locked="0"/>
    </odxf>
    <ndxf>
      <alignment wrapText="1" readingOrder="0"/>
      <protection locked="1"/>
    </ndxf>
  </rcc>
  <rcc rId="77064" sId="1" odxf="1" dxf="1">
    <nc r="E2237" t="inlineStr">
      <is>
        <t>Semiotiniai Lietuvos ir užsienio įmonių reklaminių strategijų efektyvumo taikomieji tyrimai</t>
      </is>
    </nc>
    <odxf>
      <protection locked="0"/>
    </odxf>
    <ndxf>
      <protection locked="1"/>
    </ndxf>
  </rcc>
  <rcc rId="77065" sId="1" odxf="1" dxf="1">
    <nc r="F2237" t="inlineStr">
      <is>
        <t>Prof. dr. Dainius Vaitiekūnas
Tel. (8 5) 233 05 20
El. p. dainius.vaitiekunas@leu.lt</t>
      </is>
    </nc>
    <odxf>
      <alignment wrapText="0" readingOrder="0"/>
    </odxf>
    <ndxf>
      <alignment wrapText="1" readingOrder="0"/>
    </ndxf>
  </rcc>
  <rcc rId="77066" sId="1">
    <nc r="G2237">
      <v>24</v>
    </nc>
  </rcc>
  <rcc rId="77067" sId="1" odxf="1" dxf="1">
    <nc r="D2238" t="inlineStr">
      <is>
        <t>K6_P2_T3</t>
      </is>
    </nc>
    <odxf>
      <alignment wrapText="0" readingOrder="0"/>
      <protection locked="0"/>
    </odxf>
    <ndxf>
      <alignment wrapText="1" readingOrder="0"/>
      <protection locked="1"/>
    </ndxf>
  </rcc>
  <rcc rId="77068" sId="1" odxf="1" dxf="1">
    <nc r="E2238" t="inlineStr">
      <is>
        <t>Tarpdisciplininiai socialinių reklamų efektyvumo taikomieji tyrimai</t>
      </is>
    </nc>
    <odxf>
      <protection locked="0"/>
    </odxf>
    <ndxf>
      <protection locked="1"/>
    </ndxf>
  </rcc>
  <rcc rId="77069" sId="1" odxf="1" dxf="1">
    <nc r="F2238" t="inlineStr">
      <is>
        <t>Prof. dr. Dainius Vaitiekūnas
Tel. (8 5) 233 05 20
El. p. dainius.vaitiekunas@leu.lt</t>
      </is>
    </nc>
    <odxf>
      <alignment wrapText="0" readingOrder="0"/>
    </odxf>
    <ndxf>
      <alignment wrapText="1" readingOrder="0"/>
    </ndxf>
  </rcc>
  <rcc rId="77070" sId="1">
    <nc r="G2238">
      <v>24</v>
    </nc>
  </rcc>
  <rcc rId="77071" sId="1" odxf="1" dxf="1">
    <nc r="D2239" t="inlineStr">
      <is>
        <t>K6_P1_T3</t>
      </is>
    </nc>
    <odxf>
      <alignment wrapText="0" readingOrder="0"/>
      <protection locked="0"/>
    </odxf>
    <ndxf>
      <alignment wrapText="1" readingOrder="0"/>
      <protection locked="1"/>
    </ndxf>
  </rcc>
  <rcc rId="77072" sId="1" odxf="1" dxf="1">
    <nc r="E2239" t="inlineStr">
      <is>
        <t xml:space="preserve">Lietuvių kultūros  efektyvios sklaidos Pietryčių Lietuvoje galimybių studija    </t>
      </is>
    </nc>
    <odxf>
      <protection locked="0"/>
    </odxf>
    <ndxf>
      <protection locked="1"/>
    </ndxf>
  </rcc>
  <rcc rId="77073" sId="1" odxf="1" dxf="1">
    <nc r="F2239" t="inlineStr">
      <is>
        <t>Prof. dr. Dainius Vaitiekūnas
Tel. (8 5) 233 05 20
El. p. dainius.vaitiekunas@leu.lt</t>
      </is>
    </nc>
    <odxf>
      <alignment wrapText="0" readingOrder="0"/>
    </odxf>
    <ndxf>
      <alignment wrapText="1" readingOrder="0"/>
    </ndxf>
  </rcc>
  <rcc rId="77074" sId="1">
    <nc r="G2239">
      <v>24</v>
    </nc>
  </rcc>
  <rcc rId="77075" sId="1" odxf="1" dxf="1">
    <nc r="D2240" t="inlineStr">
      <is>
        <t>K6_P1_T3</t>
      </is>
    </nc>
    <odxf>
      <alignment wrapText="0" readingOrder="0"/>
      <protection locked="0"/>
    </odxf>
    <ndxf>
      <alignment wrapText="1" readingOrder="0"/>
      <protection locked="1"/>
    </ndxf>
  </rcc>
  <rcc rId="77076" sId="1" odxf="1" dxf="1">
    <nc r="E2240" t="inlineStr">
      <is>
        <t>„Lietuviškų salų“ kaimyninėse šalyse kultūrinių ryšių su Lietuva taikomieji tyrimai</t>
      </is>
    </nc>
    <odxf>
      <protection locked="0"/>
    </odxf>
    <ndxf>
      <protection locked="1"/>
    </ndxf>
  </rcc>
  <rcc rId="77077" sId="1" odxf="1" dxf="1">
    <nc r="F2240" t="inlineStr">
      <is>
        <t>Prof. dr. Dainius Vaitiekūnas
Tel. (8 5) 233 05 20
El. p. dainius.vaitiekunas@leu.lt</t>
      </is>
    </nc>
    <odxf>
      <alignment wrapText="0" readingOrder="0"/>
    </odxf>
    <ndxf>
      <alignment wrapText="1" readingOrder="0"/>
    </ndxf>
  </rcc>
  <rcc rId="77078" sId="1">
    <nc r="G2240">
      <v>24</v>
    </nc>
  </rcc>
  <rcc rId="77079" sId="1" odxf="1" dxf="1">
    <nc r="D2241" t="inlineStr">
      <is>
        <t>K6_P2_T2</t>
      </is>
    </nc>
    <odxf>
      <alignment wrapText="0" readingOrder="0"/>
      <protection locked="0"/>
    </odxf>
    <ndxf>
      <alignment wrapText="1" readingOrder="0"/>
      <protection locked="1"/>
    </ndxf>
  </rcc>
  <rcc rId="77080" sId="1" odxf="1" dxf="1">
    <nc r="E2241" t="inlineStr">
      <is>
        <t>Literatūros ir meno reklamos Lietuvoje  ekspertinis vertinimas</t>
      </is>
    </nc>
    <odxf>
      <protection locked="0"/>
    </odxf>
    <ndxf>
      <protection locked="1"/>
    </ndxf>
  </rcc>
  <rcc rId="77081" sId="1" odxf="1" dxf="1">
    <nc r="F2241" t="inlineStr">
      <is>
        <t>Prof. dr. Dainius Vaitiekūnas
Tel. (8 5) 233 05 20
El. p. dainius.vaitiekunas@leu.lt</t>
      </is>
    </nc>
    <odxf>
      <alignment wrapText="0" readingOrder="0"/>
    </odxf>
    <ndxf>
      <alignment wrapText="1" readingOrder="0"/>
    </ndxf>
  </rcc>
  <rcc rId="77082" sId="1">
    <nc r="G2241">
      <v>24</v>
    </nc>
  </rcc>
  <rcc rId="77083" sId="1" odxf="1" dxf="1">
    <nc r="D2242" t="inlineStr">
      <is>
        <t>K6_P1_T3</t>
      </is>
    </nc>
    <odxf>
      <alignment wrapText="0" readingOrder="0"/>
      <protection locked="0"/>
    </odxf>
    <ndxf>
      <alignment wrapText="1" readingOrder="0"/>
      <protection locked="1"/>
    </ndxf>
  </rcc>
  <rcc rId="77084" sId="1" odxf="1" dxf="1">
    <nc r="E2242" t="inlineStr">
      <is>
        <t>Kultūrinio turizmo Lietuvoje taikomasis tyrimas</t>
      </is>
    </nc>
    <odxf>
      <protection locked="0"/>
    </odxf>
    <ndxf>
      <protection locked="1"/>
    </ndxf>
  </rcc>
  <rcc rId="77085" sId="1" odxf="1" dxf="1">
    <nc r="F2242" t="inlineStr">
      <is>
        <t>Prof. dr. Dainius Vaitiekūnas
Tel. (8 5) 233 05 20
El. p. dainius.vaitiekunas@leu.lt</t>
      </is>
    </nc>
    <odxf>
      <alignment wrapText="0" readingOrder="0"/>
    </odxf>
    <ndxf>
      <alignment wrapText="1" readingOrder="0"/>
    </ndxf>
  </rcc>
  <rcc rId="77086" sId="1">
    <nc r="G2242">
      <v>24</v>
    </nc>
  </rcc>
  <rcc rId="77087" sId="1" odxf="1" dxf="1">
    <nc r="D2243" t="inlineStr">
      <is>
        <t>K6_P1_T3</t>
      </is>
    </nc>
    <odxf>
      <alignment wrapText="0" readingOrder="0"/>
      <protection locked="0"/>
    </odxf>
    <ndxf>
      <alignment wrapText="1" readingOrder="0"/>
      <protection locked="1"/>
    </ndxf>
  </rcc>
  <rcc rId="77088" sId="1" odxf="1" dxf="1">
    <nc r="E2243" t="inlineStr">
      <is>
        <t>Literatūrinio (kultūrinio) ugdymo turinys ir  ugdymo proceso individualizavimo, aktualizavimo situacijos ir galimybių tyrimas</t>
      </is>
    </nc>
    <odxf>
      <protection locked="0"/>
    </odxf>
    <ndxf>
      <protection locked="1"/>
    </ndxf>
  </rcc>
  <rcc rId="77089" sId="1" odxf="1" dxf="1">
    <nc r="F2243" t="inlineStr">
      <is>
        <t>Nijolė Toleikytė
Tel. (8 5) 233 08 52
El. p. nijole.toleikyte@leu.lt</t>
      </is>
    </nc>
    <odxf>
      <alignment wrapText="0" readingOrder="0"/>
    </odxf>
    <ndxf>
      <alignment wrapText="1" readingOrder="0"/>
    </ndxf>
  </rcc>
  <rcc rId="77090" sId="1">
    <nc r="G2243">
      <v>24</v>
    </nc>
  </rcc>
  <rcc rId="77091" sId="1" odxf="1" dxf="1">
    <nc r="D2244" t="inlineStr">
      <is>
        <t>K6_P1_T3</t>
      </is>
    </nc>
    <odxf>
      <alignment wrapText="0" readingOrder="0"/>
      <protection locked="0"/>
    </odxf>
    <ndxf>
      <alignment wrapText="1" readingOrder="0"/>
      <protection locked="1"/>
    </ndxf>
  </rcc>
  <rcc rId="77092" sId="1" odxf="1" dxf="1">
    <nc r="E2244" t="inlineStr">
      <is>
        <t>Veiksmingų skaitymo strategijų mokymo(si) taikomasis tyrimas įvairių dalykų pamokose</t>
      </is>
    </nc>
    <odxf>
      <protection locked="0"/>
    </odxf>
    <ndxf>
      <protection locked="1"/>
    </ndxf>
  </rcc>
  <rcc rId="77093" sId="1" odxf="1" dxf="1">
    <nc r="F2244" t="inlineStr">
      <is>
        <t>Nijolė Toleikytė
Tel. (8 5) 233 08 52
El. p. nijole.toleikyte@leu.lt</t>
      </is>
    </nc>
    <odxf>
      <alignment wrapText="0" readingOrder="0"/>
    </odxf>
    <ndxf>
      <alignment wrapText="1" readingOrder="0"/>
    </ndxf>
  </rcc>
  <rcc rId="77094" sId="1">
    <nc r="G2244">
      <v>24</v>
    </nc>
  </rcc>
  <rcc rId="77095" sId="1" odxf="1" dxf="1">
    <nc r="D2245" t="inlineStr">
      <is>
        <t>K6_P1_T3</t>
      </is>
    </nc>
    <odxf>
      <alignment wrapText="0" readingOrder="0"/>
      <protection locked="0"/>
    </odxf>
    <ndxf>
      <alignment wrapText="1" readingOrder="0"/>
      <protection locked="1"/>
    </ndxf>
  </rcc>
  <rcc rId="77096" sId="1" odxf="1" dxf="1">
    <nc r="E2245" t="inlineStr">
      <is>
        <t>Jaunimo administracinės kalbos įgūdžių lingvistinis taikomasis tyrimas</t>
      </is>
    </nc>
    <odxf>
      <protection locked="0"/>
    </odxf>
    <ndxf>
      <protection locked="1"/>
    </ndxf>
  </rcc>
  <rcc rId="77097" sId="1" odxf="1" dxf="1">
    <nc r="F2245" t="inlineStr">
      <is>
        <t>Dr. Vitalija Karaciejūtė 
Tel. 8 611 28 353
El.p. vitalija.karaciejute@leu.lt</t>
      </is>
    </nc>
    <odxf>
      <alignment wrapText="0" readingOrder="0"/>
    </odxf>
    <ndxf>
      <alignment wrapText="1" readingOrder="0"/>
    </ndxf>
  </rcc>
  <rcc rId="77098" sId="1">
    <nc r="G2245">
      <v>24</v>
    </nc>
  </rcc>
  <rcc rId="77099" sId="1" odxf="1" dxf="1">
    <nc r="D2246" t="inlineStr">
      <is>
        <t>K6_P2_T1</t>
      </is>
    </nc>
    <odxf>
      <alignment wrapText="0" readingOrder="0"/>
      <protection locked="0"/>
    </odxf>
    <ndxf>
      <alignment wrapText="1" readingOrder="0"/>
      <protection locked="1"/>
    </ndxf>
  </rcc>
  <rcc rId="77100" sId="1" odxf="1" dxf="1">
    <nc r="E2246" t="inlineStr">
      <is>
        <t>Socialinės klasterystės techninių galimybių studija</t>
      </is>
    </nc>
    <odxf>
      <protection locked="0"/>
    </odxf>
    <ndxf>
      <protection locked="1"/>
    </ndxf>
  </rcc>
  <rcc rId="77101" sId="1" odxf="1" dxf="1">
    <nc r="F2246" t="inlineStr">
      <is>
        <t>Vytautas Kvieska
Tel. 8 699 13 533
El. p. vytaskk@yahoo.com</t>
      </is>
    </nc>
    <odxf>
      <alignment wrapText="0" readingOrder="0"/>
    </odxf>
    <ndxf>
      <alignment wrapText="1" readingOrder="0"/>
    </ndxf>
  </rcc>
  <rcc rId="77102" sId="1">
    <nc r="G2246">
      <v>24</v>
    </nc>
  </rcc>
  <rcc rId="77103" sId="1" odxf="1" dxf="1">
    <nc r="D2247" t="inlineStr">
      <is>
        <t>K6_P2_T1</t>
      </is>
    </nc>
    <odxf>
      <alignment wrapText="0" readingOrder="0"/>
      <protection locked="0"/>
    </odxf>
    <ndxf>
      <alignment wrapText="1" readingOrder="0"/>
      <protection locked="1"/>
    </ndxf>
  </rcc>
  <rcc rId="77104" sId="1" odxf="1" dxf="1">
    <nc r="E2247" t="inlineStr">
      <is>
        <t>Socialinio verslo techninių galimybių studija</t>
      </is>
    </nc>
    <odxf>
      <protection locked="0"/>
    </odxf>
    <ndxf>
      <protection locked="1"/>
    </ndxf>
  </rcc>
  <rcc rId="77105" sId="1" odxf="1" dxf="1">
    <nc r="F2247" t="inlineStr">
      <is>
        <t>Vytautas Kvieska
Tel. 8 699 13 533
El. p. vytaskk@yahoo.com</t>
      </is>
    </nc>
    <odxf>
      <alignment wrapText="0" readingOrder="0"/>
    </odxf>
    <ndxf>
      <alignment wrapText="1" readingOrder="0"/>
    </ndxf>
  </rcc>
  <rcc rId="77106" sId="1">
    <nc r="G2247">
      <v>24</v>
    </nc>
  </rcc>
  <rcc rId="77107" sId="1" odxf="1" dxf="1">
    <nc r="D2248" t="inlineStr">
      <is>
        <t>K6_P2_T1</t>
      </is>
    </nc>
    <odxf>
      <alignment wrapText="0" readingOrder="0"/>
      <protection locked="0"/>
    </odxf>
    <ndxf>
      <alignment wrapText="1" readingOrder="0"/>
      <protection locked="1"/>
    </ndxf>
  </rcc>
  <rcc rId="77108" sId="1" odxf="1" dxf="1">
    <nc r="E2248" t="inlineStr">
      <is>
        <t>Socialinės atsakomybės modelio pritaikymo organizacijoje techninių galimybių studija.</t>
      </is>
    </nc>
    <odxf>
      <protection locked="0"/>
    </odxf>
    <ndxf>
      <protection locked="1"/>
    </ndxf>
  </rcc>
  <rcc rId="77109" sId="1" odxf="1" dxf="1">
    <nc r="F2248" t="inlineStr">
      <is>
        <t>Prof. dr. Giedrė Kvieskienė
Tel. (8 5) 260 77 83
El. p. giedre.kvieskiene@leu.lt</t>
      </is>
    </nc>
    <odxf>
      <alignment wrapText="0" readingOrder="0"/>
    </odxf>
    <ndxf>
      <alignment wrapText="1" readingOrder="0"/>
    </ndxf>
  </rcc>
  <rcc rId="77110" sId="1">
    <nc r="G2248">
      <v>24</v>
    </nc>
  </rcc>
  <rcc rId="77111" sId="1" odxf="1" dxf="1">
    <nc r="D2249" t="inlineStr">
      <is>
        <t>K6_P1_T1</t>
      </is>
    </nc>
    <odxf>
      <alignment wrapText="0" readingOrder="0"/>
      <protection locked="0"/>
    </odxf>
    <ndxf>
      <alignment wrapText="1" readingOrder="0"/>
      <protection locked="1"/>
    </ndxf>
  </rcc>
  <rcc rId="77112" sId="1" odxf="1" dxf="1">
    <nc r="E2249" t="inlineStr">
      <is>
        <t>Socialinio verslo institucinės sąrangos galimybių studija</t>
      </is>
    </nc>
    <odxf>
      <protection locked="0"/>
    </odxf>
    <ndxf>
      <protection locked="1"/>
    </ndxf>
  </rcc>
  <rcc rId="77113" sId="1" odxf="1" dxf="1">
    <nc r="F2249" t="inlineStr">
      <is>
        <t>Doc. dr. Romualdas Stankaitis
Tel. 8 698 05 867 
El. p. romualdas.stankaitis@leu.lt</t>
      </is>
    </nc>
    <odxf>
      <alignment wrapText="0" readingOrder="0"/>
    </odxf>
    <ndxf>
      <alignment wrapText="1" readingOrder="0"/>
    </ndxf>
  </rcc>
  <rcc rId="77114" sId="1">
    <nc r="G2249">
      <v>24</v>
    </nc>
  </rcc>
  <rcc rId="77115" sId="1" odxf="1" dxf="1">
    <nc r="D2250" t="inlineStr">
      <is>
        <t>K6_P2_T3</t>
      </is>
    </nc>
    <odxf>
      <alignment wrapText="0" readingOrder="0"/>
      <protection locked="0"/>
    </odxf>
    <ndxf>
      <alignment wrapText="1" readingOrder="0"/>
      <protection locked="1"/>
    </ndxf>
  </rcc>
  <rcc rId="77116" sId="1" odxf="1" dxf="1">
    <nc r="E2250" t="inlineStr">
      <is>
        <t>Socialinės rekreacijos modelių studija</t>
      </is>
    </nc>
    <odxf>
      <protection locked="0"/>
    </odxf>
    <ndxf>
      <protection locked="1"/>
    </ndxf>
  </rcc>
  <rcc rId="77117" sId="1" odxf="1" dxf="1">
    <nc r="F2250" t="inlineStr">
      <is>
        <t>Doc. dr. Vilmantė Aleksienė
Tel. (8 6)  990 19 58
El. p. vilmante.aleksiene@leu.lt</t>
      </is>
    </nc>
    <odxf>
      <alignment wrapText="0" readingOrder="0"/>
    </odxf>
    <ndxf>
      <alignment wrapText="1" readingOrder="0"/>
    </ndxf>
  </rcc>
  <rcc rId="77118" sId="1">
    <nc r="G2250">
      <v>24</v>
    </nc>
  </rcc>
  <rcc rId="77119" sId="1" odxf="1" dxf="1">
    <nc r="D2251" t="inlineStr">
      <is>
        <t>K6_P1_T3</t>
      </is>
    </nc>
    <odxf>
      <alignment wrapText="0" readingOrder="0"/>
      <protection locked="0"/>
    </odxf>
    <ndxf>
      <alignment wrapText="1" readingOrder="0"/>
      <protection locked="1"/>
    </ndxf>
  </rcc>
  <rcc rId="77120" sId="1" odxf="1" dxf="1">
    <nc r="E2251" t="inlineStr">
      <is>
        <t>Visapusiško žmogaus ugdymo(si) šeimoje tyrimai</t>
      </is>
    </nc>
    <odxf>
      <protection locked="0"/>
    </odxf>
    <ndxf>
      <protection locked="1"/>
    </ndxf>
  </rcc>
  <rcc rId="77121" sId="1" odxf="1" dxf="1">
    <nc r="F2251" t="inlineStr">
      <is>
        <t>Doc. dr. Sigita Burvytė
Tel. (8 5) 27 52 290
El. p. sigita.burvyte@leu.lt</t>
      </is>
    </nc>
    <odxf>
      <alignment wrapText="0" readingOrder="0"/>
    </odxf>
    <ndxf>
      <alignment wrapText="1" readingOrder="0"/>
    </ndxf>
  </rcc>
  <rcc rId="77122" sId="1">
    <nc r="G2251">
      <v>24</v>
    </nc>
  </rcc>
  <rcc rId="77123" sId="1" odxf="1" dxf="1">
    <nc r="D2252"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124" sId="1" odxf="1" dxf="1">
    <nc r="E2252" t="inlineStr">
      <is>
        <t>1. Turizmo paslaugų vartotojo pasitenkinimo tyrimas. Ištirti turizmo  firmų teikiamų paslaugų vartotojams kainų ir kokybės suderinamumą. Tyrimo rezultatas – teikiamų turizmo paslaugų kainų pagrįstumas ir kokybės monotoringas.</t>
      </is>
    </nc>
    <odxf>
      <protection locked="0"/>
    </odxf>
    <ndxf>
      <protection locked="1"/>
    </ndxf>
  </rcc>
  <rcc rId="77125" sId="1" odxf="1" dxf="1">
    <nc r="F2252" t="inlineStr">
      <is>
        <t>Doc. dr. Jurgita Martinkienė 
El.p .: jurgita.martinkiene@ltvk.lt
Tel.: 8(610)46728</t>
      </is>
    </nc>
    <odxf>
      <alignment wrapText="0" readingOrder="0"/>
    </odxf>
    <ndxf>
      <alignment wrapText="1" readingOrder="0"/>
    </ndxf>
  </rcc>
  <rcc rId="77126" sId="1">
    <nc r="G2252">
      <v>25</v>
    </nc>
  </rcc>
  <rcc rId="77127" sId="1" odxf="1" dxf="1">
    <nc r="D2253"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128" sId="1" odxf="1" dxf="1">
    <nc r="E2253" t="inlineStr">
      <is>
        <t>2. Verslo įmonės vertės nustatymo tyrimas, besikeičiančiomis rinkos sąlygomis. Tyrimo rezultatas – vertinimo metodikos sukūrimas</t>
      </is>
    </nc>
    <odxf>
      <protection locked="0"/>
    </odxf>
    <ndxf>
      <protection locked="1"/>
    </ndxf>
  </rcc>
  <rcc rId="77129" sId="1" odxf="1" dxf="1">
    <nc r="F2253" t="inlineStr">
      <is>
        <t>Doc. dr. Jurgita Martinkienė 
El.p .: jurgita.martinkiene@ltvk.lt
Tel.: 8(610)46728</t>
      </is>
    </nc>
    <odxf>
      <alignment wrapText="0" readingOrder="0"/>
    </odxf>
    <ndxf>
      <alignment wrapText="1" readingOrder="0"/>
    </ndxf>
  </rcc>
  <rcc rId="77130" sId="1">
    <nc r="G2253">
      <v>25</v>
    </nc>
  </rcc>
  <rcc rId="77131" sId="1" odxf="1" dxf="1">
    <nc r="D2254"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132" sId="1" odxf="1" dxf="1">
    <nc r="E2254" t="inlineStr">
      <is>
        <t>3. Įmonės vadovų  lyderystės ir vadybinių kompetencijų efektyvumo tyrimas. Verslo įmonių vadovų vadybinių kompetencijų (profesinių, socialinių, asmeninių) efektyvumo  tyrimas.</t>
      </is>
    </nc>
    <odxf>
      <protection locked="0"/>
    </odxf>
    <ndxf>
      <protection locked="1"/>
    </ndxf>
  </rcc>
  <rcc rId="77133" sId="1" odxf="1" dxf="1">
    <nc r="F2254" t="inlineStr">
      <is>
        <t>Doc. dr. Jurgita Martinkienė 
El.p .: jurgita.martinkiene@ltvk.lt
Tel.: 8(610)46728</t>
      </is>
    </nc>
    <odxf>
      <alignment wrapText="0" readingOrder="0"/>
    </odxf>
    <ndxf>
      <alignment wrapText="1" readingOrder="0"/>
    </ndxf>
  </rcc>
  <rcc rId="77134" sId="1">
    <nc r="G2254">
      <v>25</v>
    </nc>
  </rcc>
  <rcc rId="77135" sId="1" odxf="1" dxf="1">
    <nc r="D2255" t="inlineStr">
      <is>
        <t>K6_P1_T1</t>
      </is>
    </nc>
    <odxf>
      <alignment wrapText="0" readingOrder="0"/>
      <protection locked="0"/>
    </odxf>
    <ndxf>
      <alignment wrapText="1" readingOrder="0"/>
      <protection locked="1"/>
    </ndxf>
  </rcc>
  <rcc rId="77136" sId="1" odxf="1" dxf="1">
    <nc r="E2255" t="inlineStr">
      <is>
        <t>Moderinių ugdymosi technologijų ir procesų pritaikymo įmonės konkurencingumo didinimui techninių galimybių studija</t>
      </is>
    </nc>
    <odxf>
      <protection locked="0"/>
    </odxf>
    <ndxf>
      <protection locked="1"/>
    </ndxf>
  </rcc>
  <rcc rId="77137" sId="1" odxf="1" dxf="1">
    <nc r="F2255" t="inlineStr">
      <is>
        <t>Prof. dr. Edmundas Jasinskas,
Sporto vadybos, ekonomikos ir sociologijos katedra,
El. paštas:  edmundas.jasinskas@lsu.lt,
Tel. +370 684 32861</t>
      </is>
    </nc>
    <odxf>
      <alignment wrapText="0" readingOrder="0"/>
    </odxf>
    <ndxf>
      <alignment wrapText="1" readingOrder="0"/>
    </ndxf>
  </rcc>
  <rcc rId="77138" sId="1">
    <nc r="G2255">
      <v>26</v>
    </nc>
  </rcc>
  <rcc rId="77139" sId="1" odxf="1" dxf="1">
    <nc r="D2256" t="inlineStr">
      <is>
        <t>K6_P1_T1</t>
      </is>
    </nc>
    <odxf>
      <alignment wrapText="0" readingOrder="0"/>
      <protection locked="0"/>
    </odxf>
    <ndxf>
      <alignment wrapText="1" readingOrder="0"/>
      <protection locked="1"/>
    </ndxf>
  </rcc>
  <rcc rId="77140" sId="1" odxf="1" dxf="1">
    <nc r="E2256" t="inlineStr">
      <is>
        <t>Moderinių ugdymosi technologijų ir procesų pritaikymo kokybės didinimui techninių galimybių studija</t>
      </is>
    </nc>
    <odxf>
      <protection locked="0"/>
    </odxf>
    <ndxf>
      <protection locked="1"/>
    </ndxf>
  </rcc>
  <rcc rId="77141" sId="1" odxf="1" dxf="1">
    <nc r="F2256" t="inlineStr">
      <is>
        <t>Prof. dr. Edmundas Jasinskas,
Sporto vadybos, ekonomikos ir sociologijos katedra,
El. paštas:  edmundas.jasinskas@lsu.lt,
Tel. +370 684 32861</t>
      </is>
    </nc>
    <odxf>
      <alignment wrapText="0" readingOrder="0"/>
    </odxf>
    <ndxf>
      <alignment wrapText="1" readingOrder="0"/>
    </ndxf>
  </rcc>
  <rcc rId="77142" sId="1">
    <nc r="G2256">
      <v>26</v>
    </nc>
  </rcc>
  <rcc rId="77143" sId="1" odxf="1" dxf="1">
    <nc r="D2257" t="inlineStr">
      <is>
        <t>K6_P1_T1</t>
      </is>
    </nc>
    <odxf>
      <alignment wrapText="0" readingOrder="0"/>
      <protection locked="0"/>
    </odxf>
    <ndxf>
      <alignment wrapText="1" readingOrder="0"/>
      <protection locked="1"/>
    </ndxf>
  </rcc>
  <rcc rId="77144" sId="1" odxf="1" dxf="1">
    <nc r="E2257" t="inlineStr">
      <is>
        <t>Moderinių ugdymosi technologijų ir procesų pritaikymo inovacinės vertės didinimui techninių galimybių studija</t>
      </is>
    </nc>
    <odxf>
      <protection locked="0"/>
    </odxf>
    <ndxf>
      <protection locked="1"/>
    </ndxf>
  </rcc>
  <rcc rId="77145" sId="1" odxf="1" dxf="1">
    <nc r="F2257" t="inlineStr">
      <is>
        <t>Prof. dr. Edmundas Jasinskas,
Sporto vadybos, ekonomikos ir sociologijos katedra,
El. paštas:  edmundas.jasinskas@lsu.lt,
Tel. +370 684 32861</t>
      </is>
    </nc>
    <odxf>
      <alignment wrapText="0" readingOrder="0"/>
    </odxf>
    <ndxf>
      <alignment wrapText="1" readingOrder="0"/>
    </ndxf>
  </rcc>
  <rcc rId="77146" sId="1">
    <nc r="G2257">
      <v>26</v>
    </nc>
  </rcc>
  <rcc rId="77147" sId="1" odxf="1" dxf="1">
    <nc r="D2258" t="inlineStr">
      <is>
        <t>K6_P2_T3</t>
      </is>
    </nc>
    <odxf>
      <alignment wrapText="0" readingOrder="0"/>
      <protection locked="0"/>
    </odxf>
    <ndxf>
      <alignment wrapText="1" readingOrder="0"/>
      <protection locked="1"/>
    </ndxf>
  </rcc>
  <rcc rId="77148" sId="1" odxf="1" dxf="1">
    <nc r="E2258" t="inlineStr">
      <is>
        <t>Organizacijos kaip besimokančios / kaičios organizacijos modelio sukūrimas</t>
      </is>
    </nc>
    <odxf>
      <protection locked="0"/>
    </odxf>
    <ndxf>
      <protection locked="1"/>
    </ndxf>
  </rcc>
  <rcc rId="77149" sId="1" odxf="1" dxf="1">
    <nc r="F2258" t="inlineStr">
      <is>
        <t>Doc. dr. Biruta Švagždienė,
Sporto vadybos, ekonomikos ir sociologijos katedra, 
El. paštas: biruta.svagzdiene@lsu.lt,
Tel. +370 699 45556</t>
      </is>
    </nc>
    <odxf>
      <alignment wrapText="0" readingOrder="0"/>
    </odxf>
    <ndxf>
      <alignment wrapText="1" readingOrder="0"/>
    </ndxf>
  </rcc>
  <rcc rId="77150" sId="1">
    <nc r="G2258">
      <v>26</v>
    </nc>
  </rcc>
  <rcc rId="77151" sId="1" odxf="1" dxf="1">
    <nc r="D2259" t="inlineStr">
      <is>
        <t>K6_P2_T3</t>
      </is>
    </nc>
    <odxf>
      <alignment wrapText="0" readingOrder="0"/>
      <protection locked="0"/>
    </odxf>
    <ndxf>
      <alignment wrapText="1" readingOrder="0"/>
      <protection locked="1"/>
    </ndxf>
  </rcc>
  <rcc rId="77152" sId="1" odxf="1" dxf="1">
    <nc r="E2259" t="inlineStr">
      <is>
        <t>Organizacijos darbuotojų  darbo užmokesčio metodikos sukūrimas.</t>
      </is>
    </nc>
    <odxf>
      <protection locked="0"/>
    </odxf>
    <ndxf>
      <protection locked="1"/>
    </ndxf>
  </rcc>
  <rcc rId="77153" sId="1" odxf="1" dxf="1">
    <nc r="F2259" t="inlineStr">
      <is>
        <t>Doc. dr. Biruta Švagždienė,
Sporto vadybos, ekonomikos ir sociologijos katedra, 
El. paštas: biruta.svagzdiene@lsu.lt,
Tel. +370 699 45556</t>
      </is>
    </nc>
    <odxf>
      <alignment wrapText="0" readingOrder="0"/>
    </odxf>
    <ndxf>
      <alignment wrapText="1" readingOrder="0"/>
    </ndxf>
  </rcc>
  <rcc rId="77154" sId="1">
    <nc r="G2259">
      <v>26</v>
    </nc>
  </rcc>
  <rcc rId="77155" sId="1" odxf="1" dxf="1">
    <nc r="D2260"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156" sId="1" odxf="1" dxf="1">
    <nc r="E2260" t="inlineStr">
      <is>
        <t>Klasterizacijos įgalinimas tobulinant kūrybinių industrijų kompetencijas</t>
      </is>
    </nc>
    <odxf>
      <protection locked="0"/>
    </odxf>
    <ndxf>
      <protection locked="1"/>
    </ndxf>
  </rcc>
  <rcc rId="77157" sId="1" odxf="1" dxf="1">
    <nc r="F2260" t="inlineStr">
      <is>
        <t xml:space="preserve">Jūratė Jazgevičienė 
Tarptautinių ryšių ir projektų valdymo skyriaus vadovė 
Tel. 8 655 53036
projektai@dizainokolegija.lt 
</t>
      </is>
    </nc>
    <odxf>
      <alignment wrapText="0" readingOrder="0"/>
    </odxf>
    <ndxf>
      <alignment wrapText="1" readingOrder="0"/>
    </ndxf>
  </rcc>
  <rcc rId="77158" sId="1">
    <nc r="G2260">
      <v>28</v>
    </nc>
  </rcc>
  <rcc rId="77159" sId="1" odxf="1" dxf="1">
    <nc r="D2261" t="inlineStr">
      <is>
        <t>K6_P1_T1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160" sId="1" odxf="1" dxf="1">
    <nc r="E2261" t="inlineStr">
      <is>
        <t xml:space="preserve">Kompetencijų ugdymosi galimybės pasitelkiant inivatyvias technologijas ir kūrybines industrijas: galimybių studija </t>
      </is>
    </nc>
    <odxf>
      <protection locked="0"/>
    </odxf>
    <ndxf>
      <protection locked="1"/>
    </ndxf>
  </rcc>
  <rcc rId="77161" sId="1" odxf="1" dxf="1">
    <nc r="F2261" t="inlineStr">
      <is>
        <t xml:space="preserve">Jūratė Jazgevičienė 
Tarptautinių ryšių ir projektų valdymo skyriaus vadovė 
Tel. 8 655 53036
projektai@dizainokolegija.lt 
</t>
      </is>
    </nc>
    <odxf>
      <alignment wrapText="0" readingOrder="0"/>
    </odxf>
    <ndxf>
      <alignment wrapText="1" readingOrder="0"/>
    </ndxf>
  </rcc>
  <rcc rId="77162" sId="1">
    <nc r="G2261">
      <v>28</v>
    </nc>
  </rcc>
  <rcc rId="77163" sId="1" odxf="1" dxf="1">
    <nc r="D2262" t="inlineStr">
      <is>
        <t>K4_P4_T1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164" sId="1" odxf="1" dxf="1">
    <nc r="E2262" t="inlineStr">
      <is>
        <t>Išmaniųjų nuotolinių sistemų valdymo tyrimai</t>
      </is>
    </nc>
    <odxf>
      <protection locked="0"/>
    </odxf>
    <ndxf>
      <protection locked="1"/>
    </ndxf>
  </rcc>
  <rcc rId="77165" sId="1" odxf="1" dxf="1">
    <nc r="F2262" t="inlineStr">
      <is>
        <t>Doc. dr. Antoni Kozič
a.kozic@eif.viko.lt
(8-5) 219 16 14
Dr. Rasa Pušinaitė
8 5 219 17 18, e.p. r.pusinaite@mtf.viko.lt
Dr. Rasa Bartkutė
8 5 219 17 18, e.p. r.bartkute@mtf.viko.lt</t>
      </is>
    </nc>
    <odxf>
      <alignment wrapText="0" readingOrder="0"/>
    </odxf>
    <ndxf>
      <alignment wrapText="1" readingOrder="0"/>
    </ndxf>
  </rcc>
  <rcc rId="77166" sId="1">
    <nc r="G2262">
      <v>29</v>
    </nc>
  </rcc>
  <rcc rId="77167" sId="1" odxf="1" dxf="1">
    <nc r="D2263" t="inlineStr">
      <is>
        <t>K4_P4_T1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168" sId="1" odxf="1" dxf="1">
    <nc r="E2263" t="inlineStr">
      <is>
        <t>Elektroninių ir mechatroninių  sistemų tyrimai</t>
      </is>
    </nc>
    <odxf>
      <protection locked="0"/>
    </odxf>
    <ndxf>
      <protection locked="1"/>
    </ndxf>
  </rcc>
  <rcc rId="77169" sId="1" odxf="1" dxf="1">
    <nc r="F2263" t="inlineStr">
      <is>
        <t>Doc. dr. Antoni Kozič
a.kozic@eif.viko.lt
(8-5) 219 16 14
Dr. Rasa Pušinaitė
8 5 219 17 18, e.p. r.pusinaite@mtf.viko.lt
Dr. Rasa Bartkutė
8 5 219 17 18, e.p. r.bartkute@mtf.viko.lt</t>
      </is>
    </nc>
    <odxf>
      <alignment wrapText="0" readingOrder="0"/>
    </odxf>
    <ndxf>
      <alignment wrapText="1" readingOrder="0"/>
    </ndxf>
  </rcc>
  <rcc rId="77170" sId="1">
    <nc r="G2263">
      <v>29</v>
    </nc>
  </rcc>
  <rcc rId="77171" sId="1" odxf="1" dxf="1">
    <nc r="D2264"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172" sId="1" odxf="1" dxf="1">
    <nc r="E2264" t="inlineStr">
      <is>
        <t xml:space="preserve">Socialinio kapitalo ir darnaus vystymosi sąsajos </t>
      </is>
    </nc>
    <odxf>
      <protection locked="0"/>
    </odxf>
    <ndxf>
      <protection locked="1"/>
    </ndxf>
  </rcc>
  <rcc rId="77173" sId="1" odxf="1" dxf="1">
    <nc r="F2264" t="inlineStr">
      <is>
        <t>Doc. dr. Antoni Kozič
a.kozic@eif.viko.lt
(8-5) 219 16 14
Dr. Rasa Pušinaitė
8 5 219 17 18, e.p. r.pusinaite@mtf.viko.lt
Dr. Rasa Bartkutė
8 5 219 17 18, e.p. r.bartkute@mtf.viko.lt</t>
      </is>
    </nc>
    <odxf>
      <alignment wrapText="0" readingOrder="0"/>
    </odxf>
    <ndxf>
      <alignment wrapText="1" readingOrder="0"/>
    </ndxf>
  </rcc>
  <rcc rId="77174" sId="1">
    <nc r="G2264">
      <v>29</v>
    </nc>
  </rcc>
  <rcc rId="77175" sId="1" odxf="1" dxf="1">
    <nc r="D2265" t="inlineStr">
      <is>
        <t>K6_P2_T3</t>
      </is>
    </nc>
    <odxf>
      <alignment wrapText="0" readingOrder="0"/>
      <protection locked="0"/>
    </odxf>
    <ndxf>
      <alignment wrapText="1" readingOrder="0"/>
      <protection locked="1"/>
    </ndxf>
  </rcc>
  <rcc rId="77176" sId="1" odxf="1" dxf="1">
    <nc r="E2265" t="inlineStr">
      <is>
        <t>Personalo valdymo rodiklių tyrimai (personalo atrankos, adaptacijos, motyvavimo, veiklos vertinimo, komandinio darbo, konfliktų sprendimo tyrimai)</t>
      </is>
    </nc>
    <odxf>
      <protection locked="0"/>
    </odxf>
    <ndxf>
      <protection locked="1"/>
    </ndxf>
  </rcc>
  <rcc rId="77177" sId="1" odxf="1" dxf="1">
    <nc r="F2265" t="inlineStr">
      <is>
        <t xml:space="preserve">Laima Paraukienė
(8-5) 219 16 43
l.paraukiene@vvf.viko.lt
Birutė Vilčiauskaitė
b.vilciauskaite@vvf.viko.lt
(8-5) 219-16-43
</t>
      </is>
    </nc>
    <odxf>
      <alignment wrapText="0" readingOrder="0"/>
    </odxf>
    <ndxf>
      <alignment wrapText="1" readingOrder="0"/>
    </ndxf>
  </rcc>
  <rcc rId="77178" sId="1">
    <nc r="G2265">
      <v>29</v>
    </nc>
  </rcc>
  <rcc rId="77179" sId="1" odxf="1" dxf="1">
    <nc r="D2266" t="inlineStr">
      <is>
        <t>K6_P1_T3</t>
      </is>
    </nc>
    <odxf>
      <alignment wrapText="0" readingOrder="0"/>
      <protection locked="0"/>
    </odxf>
    <ndxf>
      <alignment wrapText="1" readingOrder="0"/>
      <protection locked="1"/>
    </ndxf>
  </rcc>
  <rcc rId="77180" sId="1" odxf="1" dxf="1">
    <nc r="E2266" t="inlineStr">
      <is>
        <t>Metodų duomenų gavybos ir dirbtinio intelekto taikymams ugdymo technologijų tobulinimui sukūrimas</t>
      </is>
    </nc>
    <odxf>
      <protection locked="0"/>
    </odxf>
    <ndxf>
      <protection locked="1"/>
    </ndxf>
  </rcc>
  <rcc rId="77181" sId="1" odxf="1" dxf="1">
    <nc r="F2266" t="inlineStr">
      <is>
        <t>VDU Informatikos fakultetas
Doc., dr. Daiva Vitkutė-Adžgauskienė, 
El.p. d.vitkute@if.vdu.lt, 
Tel.: +37069825808</t>
      </is>
    </nc>
    <odxf>
      <alignment wrapText="0" readingOrder="0"/>
    </odxf>
    <ndxf>
      <alignment wrapText="1" readingOrder="0"/>
    </ndxf>
  </rcc>
  <rcc rId="77182" sId="1">
    <nc r="G2266">
      <v>31</v>
    </nc>
  </rcc>
  <rcc rId="77183" sId="1" odxf="1" dxf="1">
    <nc r="D2267" t="inlineStr">
      <is>
        <t>K6_P1_T3</t>
      </is>
    </nc>
    <odxf>
      <alignment wrapText="0" readingOrder="0"/>
      <protection locked="0"/>
    </odxf>
    <ndxf>
      <alignment wrapText="1" readingOrder="0"/>
      <protection locked="1"/>
    </ndxf>
  </rcc>
  <rcc rId="77184" sId="1" odxf="1" dxf="1">
    <nc r="E2267" t="inlineStr">
      <is>
        <t>Metodų kalbos technologijų taikymams ugdymo technologijų tobulinimui sukūrimas</t>
      </is>
    </nc>
    <odxf>
      <protection locked="0"/>
    </odxf>
    <ndxf>
      <protection locked="1"/>
    </ndxf>
  </rcc>
  <rcc rId="77185" sId="1" odxf="1" dxf="1">
    <nc r="F2267" t="inlineStr">
      <is>
        <t>VDU Informatikos fakultetas
Doc., dr. Daiva Vitkutė-Adžgauskienė, 
El.p. d.vitkute@if.vdu.lt, 
Tel.: +37069825808</t>
      </is>
    </nc>
    <odxf>
      <alignment wrapText="0" readingOrder="0"/>
    </odxf>
    <ndxf>
      <alignment wrapText="1" readingOrder="0"/>
    </ndxf>
  </rcc>
  <rcc rId="77186" sId="1">
    <nc r="G2267">
      <v>31</v>
    </nc>
  </rcc>
  <rcc rId="77187" sId="1" odxf="1" dxf="1">
    <nc r="D2268" t="inlineStr">
      <is>
        <t>K6_P1_T3</t>
      </is>
    </nc>
    <odxf>
      <alignment wrapText="0" readingOrder="0"/>
      <protection locked="0"/>
    </odxf>
    <ndxf>
      <alignment wrapText="1" readingOrder="0"/>
      <protection locked="1"/>
    </ndxf>
  </rcc>
  <rcc rId="77188" sId="1" odxf="1" dxf="1">
    <nc r="E2268" t="inlineStr">
      <is>
        <t>Metodų socialinių tinklų analizės taikymams ugdymo technologijų tobulinimui sukūrimas</t>
      </is>
    </nc>
    <odxf>
      <protection locked="0"/>
    </odxf>
    <ndxf>
      <protection locked="1"/>
    </ndxf>
  </rcc>
  <rcc rId="77189" sId="1" odxf="1" dxf="1">
    <nc r="F2268" t="inlineStr">
      <is>
        <t>VDU Informatikos fakultetas
Doc., dr. Daiva Vitkutė-Adžgauskienė, 
El.p. d.vitkute@if.vdu.lt, 
Tel.: +37069825808</t>
      </is>
    </nc>
    <odxf>
      <alignment wrapText="0" readingOrder="0"/>
    </odxf>
    <ndxf>
      <alignment wrapText="1" readingOrder="0"/>
    </ndxf>
  </rcc>
  <rcc rId="77190" sId="1">
    <nc r="G2268">
      <v>31</v>
    </nc>
  </rcc>
  <rcc rId="77191" sId="1" odxf="1" dxf="1">
    <nc r="D2269" t="inlineStr">
      <is>
        <t>K6_P2_T3</t>
      </is>
    </nc>
    <odxf>
      <alignment wrapText="0" readingOrder="0"/>
      <protection locked="0"/>
    </odxf>
    <ndxf>
      <alignment wrapText="1" readingOrder="0"/>
      <protection locked="1"/>
    </ndxf>
  </rcc>
  <rcc rId="77192" sId="1" odxf="1" dxf="1">
    <nc r="E2269" t="inlineStr">
      <is>
        <t>Saugios atsiskaitymo už e-turinį sistemos metodų ir priemonių sukūrimas</t>
      </is>
    </nc>
    <odxf>
      <protection locked="0"/>
    </odxf>
    <ndxf>
      <protection locked="1"/>
    </ndxf>
  </rcc>
  <rcc rId="77193" sId="1" odxf="1" dxf="1">
    <nc r="F2269" t="inlineStr">
      <is>
        <t>VDU Informatikos fakultetas
Doc., dr. Daiva Vitkutė-Adžgauskienė, 
El.p. d.vitkute@if.vdu.lt, 
Tel.: +37069825808</t>
      </is>
    </nc>
    <odxf>
      <alignment wrapText="0" readingOrder="0"/>
    </odxf>
    <ndxf>
      <alignment wrapText="1" readingOrder="0"/>
    </ndxf>
  </rcc>
  <rcc rId="77194" sId="1">
    <nc r="G2269">
      <v>31</v>
    </nc>
  </rcc>
  <rcc rId="77195" sId="1" odxf="1" dxf="1">
    <nc r="D2270"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196" sId="1" odxf="1" dxf="1">
    <nc r="E2270" t="inlineStr">
      <is>
        <t>Su biotechnologija susijusios ugdymo technologijos ir procesai, taikomi neformaliam, ikimokykliniam ir mokykliniam ugdymui</t>
      </is>
    </nc>
    <odxf>
      <protection locked="0"/>
    </odxf>
    <ndxf>
      <protection locked="1"/>
    </ndxf>
  </rcc>
  <rcc rId="77197" sId="1" odxf="1" dxf="1">
    <nc r="F2270" t="inlineStr">
      <is>
        <t>Inga Matijošytė
Tel. (85) 240 4679
El. paštas: inga.matijosyte@bti.vu.lt
Biotechnologijos institutas</t>
      </is>
    </nc>
    <odxf>
      <alignment wrapText="0" readingOrder="0"/>
    </odxf>
    <ndxf>
      <alignment wrapText="1" readingOrder="0"/>
    </ndxf>
  </rcc>
  <rcc rId="77198" sId="1">
    <nc r="G2270">
      <v>32</v>
    </nc>
  </rcc>
  <rcc rId="77199" sId="1" odxf="1" dxf="1">
    <nc r="D2271" t="inlineStr">
      <is>
        <t>K4_P4_T1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200" sId="1" odxf="1" dxf="1">
    <nc r="E2271" t="inlineStr">
      <is>
        <t>Automatizuotų testavimo sistemų statistinių duomenų klasterizavimas ir palyginamoji analizė</t>
      </is>
    </nc>
    <odxf>
      <protection locked="0"/>
    </odxf>
    <ndxf>
      <protection locked="1"/>
    </ndxf>
  </rcc>
  <rcc rId="77201" sId="1" odxf="1" dxf="1">
    <nc r="F2271" t="inlineStr">
      <is>
        <t>Saulius Maskeliūnas
Tel. (8 5) 21 09 342
El. paštas: saulius.maskeliunas@mii.vu.lt
Matematikos ir informatikos institutas</t>
      </is>
    </nc>
    <odxf>
      <alignment wrapText="0" readingOrder="0"/>
    </odxf>
    <ndxf>
      <alignment wrapText="1" readingOrder="0"/>
    </ndxf>
  </rcc>
  <rcc rId="77202" sId="1">
    <nc r="G2271">
      <v>32</v>
    </nc>
  </rcc>
  <rcc rId="77203" sId="1" odxf="1" dxf="1">
    <nc r="D2272" t="inlineStr">
      <is>
        <t>K6_P1_T1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204" sId="1" odxf="1" dxf="1">
    <nc r="E2272" t="inlineStr">
      <is>
        <t>Specializuotų šviesos sistemų (edukacinių), naudojamų ugdymo įstaigose ir gerinančių žmonių (vaikų) dėmesio koncentravimą  bei kognityvinius gebėjimus, galimybių studija</t>
      </is>
    </nc>
    <odxf>
      <protection locked="0"/>
    </odxf>
    <ndxf>
      <protection locked="1"/>
    </ndxf>
  </rcc>
  <rcc rId="77205" sId="1" odxf="1" dxf="1">
    <nc r="F2272" t="inlineStr">
      <is>
        <t>Pranciškus Vitta
El. paštas: pranciskus.vitta@ff.vu.lt
Tel. +370 5 2366 039
Taikomųjų mokslų institutas</t>
      </is>
    </nc>
    <odxf>
      <alignment wrapText="0" readingOrder="0"/>
    </odxf>
    <ndxf>
      <alignment wrapText="1" readingOrder="0"/>
    </ndxf>
  </rcc>
  <rcc rId="77206" sId="1">
    <nc r="G2272">
      <v>32</v>
    </nc>
  </rcc>
  <rcc rId="77207" sId="1" odxf="1" dxf="1">
    <nc r="D2273" t="inlineStr">
      <is>
        <t>K6_P1_T3</t>
      </is>
    </nc>
    <odxf>
      <alignment wrapText="0" readingOrder="0"/>
      <protection locked="0"/>
    </odxf>
    <ndxf>
      <alignment wrapText="1" readingOrder="0"/>
      <protection locked="1"/>
    </ndxf>
  </rcc>
  <rcc rId="77208" sId="1" odxf="1" dxf="1">
    <nc r="E2273" t="inlineStr">
      <is>
        <t>Organizacijų kompetencijų modelio kūrimas</t>
      </is>
    </nc>
    <odxf>
      <protection locked="0"/>
    </odxf>
    <ndxf>
      <protection locked="1"/>
    </ndxf>
  </rcc>
  <rcc rId="77209" sId="1" odxf="1" dxf="1">
    <nc r="F2273" t="inlineStr">
      <is>
        <t>Rita Rekašiūtė Balsienė
El. paštas: rita.rekasiute@fsf.vu.lt
Tel. +370 5 2667605
Filosofijos fakultetas</t>
      </is>
    </nc>
    <odxf>
      <alignment wrapText="0" readingOrder="0"/>
    </odxf>
    <ndxf>
      <alignment wrapText="1" readingOrder="0"/>
    </ndxf>
  </rcc>
  <rcc rId="77210" sId="1">
    <nc r="G2273">
      <v>32</v>
    </nc>
  </rcc>
  <rcc rId="77211" sId="1" odxf="1" dxf="1">
    <nc r="D2274"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212" sId="1" odxf="1" dxf="1">
    <nc r="E2274" t="inlineStr">
      <is>
        <t>Ugdymo metodologijos skaitmenizavimo tyrimas</t>
      </is>
    </nc>
    <odxf>
      <protection locked="0"/>
    </odxf>
    <ndxf>
      <protection locked="1"/>
    </ndxf>
  </rcc>
  <rcc rId="77213" sId="1" odxf="1" dxf="1">
    <nc r="F2274" t="inlineStr">
      <is>
        <t>VGTU, Inžinerinės grafikos katedra
Daiva Makutėnienė
Tel. (8 5) 274 4851
El. p. daiva.makuteniene@vgtu.lt</t>
      </is>
    </nc>
    <odxf>
      <alignment wrapText="0" readingOrder="0"/>
    </odxf>
    <ndxf>
      <alignment wrapText="1" readingOrder="0"/>
    </ndxf>
  </rcc>
  <rcc rId="77214" sId="1">
    <nc r="G2274">
      <v>33</v>
    </nc>
  </rcc>
  <rcc rId="77215" sId="1" odxf="1" dxf="1">
    <nc r="D2275"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216" sId="1" odxf="1" dxf="1">
    <nc r="E2275" t="inlineStr">
      <is>
        <t>Sociologinių tyrimų sužaidybinimo technologijos</t>
      </is>
    </nc>
    <odxf>
      <protection locked="0"/>
    </odxf>
    <ndxf>
      <protection locked="1"/>
    </ndxf>
  </rcc>
  <rcc rId="77217" sId="1" odxf="1" dxf="1">
    <nc r="F2275" t="inlineStr">
      <is>
        <t>VGTU, Grafinių sistemų katedra
Romualdas Baušys
Tel. (8 5) 274 4847
El. p. romualdas.bausys@vgtu.lt</t>
      </is>
    </nc>
    <odxf>
      <alignment wrapText="0" readingOrder="0"/>
    </odxf>
    <ndxf>
      <alignment wrapText="1" readingOrder="0"/>
    </ndxf>
  </rcc>
  <rcc rId="77218" sId="1">
    <nc r="G2275">
      <v>33</v>
    </nc>
  </rcc>
  <rcc rId="77219" sId="1" odxf="1" dxf="1">
    <nc r="D2276"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220" sId="1" odxf="1" dxf="1">
    <nc r="E2276" t="inlineStr">
      <is>
        <t>Modernių integruotų mokymo ir mokymosi sistemų, naudojant mokomuosius robotus, kūrimas bei jų taikymo metodikos parengimas.</t>
      </is>
    </nc>
    <odxf>
      <protection locked="0"/>
    </odxf>
    <ndxf>
      <protection locked="1"/>
    </ndxf>
  </rcc>
  <rcc rId="77221" sId="1" odxf="1" dxf="1">
    <nc r="F2276" t="inlineStr">
      <is>
        <t>VGTU, Mechatronikos ir robotikos katedra
Vytautas Bučinskas
Tel. (8 5)273 0668
Mob. 8 687 64869
El. p. vytautas.bucinskas@vgtu.lt</t>
      </is>
    </nc>
    <odxf>
      <alignment wrapText="0" readingOrder="0"/>
    </odxf>
    <ndxf>
      <alignment wrapText="1" readingOrder="0"/>
    </ndxf>
  </rcc>
  <rcc rId="77222" sId="1">
    <nc r="G2276">
      <v>33</v>
    </nc>
  </rcc>
  <rcc rId="77223" sId="1" odxf="1" dxf="1">
    <nc r="D2277" t="inlineStr">
      <is>
        <t>K6_P1_T1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224" sId="1" odxf="1" dxf="1">
    <nc r="E2277" t="inlineStr">
      <is>
        <t>Suvirinimo ir neardomosios kontrolės specialistų distancinio mokymo programų ir mokymo priemonių diegimo techninių galimybių studija</t>
      </is>
    </nc>
    <odxf>
      <protection locked="0"/>
    </odxf>
    <ndxf>
      <protection locked="1"/>
    </ndxf>
  </rcc>
  <rcc rId="77225" sId="1" odxf="1" dxf="1">
    <nc r="F2277" t="inlineStr">
      <is>
        <t>VGTU Suvirinimo tyrimų ir diagnostikos mokslo laboratorija
Nikolaj Višniakov
Tel. (8 5) 274 5053
El. p. nikolaj.visniakov@vgtu.lt, stdml@vgtu.lt</t>
      </is>
    </nc>
    <odxf>
      <alignment wrapText="0" readingOrder="0"/>
    </odxf>
    <ndxf>
      <alignment wrapText="1" readingOrder="0"/>
    </ndxf>
  </rcc>
  <rcc rId="77226" sId="1">
    <nc r="G2277">
      <v>33</v>
    </nc>
  </rcc>
  <rcc rId="77227" sId="1" odxf="1" dxf="1">
    <nc r="D2278"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228" sId="1" odxf="1" dxf="1">
    <nc r="E2278" t="inlineStr">
      <is>
        <t>Vairavimo simuliatorių įtraukimo į vairuotojų rengimo ir jų įgūdžių gerinimo procesą tyrimai</t>
      </is>
    </nc>
    <odxf>
      <protection locked="0"/>
    </odxf>
    <ndxf>
      <protection locked="1"/>
    </ndxf>
  </rcc>
  <rcc rId="77229" sId="1" odxf="1" dxf="1">
    <nc r="F2278" t="inlineStr">
      <is>
        <t>VGTU, Saugaus eismo laboratorija
Vidas Žuraulis
Tel. (8 5) 237 0584
El. p. vidas.zuraulis@vgtu.lt</t>
      </is>
    </nc>
    <odxf>
      <alignment wrapText="0" readingOrder="0"/>
    </odxf>
    <ndxf>
      <alignment wrapText="1" readingOrder="0"/>
    </ndxf>
  </rcc>
  <rcc rId="77230" sId="1">
    <nc r="G2278">
      <v>33</v>
    </nc>
  </rcc>
  <rcc rId="77231" sId="1" odxf="1" dxf="1">
    <nc r="D2279" t="inlineStr">
      <is>
        <t>K6_P1_T1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232" sId="1" odxf="1" dxf="1">
    <nc r="E2279" t="inlineStr">
      <is>
        <t>Planuojamų kurti produktų/paslaugų technologinio, ekonominio ir komercinio gyvybingumo įvertinimas</t>
      </is>
    </nc>
    <odxf>
      <protection locked="0"/>
    </odxf>
    <ndxf>
      <protection locked="1"/>
    </ndxf>
  </rcc>
  <rcc rId="77233" sId="1" odxf="1" dxf="1">
    <nc r="F2279" t="inlineStr">
      <is>
        <t>VGTU, Tarptautinės ekonomikos ir vadybos katedra
Borisas Melnikas
Tel. (8 5) 274 4878
El. p. borisas.melnikas@vgtu.lt</t>
      </is>
    </nc>
    <odxf>
      <alignment wrapText="0" readingOrder="0"/>
    </odxf>
    <ndxf>
      <alignment wrapText="1" readingOrder="0"/>
    </ndxf>
  </rcc>
  <rcc rId="77234" sId="1">
    <nc r="G2279">
      <v>33</v>
    </nc>
  </rcc>
  <rcc rId="77235" sId="1" odxf="1" dxf="1">
    <nc r="D2280"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236" sId="1" odxf="1" dxf="1">
    <nc r="E2280" t="inlineStr">
      <is>
        <t>Efektyvios studijų profiliavimo sistemos sukūrimas</t>
      </is>
    </nc>
    <odxf>
      <protection locked="0"/>
    </odxf>
    <ndxf>
      <protection locked="1"/>
    </ndxf>
  </rcc>
  <rcc rId="77237" sId="1" odxf="1" dxf="1">
    <nc r="F2280" t="inlineStr">
      <is>
        <t>VGTU, Kūrybiškumo ir inovacijų centras „Linkmenų fabrikas“
Lina Pečiūrė
Tel. (8 5) 274 5246
El. p. lina.peciure@vgtu.lt</t>
      </is>
    </nc>
    <odxf>
      <alignment wrapText="0" readingOrder="0"/>
    </odxf>
    <ndxf>
      <alignment wrapText="1" readingOrder="0"/>
    </ndxf>
  </rcc>
  <rcc rId="77238" sId="1">
    <nc r="G2280">
      <v>33</v>
    </nc>
  </rcc>
  <rcc rId="77239" sId="1" odxf="1" dxf="1">
    <nc r="D2281"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240" sId="1" odxf="1" dxf="1">
    <nc r="E2281" t="inlineStr">
      <is>
        <t>Žaidybos (Gamification) principų taikymo galimybių studija darbuotojų kompetencijų ugdymui ir adaptacijai prie verslo pokyčių</t>
      </is>
    </nc>
    <odxf>
      <protection locked="0"/>
    </odxf>
    <ndxf>
      <protection locked="1"/>
    </ndxf>
  </rcc>
  <rcc rId="77241" sId="1" odxf="1" dxf="1">
    <nc r="F2281" t="inlineStr">
      <is>
        <t>Jolanta Skirgailė
Direktorius
852154884, 868650121
jolanta@kolegija.lt</t>
      </is>
    </nc>
    <odxf>
      <alignment wrapText="0" readingOrder="0"/>
    </odxf>
    <ndxf>
      <alignment wrapText="1" readingOrder="0"/>
    </ndxf>
  </rcc>
  <rcc rId="77242" sId="1">
    <nc r="G2281">
      <v>35</v>
    </nc>
  </rcc>
  <rcc rId="77243" sId="1" odxf="1" dxf="1">
    <nc r="D2282" t="inlineStr">
      <is>
        <t>K6_P1_T1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244" sId="1" odxf="1" dxf="1">
    <nc r="E2282" t="inlineStr">
      <is>
        <t>Interaktyvios mokymosi technologijos pritaikymo įmonės aplinkoje galimybių studija siekiant išmokimo kokybės pokyčio</t>
      </is>
    </nc>
    <odxf>
      <protection locked="0"/>
    </odxf>
    <ndxf>
      <protection locked="1"/>
    </ndxf>
  </rcc>
  <rcc rId="77245" sId="1" odxf="1" dxf="1">
    <nc r="F2282" t="inlineStr">
      <is>
        <t>Jolanta Skirgailė
Direktorius
852154884, 868650121
jolanta@kolegija.lt</t>
      </is>
    </nc>
    <odxf>
      <alignment wrapText="0" readingOrder="0"/>
    </odxf>
    <ndxf>
      <alignment wrapText="1" readingOrder="0"/>
    </ndxf>
  </rcc>
  <rcc rId="77246" sId="1">
    <nc r="G2282">
      <v>35</v>
    </nc>
  </rcc>
  <rcc rId="77247" sId="1" odxf="1" dxf="1">
    <nc r="D2283" t="inlineStr">
      <is>
        <t>K6_P1_T2</t>
      </is>
    </nc>
    <odxf>
      <alignment wrapText="0" readingOrder="0"/>
      <protection locked="0"/>
    </odxf>
    <ndxf>
      <alignment wrapText="1" readingOrder="0"/>
      <protection locked="1"/>
    </ndxf>
  </rcc>
  <rcc rId="77248" sId="1" odxf="1" dxf="1">
    <nc r="E2283" t="inlineStr">
      <is>
        <t>Kompetencijų vertinimo modelio, paremto edukacinių ir technologinių sprendimų integracija, prototipo sukūrimas (sukurtas prototipas)</t>
      </is>
    </nc>
    <odxf>
      <protection locked="0"/>
    </odxf>
    <ndxf>
      <protection locked="1"/>
    </ndxf>
  </rcc>
  <rcc rId="77249" sId="1" odxf="1" dxf="1">
    <nc r="F2283" t="inlineStr">
      <is>
        <t>Direktorė, lektorė Gabija Skučaitė
Tel. Nr. 8 46 397077
El. paštas info@smk.lt</t>
      </is>
    </nc>
    <odxf>
      <alignment wrapText="0" readingOrder="0"/>
    </odxf>
    <ndxf>
      <alignment wrapText="1" readingOrder="0"/>
    </ndxf>
  </rcc>
  <rcc rId="77250" sId="1">
    <nc r="G2283">
      <v>1</v>
    </nc>
  </rcc>
  <rcc rId="77251" sId="1" odxf="1" dxf="1">
    <nc r="D2284" t="inlineStr">
      <is>
        <t>K6_P1_T2</t>
      </is>
    </nc>
    <odxf>
      <alignment wrapText="0" readingOrder="0"/>
      <protection locked="0"/>
    </odxf>
    <ndxf>
      <alignment wrapText="1" readingOrder="0"/>
      <protection locked="1"/>
    </ndxf>
  </rcc>
  <rcc rId="77252" sId="1" odxf="1" dxf="1">
    <nc r="E2284" t="inlineStr">
      <is>
        <t>Elektroninės mokymo(si) priemonės prototipo sukūrimas (sukurtas prototipas)</t>
      </is>
    </nc>
    <odxf>
      <protection locked="0"/>
    </odxf>
    <ndxf>
      <protection locked="1"/>
    </ndxf>
  </rcc>
  <rcc rId="77253" sId="1" odxf="1" dxf="1">
    <nc r="F2284" t="inlineStr">
      <is>
        <t>Komunikacijos ir menų katedros vedėjas 
Raimondas Paškevičius
Tel. Nr. 8 5 2504822
El. paštas raimondas.paskevicius@smk.lt</t>
      </is>
    </nc>
    <odxf>
      <alignment wrapText="0" readingOrder="0"/>
    </odxf>
    <ndxf>
      <alignment wrapText="1" readingOrder="0"/>
    </ndxf>
  </rcc>
  <rcc rId="77254" sId="1">
    <nc r="G2284">
      <v>1</v>
    </nc>
  </rcc>
  <rcc rId="77255" sId="1" odxf="1" dxf="1">
    <nc r="D2285" t="inlineStr">
      <is>
        <t>K6_P1_T2</t>
      </is>
    </nc>
    <odxf>
      <alignment wrapText="0" readingOrder="0"/>
      <protection locked="0"/>
    </odxf>
    <ndxf>
      <alignment wrapText="1" readingOrder="0"/>
      <protection locked="1"/>
    </ndxf>
  </rcc>
  <rcc rId="77256" sId="1" odxf="1" dxf="1">
    <nc r="E2285" t="inlineStr">
      <is>
        <t>Interaktyvaus mokymosi aplikacijos prototipo sukūrimas (sukurtas prototipas)</t>
      </is>
    </nc>
    <odxf>
      <protection locked="0"/>
    </odxf>
    <ndxf>
      <protection locked="1"/>
    </ndxf>
  </rcc>
  <rcc rId="77257" sId="1" odxf="1" dxf="1">
    <nc r="F2285" t="inlineStr">
      <is>
        <t>Programavimo ir multimedijos studijų programos vadovė
Dalia Linkuvienė
Tel. Nr. 8 52 504 850
El. paštas  dalia.linkuviene@smk.lt</t>
      </is>
    </nc>
    <odxf>
      <alignment wrapText="0" readingOrder="0"/>
    </odxf>
    <ndxf>
      <alignment wrapText="1" readingOrder="0"/>
    </ndxf>
  </rcc>
  <rcc rId="77258" sId="1">
    <nc r="G2285">
      <v>1</v>
    </nc>
  </rcc>
  <rcc rId="77259" sId="1" odxf="1" dxf="1">
    <nc r="D2286" t="inlineStr">
      <is>
        <t>K6_P1_T2</t>
      </is>
    </nc>
    <odxf>
      <alignment wrapText="0" readingOrder="0"/>
      <protection locked="0"/>
    </odxf>
    <ndxf>
      <alignment wrapText="1" readingOrder="0"/>
      <protection locked="1"/>
    </ndxf>
  </rcc>
  <rcc rId="77260" sId="1" odxf="1" dxf="1">
    <nc r="E2286" t="inlineStr">
      <is>
        <t>Kompetencijų į(si)vertinimo ir tolesnio ugdymo(si) poreikio nustatymo instrumento (modelio) sukūrimas (sukurtas prototipas)</t>
      </is>
    </nc>
    <odxf>
      <protection locked="0"/>
    </odxf>
    <ndxf>
      <protection locked="1"/>
    </ndxf>
  </rcc>
  <rcc rId="77261" sId="1" odxf="1" dxf="1">
    <nc r="F2286" t="inlineStr">
      <is>
        <t>Mokslo ir verslo centro vadovė Aurelija Pastarnokė
Tel. Nr. 8 46 397074
El. paštas
aurelija.pastarnoke@smk.lt</t>
      </is>
    </nc>
    <odxf>
      <alignment wrapText="0" readingOrder="0"/>
    </odxf>
    <ndxf>
      <alignment wrapText="1" readingOrder="0"/>
    </ndxf>
  </rcc>
  <rcc rId="77262" sId="1">
    <nc r="G2286">
      <v>1</v>
    </nc>
  </rcc>
  <rcc rId="77263" sId="1" odxf="1" dxf="1">
    <nc r="D2287" t="inlineStr">
      <is>
        <t>K6_P1_T2</t>
      </is>
    </nc>
    <odxf>
      <alignment wrapText="0" readingOrder="0"/>
      <protection locked="0"/>
    </odxf>
    <ndxf>
      <alignment wrapText="1" readingOrder="0"/>
      <protection locked="1"/>
    </ndxf>
  </rcc>
  <rcc rId="77264" sId="1" odxf="1" dxf="1">
    <nc r="E2287" t="inlineStr">
      <is>
        <t>Kultūros ir kūrybinių industrijų (KKI) inovatyvių produkto modelio/meno objekto sukūrimas, kuriant mišriąsias kompetencijos ugdymo technologijas, užtikrinančias turinio aktualumą, pasiekiamumą, patrauklumą ir įtaigumą bei mokymosi medijų lankstumą ir efektyvumą. 
Rezultatas: modelio (maketo) sukūrimas ir testavimas; veikiančio pirminio modelio (maketo) patikrinimas imituojant realias sąlygas. Meno objekto projekto pristatymas visuomenei. Rekomendacijos tobulinimui.
Pvz. I: Teatro (edukacinės-kūrybinės) laboratorijos modelio sukūrimas: mišrių kompetencijų ugdymo technologijomis grįstas spektaklio scenarijaus. 
Pvz. II: Lietuviško kino sklaidos modelio sukūrimas; lietuviško kino filmo, paremto mišriomis kompetencijos ugdymo technologijomis scenarijaus sukūrimas.</t>
      </is>
    </nc>
    <odxf>
      <protection locked="0"/>
    </odxf>
    <ndxf>
      <protection locked="1"/>
    </ndxf>
  </rcc>
  <rcc rId="77265" sId="1" odxf="1" dxf="1">
    <nc r="F2287" t="inlineStr">
      <is>
        <t xml:space="preserve"> Auksė Statauskienė
VšĮ Ateities visuomenės instituto direktorės pavaduotoja
Tel. Nr. +370647 19 509
Email:  project@futuresoc.com</t>
      </is>
    </nc>
    <odxf>
      <alignment wrapText="0" readingOrder="0"/>
    </odxf>
    <ndxf>
      <alignment wrapText="1" readingOrder="0"/>
    </ndxf>
  </rcc>
  <rcc rId="77266" sId="1">
    <nc r="G2287">
      <v>6</v>
    </nc>
  </rcc>
  <rcc rId="77267" sId="1" odxf="1" dxf="1">
    <nc r="D2288" t="inlineStr">
      <is>
        <t>K6_P1_T2</t>
      </is>
    </nc>
    <odxf>
      <alignment wrapText="0" readingOrder="0"/>
      <protection locked="0"/>
    </odxf>
    <ndxf>
      <alignment wrapText="1" readingOrder="0"/>
      <protection locked="1"/>
    </ndxf>
  </rcc>
  <rcc rId="77268" sId="1" odxf="1" dxf="1">
    <nc r="E2288" t="inlineStr">
      <is>
        <t>Kultūros ir kūrybinių industrijų (KKI) inovatyvių produkto modelio/meno objekto prototipo skirto, kurti mišriųjų kompetencijų ir įgūdžių ugdymo technologijas sukūrimas.
Rezultatas: modelio (maketo) sukūrimas ir testavimas; modelio (maketo) patikrinimas imituojant realias sąlygas. Meno objekto projekto pristatymas visuomenei. Rekomendacijos tobulinimui. 
Pvz: Teatro scenarijaus, integruojant modernias audiovizualinės galimybes ir edukologų rekomandacijas, sukūrimas.</t>
      </is>
    </nc>
    <odxf>
      <protection locked="0"/>
    </odxf>
    <ndxf>
      <protection locked="1"/>
    </ndxf>
  </rcc>
  <rcc rId="77269" sId="1" odxf="1" dxf="1">
    <nc r="F2288" t="inlineStr">
      <is>
        <t xml:space="preserve"> Auksė Statauskienė
VšĮ Ateities visuomenės instituto direktorės pavaduotoja
Tel. Nr. +370647 19 509
Email:  project@futuresoc.com</t>
      </is>
    </nc>
    <odxf>
      <alignment wrapText="0" readingOrder="0"/>
    </odxf>
    <ndxf>
      <alignment wrapText="1" readingOrder="0"/>
    </ndxf>
  </rcc>
  <rcc rId="77270" sId="1">
    <nc r="G2288">
      <v>6</v>
    </nc>
  </rcc>
  <rcc rId="77271" sId="1" odxf="1" dxf="1">
    <nc r="D2289" t="inlineStr">
      <is>
        <t>K6_P1_T2</t>
      </is>
    </nc>
    <odxf>
      <alignment wrapText="0" readingOrder="0"/>
      <protection locked="0"/>
    </odxf>
    <ndxf>
      <alignment wrapText="1" readingOrder="0"/>
      <protection locked="1"/>
    </ndxf>
  </rcc>
  <rcc rId="77272" sId="1" odxf="1" dxf="1">
    <nc r="E2289" t="inlineStr">
      <is>
        <t>Strateginių sprendimų kuriant kūrybinių ir kultūrinių industrijų įmonių ir organizacijų inovacijas parengimas, modelio  prototipo, skirto kurti mišriųjų kompetencijų ir įgūdžių ugdymo technologijas sukūrimas.
Rezultatas: modelio (maketo) sukūrimas ir testavimas; modelio (maketo) patikrinimas imituojant realias sąlygas. Meno objekto projekto pristatymas visuomenei. Rekomendacijos tobulinimui.</t>
      </is>
    </nc>
    <odxf>
      <protection locked="0"/>
    </odxf>
    <ndxf>
      <protection locked="1"/>
    </ndxf>
  </rcc>
  <rcc rId="77273" sId="1" odxf="1" dxf="1">
    <nc r="F2289" t="inlineStr">
      <is>
        <t xml:space="preserve"> Auksė Statauskienė
VšĮ Ateities visuomenės instituto direktorės pavaduotoja
Tel. Nr. +370647 19 509
Email:  project@futuresoc.com</t>
      </is>
    </nc>
    <odxf>
      <alignment wrapText="0" readingOrder="0"/>
    </odxf>
    <ndxf>
      <alignment wrapText="1" readingOrder="0"/>
    </ndxf>
  </rcc>
  <rcc rId="77274" sId="1">
    <nc r="G2289">
      <v>6</v>
    </nc>
  </rcc>
  <rcc rId="77275" sId="1" odxf="1" dxf="1">
    <nc r="D2290" t="inlineStr">
      <is>
        <t>K6_P1_T2</t>
      </is>
    </nc>
    <odxf>
      <alignment wrapText="0" readingOrder="0"/>
      <protection locked="0"/>
    </odxf>
    <ndxf>
      <alignment wrapText="1" readingOrder="0"/>
      <protection locked="1"/>
    </ndxf>
  </rcc>
  <rcc rId="77276" sId="1" odxf="1" dxf="1">
    <nc r="E2290" t="inlineStr">
      <is>
        <t>Kultūros ir kūrybinių industrijų (KKI) sektoriaus mišrių kompetencijų ugdymo technologijų produktų/paslaugų prototipo demonstravimas ir bandymas socialinėje aplinkoje. Kultūros ir kūrybinių industrijų (KKI) produktų/paslaugų bandymai realioje aplikoje, užtikrinant technologijos pritaikymą prie nuolat kintančio verslo ir viešojo sektoriaus.
Rezultatas: sukurtas prototipas: edukacinio spektaklio pagal eksperimentinį scenarijų pristatymas vaikams kaip tikslinei grupei, (pateikiama galutinė proceso kultūros ir visuomenės problemų sprendimo versija). Efektyvumo vertinimas.</t>
      </is>
    </nc>
    <odxf>
      <protection locked="0"/>
    </odxf>
    <ndxf>
      <protection locked="1"/>
    </ndxf>
  </rcc>
  <rcc rId="77277" sId="1" odxf="1" dxf="1">
    <nc r="F2290" t="inlineStr">
      <is>
        <t xml:space="preserve"> Auksė Statauskienė
VšĮ Ateities visuomenės instituto direktorės pavaduotoja
Tel. Nr. +370647 19 509
Email:  project@futuresoc.com</t>
      </is>
    </nc>
    <odxf>
      <alignment wrapText="0" readingOrder="0"/>
    </odxf>
    <ndxf>
      <alignment wrapText="1" readingOrder="0"/>
    </ndxf>
  </rcc>
  <rcc rId="77278" sId="1">
    <nc r="G2290">
      <v>6</v>
    </nc>
  </rcc>
  <rcc rId="77279" sId="1" odxf="1" dxf="1">
    <nc r="D2291" t="inlineStr">
      <is>
        <t>K6_P1_T2</t>
      </is>
    </nc>
    <odxf>
      <alignment wrapText="0" readingOrder="0"/>
      <protection locked="0"/>
    </odxf>
    <ndxf>
      <alignment wrapText="1" readingOrder="0"/>
      <protection locked="1"/>
    </ndxf>
  </rcc>
  <rcc rId="77280" sId="1" odxf="1" dxf="1">
    <nc r="E2291" t="inlineStr">
      <is>
        <t>Kultūros įstaigų, kūrybinių ir kultūrinių industrijų įmonių ir organizacijų inovatyvumo, skatinant kūrybiškos ir produktyvios asmenybės tapsmą, mišrių kompetencijų ugdymo technologijų produktų/paslaugų prototipo demonstravimas ir bandymas socialinėje aplinkoje.
Rezultatas: Prototipo skirtingų (ir esminių) sudedamųjų dalių integracija siekiant patvirtinti jų sisteminį veikimą laboratorinėmis sąlygomis. Maketo, modelio, projekto sukūrimas ir testavimas. Rekomendacijos tobulinimui.</t>
      </is>
    </nc>
    <odxf>
      <protection locked="0"/>
    </odxf>
    <ndxf>
      <protection locked="1"/>
    </ndxf>
  </rcc>
  <rcc rId="77281" sId="1" odxf="1" dxf="1">
    <nc r="F2291" t="inlineStr">
      <is>
        <t xml:space="preserve"> Auksė Statauskienė
VšĮ Ateities visuomenės instituto direktorės pavaduotoja
Tel. Nr. +370647 19 509
Email:  project@futuresoc.com</t>
      </is>
    </nc>
    <odxf>
      <alignment wrapText="0" readingOrder="0"/>
    </odxf>
    <ndxf>
      <alignment wrapText="1" readingOrder="0"/>
    </ndxf>
  </rcc>
  <rcc rId="77282" sId="1">
    <nc r="G2291">
      <v>6</v>
    </nc>
  </rcc>
  <rcc rId="77283" sId="1" odxf="1" dxf="1">
    <nc r="D2292" t="inlineStr">
      <is>
        <t>K6_P1_T2</t>
      </is>
    </nc>
    <odxf>
      <alignment wrapText="0" readingOrder="0"/>
      <protection locked="0"/>
    </odxf>
    <ndxf>
      <alignment wrapText="1" readingOrder="0"/>
      <protection locked="1"/>
    </ndxf>
  </rcc>
  <rcc rId="77284" sId="1" odxf="1" dxf="1">
    <nc r="E2292" t="inlineStr">
      <is>
        <t>Kultūros ir kūrybinių industrijų (KKI) produktų/paslaugų, bandomosios partijos pagaminimas. 
Rezultatas: sukurtas prototipas: kultūros ir kūrybinių industrijų (KKI) inovatyvių produktų/paslaugų bandymai realioje aplikoje, išbandyta galutinė versija. 
Pvz.: Remiantis mišrių kometencijų ugdymo technologija sukurtas edukacinis spektaklis. Produktas pristatomas potencialiems vartotojams.</t>
      </is>
    </nc>
    <odxf>
      <protection locked="0"/>
    </odxf>
    <ndxf>
      <protection locked="1"/>
    </ndxf>
  </rcc>
  <rcc rId="77285" sId="1" odxf="1" dxf="1">
    <nc r="F2292" t="inlineStr">
      <is>
        <t xml:space="preserve"> Auksė Statauskienė
VšĮ Ateities visuomenės instituto direktorės pavaduotoja
Tel. Nr. +370647 19 509
Email:  project@futuresoc.com</t>
      </is>
    </nc>
    <odxf>
      <alignment wrapText="0" readingOrder="0"/>
    </odxf>
    <ndxf>
      <alignment wrapText="1" readingOrder="0"/>
    </ndxf>
  </rcc>
  <rcc rId="77286" sId="1">
    <nc r="G2292">
      <v>6</v>
    </nc>
  </rcc>
  <rcc rId="77287" sId="1" odxf="1" dxf="1">
    <nc r="D2293" t="inlineStr">
      <is>
        <t>K6_P1_T2</t>
      </is>
    </nc>
    <odxf>
      <alignment wrapText="0" readingOrder="0"/>
      <protection locked="0"/>
    </odxf>
    <ndxf>
      <alignment wrapText="1" readingOrder="0"/>
      <protection locked="1"/>
    </ndxf>
  </rcc>
  <rcc rId="77288" sId="1" odxf="1" dxf="1">
    <nc r="E2293" t="inlineStr">
      <is>
        <t>Kultūros įstaigų, kūrybinių ir kultūrinių industrijų įmonių ir organizacijų inovatyvumo, skatinant kūrybiškos ir produktyvios asmenybės tapsmą, mišrių kompetencijų ugdymo technologijų produktų/paslaugų prototipo veiksmingumo  patikrinimas realiom sąlygom. 
Rezultatas: sukurtas prototipas: kultūros ir kūrybinių industrijų (KKI) inovatyvių produktų/paslaugų bandymai realioje aplikoje, išbandyta galutinė versija.</t>
      </is>
    </nc>
    <odxf>
      <protection locked="0"/>
    </odxf>
    <ndxf>
      <protection locked="1"/>
    </ndxf>
  </rcc>
  <rcc rId="77289" sId="1" odxf="1" dxf="1">
    <nc r="F2293" t="inlineStr">
      <is>
        <t xml:space="preserve"> Auksė Statauskienė
VšĮ Ateities visuomenės instituto direktorės pavaduotoja
Tel. Nr. +370647 19 509
Email:  project@futuresoc.com</t>
      </is>
    </nc>
    <odxf>
      <alignment wrapText="0" readingOrder="0"/>
    </odxf>
    <ndxf>
      <alignment wrapText="1" readingOrder="0"/>
    </ndxf>
  </rcc>
  <rcc rId="77290" sId="1">
    <nc r="G2293">
      <v>6</v>
    </nc>
  </rcc>
  <rcc rId="77291" sId="1" odxf="1" dxf="1">
    <nc r="D2294"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292" sId="1" odxf="1" dxf="1">
    <nc r="E2294" t="inlineStr">
      <is>
        <t>Informacinės-kultūrinės aplinkos miesto ir kaimo bendruomenėse analizė. Paslaugos rezultatas - sukurtas prototipas.</t>
      </is>
    </nc>
    <odxf>
      <protection locked="0"/>
    </odxf>
    <ndxf>
      <protection locked="1"/>
    </ndxf>
  </rcc>
  <rcc rId="77293" sId="1" odxf="1" dxf="1">
    <nc r="F2294" t="inlineStr">
      <is>
        <t>dr. Nijolė Litevkienė
Komunikacijos katedros docentė
n.litevkiene@svako.lt
8 41 52 50 51</t>
      </is>
    </nc>
    <odxf>
      <alignment wrapText="0" readingOrder="0"/>
    </odxf>
    <ndxf>
      <alignment wrapText="1" readingOrder="0"/>
    </ndxf>
  </rcc>
  <rcc rId="77294" sId="1">
    <nc r="G2294">
      <v>9</v>
    </nc>
  </rcc>
  <rcc rId="77295" sId="1" odxf="1" dxf="1">
    <nc r="D2295"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296" sId="1" odxf="1" dxf="1">
    <nc r="E2295" t="inlineStr">
      <is>
        <t>Skaitymo įpročių ir nuostatų pokyčiai elektroninio teksto aplinkoje. Paslaugos rezultatas - sukurtas prototipas.</t>
      </is>
    </nc>
    <odxf>
      <protection locked="0"/>
    </odxf>
    <ndxf>
      <protection locked="1"/>
    </ndxf>
  </rcc>
  <rcc rId="77297" sId="1" odxf="1" dxf="1">
    <nc r="F2295" t="inlineStr">
      <is>
        <t>dr. Nijolė Litevkienė
Komunikacijos katedros docentė
n.litevkiene@svako.lt
8 41 52 50 51</t>
      </is>
    </nc>
    <odxf>
      <alignment wrapText="0" readingOrder="0"/>
    </odxf>
    <ndxf>
      <alignment wrapText="1" readingOrder="0"/>
    </ndxf>
  </rcc>
  <rcc rId="77298" sId="1">
    <nc r="G2295">
      <v>9</v>
    </nc>
  </rcc>
  <rcc rId="77299" sId="1" odxf="1" dxf="1">
    <nc r="D2296"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300" sId="1" odxf="1" dxf="1">
    <nc r="E2296" t="inlineStr">
      <is>
        <t>Vidinės ir viešosios komunikacijos efektyvumas įmonės veiklai. Paslaugos rezultatas - sukurtas prototipas.</t>
      </is>
    </nc>
    <odxf>
      <protection locked="0"/>
    </odxf>
    <ndxf>
      <protection locked="1"/>
    </ndxf>
  </rcc>
  <rcc rId="77301" sId="1" odxf="1" dxf="1">
    <nc r="F2296" t="inlineStr">
      <is>
        <t>dr. Jurgita Macienė
Komunikacijos katedros docentė
j.maciene@svako.lt
8 685 51 673</t>
      </is>
    </nc>
    <odxf>
      <alignment wrapText="0" readingOrder="0"/>
    </odxf>
    <ndxf>
      <alignment wrapText="1" readingOrder="0"/>
    </ndxf>
  </rcc>
  <rcc rId="77302" sId="1">
    <nc r="G2296">
      <v>9</v>
    </nc>
  </rcc>
  <rcc rId="77303" sId="1" odxf="1" dxf="1">
    <nc r="D2297"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304" sId="1" odxf="1" dxf="1">
    <nc r="E2297" t="inlineStr">
      <is>
        <t>Savanorystės tyrimai ir savanorystės vadybos modelių kūrimas. Paslaugos rezultatas - sukurtas prototipas.</t>
      </is>
    </nc>
    <odxf>
      <protection locked="0"/>
    </odxf>
    <ndxf>
      <protection locked="1"/>
    </ndxf>
  </rcc>
  <rcc rId="77305" sId="1" odxf="1" dxf="1">
    <nc r="F2297" t="inlineStr">
      <is>
        <t>Benas Gudinavičius
Socialinio darbo katedros vedėjas
b.gudinavicius@svako.lt
8 41 52 49 71</t>
      </is>
    </nc>
    <odxf>
      <alignment wrapText="0" readingOrder="0"/>
    </odxf>
    <ndxf>
      <alignment wrapText="1" readingOrder="0"/>
    </ndxf>
  </rcc>
  <rcc rId="77306" sId="1">
    <nc r="G2297">
      <v>9</v>
    </nc>
  </rcc>
  <rcc rId="77307" sId="1" odxf="1" dxf="1">
    <nc r="D2298"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308" sId="1" odxf="1" dxf="1">
    <nc r="E2298" t="inlineStr">
      <is>
        <t>Globos namuose gyvenančių vaikų socialinių poreikių tenkinimas ir psichosocialinių problemų studija. Paslaugos rezultatas - sukurtas prototipas.</t>
      </is>
    </nc>
    <odxf>
      <protection locked="0"/>
    </odxf>
    <ndxf>
      <protection locked="1"/>
    </ndxf>
  </rcc>
  <rcc rId="77309" sId="1" odxf="1" dxf="1">
    <nc r="F2298" t="inlineStr">
      <is>
        <t>Nida Vaitiekienė
Socialinio darbo katedros asistentė
n.vaitiekiene@svako.lt
8 41 52 49 71</t>
      </is>
    </nc>
    <odxf>
      <alignment wrapText="0" readingOrder="0"/>
    </odxf>
    <ndxf>
      <alignment wrapText="1" readingOrder="0"/>
    </ndxf>
  </rcc>
  <rcc rId="77310" sId="1">
    <nc r="G2298">
      <v>9</v>
    </nc>
  </rcc>
  <rcc rId="77311" sId="1" odxf="1" dxf="1">
    <nc r="D2299"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312" sId="1" odxf="1" dxf="1">
    <nc r="E2299" t="inlineStr">
      <is>
        <t>Interdisciplininio bendradarbiavimo raiškos studija socialinių darbo paslaugų teikimo procese. Paslaugos rezultatas - sukurtas prototipas.</t>
      </is>
    </nc>
    <odxf>
      <protection locked="0"/>
    </odxf>
    <ndxf>
      <protection locked="1"/>
    </ndxf>
  </rcc>
  <rcc rId="77313" sId="1" odxf="1" dxf="1">
    <nc r="F2299" t="inlineStr">
      <is>
        <t>Ginta Gerikaitė
Sveikatos priežiūros fakulteto dekanė
g.gerikaite@svako.lt
8 41 52 49 71</t>
      </is>
    </nc>
    <odxf>
      <alignment wrapText="0" readingOrder="0"/>
    </odxf>
    <ndxf>
      <alignment wrapText="1" readingOrder="0"/>
    </ndxf>
  </rcc>
  <rcc rId="77314" sId="1">
    <nc r="G2299">
      <v>9</v>
    </nc>
  </rcc>
  <rcc rId="77315" sId="1" odxf="1" dxf="1">
    <nc r="D2300"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316" sId="1" odxf="1" dxf="1">
    <nc r="E2300" t="inlineStr">
      <is>
        <t>Skirtingų klientų grupių socialinių paslaugų poreikių studija. Paslaugos rezultatas - sukurtas prototipas.</t>
      </is>
    </nc>
    <odxf>
      <protection locked="0"/>
    </odxf>
    <ndxf>
      <protection locked="1"/>
    </ndxf>
  </rcc>
  <rcc rId="77317" sId="1" odxf="1" dxf="1">
    <nc r="F2300" t="inlineStr">
      <is>
        <t>Aristida Čepienė
Socialinio darbo katedros lektorė
a.cepiene@svako.lt
8 41 52 49 71</t>
      </is>
    </nc>
    <odxf>
      <alignment wrapText="0" readingOrder="0"/>
    </odxf>
    <ndxf>
      <alignment wrapText="1" readingOrder="0"/>
    </ndxf>
  </rcc>
  <rcc rId="77318" sId="1">
    <nc r="G2300">
      <v>9</v>
    </nc>
  </rcc>
  <rcc rId="77319" sId="1" odxf="1" dxf="1">
    <nc r="D2301"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320" sId="1" odxf="1" dxf="1">
    <nc r="E2301" t="inlineStr">
      <is>
        <t>Gamybos meistro mokymo programos, kaip neformalaus švietimo formos, orientuotos į individualių mokymosi (besimokančiojo ir įmonės) ir rinkos poreikių tenkinimą, sukūrimas ir įgyvendinimas, taikant neformaliu ir savaiminiu mokymusi įgytų kompetencijų pripažinimo, savivaldaus mokymosi ir į inovatyvius sprendimus orientuoto ugdymo(si) strategijas bei technologijas. Paslaugos rezultatas - sukurtas prototipas.</t>
      </is>
    </nc>
    <odxf>
      <protection locked="0"/>
    </odxf>
    <ndxf>
      <protection locked="1"/>
    </ndxf>
  </rcc>
  <rcc rId="77321" sId="1" odxf="1" dxf="1">
    <nc r="F2301" t="inlineStr">
      <is>
        <t>dr. Rasa Pocevičienė
Verslumo ir lyderystės ugdymo centro vedėja 
vlc@svako.lt
8 612 68 406</t>
      </is>
    </nc>
    <odxf>
      <alignment wrapText="0" readingOrder="0"/>
    </odxf>
    <ndxf>
      <alignment wrapText="1" readingOrder="0"/>
    </ndxf>
  </rcc>
  <rcc rId="77322" sId="1">
    <nc r="G2301">
      <v>9</v>
    </nc>
  </rcc>
  <rcc rId="77323" sId="1" odxf="1" dxf="1">
    <nc r="D2302"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324" sId="1" odxf="1" dxf="1">
    <nc r="E2302" t="inlineStr">
      <is>
        <t>Kompetencijų pripažinimo naudojant Moodle sistemą sprendimo prototipas</t>
      </is>
    </nc>
    <odxf>
      <protection locked="0"/>
    </odxf>
    <ndxf>
      <protection locked="1"/>
    </ndxf>
  </rcc>
  <rcc rId="77325" sId="1" odxf="1" dxf="1">
    <nc r="F2302" t="inlineStr">
      <is>
        <t>Gintaras Kučinskas,
Informacinių technologijų katedros vedėjas,
g.kucinskas@kvk.lt
Tel. 8-698-29779</t>
      </is>
    </nc>
    <odxf>
      <alignment wrapText="0" readingOrder="0"/>
    </odxf>
    <ndxf>
      <alignment wrapText="1" readingOrder="0"/>
    </ndxf>
  </rcc>
  <rcc rId="77326" sId="1">
    <nc r="G2302">
      <v>10</v>
    </nc>
  </rcc>
  <rcc rId="77327" sId="1" odxf="1" dxf="1">
    <nc r="D2303"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328" sId="1" odxf="1" dxf="1">
    <nc r="E2303" t="inlineStr">
      <is>
        <t>Įmonės darbuotojų nuotolinio mokymo sistemos modeliavimas ir prototipo kūrimas
Šis tyrimas skirtas atlikti esamos kvalifikacijos kėlimo sistemos įmonėje vertinimą, identifikuoti mokymo veiklas, kurios gali būti perkeltos į elektroninę erdvę, parengti nuotolinio mokymo metodiką bei sukurti įmonei adaptuotos nuotolinio mokymo informacinės sistemos prototipą.</t>
      </is>
    </nc>
    <odxf>
      <protection locked="0"/>
    </odxf>
    <ndxf>
      <protection locked="1"/>
    </ndxf>
  </rcc>
  <rcc rId="77329" sId="1" odxf="1" dxf="1">
    <nc r="F2303" t="inlineStr">
      <is>
        <t>Simona Miliauskienė, 
Tel.(+370 5) 271 4466,
e-mail: simona.miliauskiene@mruni.eu</t>
      </is>
    </nc>
    <odxf>
      <alignment wrapText="0" readingOrder="0"/>
    </odxf>
    <ndxf>
      <alignment wrapText="1" readingOrder="0"/>
    </ndxf>
  </rcc>
  <rcc rId="77330" sId="1">
    <nc r="G2303">
      <v>13</v>
    </nc>
  </rcc>
  <rcc rId="77331" sId="1" odxf="1" dxf="1">
    <nc r="D2304"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332" sId="1" odxf="1" dxf="1">
    <nc r="E2304" t="inlineStr">
      <is>
        <t>Žaidybinimo (angl. gamefication) technologijomis paremtos ugdymosi sistemos taikymo mažose ir vidutinėse įmonėse ( bei kito pobūdžio organizacijose) prototipas.</t>
      </is>
    </nc>
    <odxf>
      <protection locked="0"/>
    </odxf>
    <ndxf>
      <protection locked="1"/>
    </ndxf>
  </rcc>
  <rcc rId="77333" sId="1" odxf="1" dxf="1">
    <nc r="F2304" t="inlineStr">
      <is>
        <t>Simona Miliauskienė, 
Tel.(+370 5) 271 4466,
e-mail: simona.miliauskiene@mruni.eu</t>
      </is>
    </nc>
    <odxf>
      <alignment wrapText="0" readingOrder="0"/>
    </odxf>
    <ndxf>
      <alignment wrapText="1" readingOrder="0"/>
    </ndxf>
  </rcc>
  <rcc rId="77334" sId="1">
    <nc r="G2304">
      <v>13</v>
    </nc>
  </rcc>
  <rcc rId="77335" sId="1" odxf="1" dxf="1">
    <nc r="D2305"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336" sId="1" odxf="1" dxf="1">
    <nc r="E2305" t="inlineStr">
      <is>
        <t>EP „Programinės įrangos (PĮ) testuotojų parinkimo ir mokymo sistema“. PĮ testavimas yra specifinė informacijos sistemų kūrimo bei palaikymo veiklų dalis, kuriai aktualūs darbuotojų socialiniai įgūdžiai, atsakomybė, pakantumas ir kt., ir yra pakankamai veiklos žmonėms, neturintiems kompetencijų sistemų kūrimo srityje. Šis mokymo sistemos prototipas yra pradinė stadija, kur į informacijos technologijų kūrybos veiklą įtraukiami „žmonės iš šalies“. Tolesnis sprendimo išvystymas reiškia tiek testuotojų karjeros vystymą testavimo veikloje įsisavinant naujus testavimo įrankius, tiek galimybę pereiti į kitas informacijos ir ryšių srities kvalifikacijos standarte apibrėžiamas veiklas.</t>
      </is>
    </nc>
    <odxf>
      <protection locked="0"/>
    </odxf>
    <ndxf>
      <protection locked="1"/>
    </ndxf>
  </rcc>
  <rcc rId="77337" sId="1" odxf="1" dxf="1">
    <nc r="F2305" t="inlineStr">
      <is>
        <t>Simona Miliauskienė, 
Tel.(+370 5) 271 4466,
e-mail: simona.miliauskiene@mruni.eu</t>
      </is>
    </nc>
    <odxf>
      <alignment wrapText="0" readingOrder="0"/>
    </odxf>
    <ndxf>
      <alignment wrapText="1" readingOrder="0"/>
    </ndxf>
  </rcc>
  <rcc rId="77338" sId="1">
    <nc r="G2305">
      <v>13</v>
    </nc>
  </rcc>
  <rcc rId="77339" sId="1" odxf="1" dxf="1">
    <nc r="D2306"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340" sId="1" odxf="1" dxf="1">
    <nc r="E2306" t="inlineStr">
      <is>
        <t>Įmonės darbuotojų kūrybiškumo ir produktyvumo didinimas taikant socialiai atsakingos asmenybės ugdymo modelį.
Remiantis Marijos Mendelės Leliūgienės sukurtu socialiai atsakingos asmenybės ugdymo modeliu (2012) parengiama ugdymo metodika ir sukuriamas prototipas.</t>
      </is>
    </nc>
    <odxf>
      <protection locked="0"/>
    </odxf>
    <ndxf>
      <protection locked="1"/>
    </ndxf>
  </rcc>
  <rcc rId="77341" sId="1" odxf="1" dxf="1">
    <nc r="F2306" t="inlineStr">
      <is>
        <t>Simona Miliauskienė, 
Tel.(+370 5) 271 4466,
e-mail: simona.miliauskiene@mruni.eu</t>
      </is>
    </nc>
    <odxf>
      <alignment wrapText="0" readingOrder="0"/>
    </odxf>
    <ndxf>
      <alignment wrapText="1" readingOrder="0"/>
    </ndxf>
  </rcc>
  <rcc rId="77342" sId="1">
    <nc r="G2306">
      <v>13</v>
    </nc>
  </rcc>
  <rcc rId="77343" sId="1" odxf="1" dxf="1">
    <nc r="D2307"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344" sId="1" odxf="1" dxf="1">
    <nc r="E2307" t="inlineStr">
      <is>
        <t>Marketingo ir komunikacijos planų ruošimo/planavimo prototipo sukūrimas- pritaikymas novatoriškų smulkių ir vidutinių įmonių  bei socialinio verslo sparčiam vystymuisi.
Marketingo veiksmų bei komunikacijos efektyvumas neatsiejamas nuo organizacijos veiklos ir rinkos analizės, klientų ir vartotojų poreikių išsiaiškinimo, veiksmų ir komunikacijos priemonių planavimo, tikslų išsikėlimo ir jų rezultatyvumo vertinimo. Marketingo ir komunikacijos planų sudarymo el.planavimo prototipas leis sparčiau įgyvendinti šias užduotis bei įvertinti novatoriško smulkaus ir vidutinio  ir/ar socialinio verslo pasirengimą įmonės plėtrai ir efektyvumo didinimui, našumo augimui ir naujų idėjų ir jų sprendimų paiešką, skatinat naujų produktų komercializavimą  rinkoje. Šis prototipas leis sistemiškai įvertinti įmonės pasirengimą pokyčiams ir suplanuoti marketingo bei komunikacijos veiksmus, pritaikomus inovacijoms, kurie darys tiesioginę įtaką įmonės potencialo didinimui. 
Tai atitinka prioriteto „Modernios ugdymosi technologijos ir procesai, skatinantys kūrybiškos  ir produktyvios asmenybės tapsmą“ veiksmų plano uždavinius „kurti ir diegti naujas arba iš esmės patobulintas mišriąsias kompetencijos ugdymo technologijas mokymo ir mokymosi priemonių interaktyvumą (pvz. e.mokymosi priemonės)“ ir „kurti mišriųjų kompetencijos ugdymo technologijų prototipus ir paslaugas, leidžiančias užtikrinti reikalingų kompetencijų ir įgūdžių ugdymą laikų ir efektyviai, prisitaikant prie nuolat kintančios verslo ir viešojo sektoriaus aplinkos“.</t>
      </is>
    </nc>
    <odxf>
      <protection locked="0"/>
    </odxf>
    <ndxf>
      <protection locked="1"/>
    </ndxf>
  </rcc>
  <rcc rId="77345" sId="1" odxf="1" dxf="1">
    <nc r="F2307" t="inlineStr">
      <is>
        <t>Simona Miliauskienė, 
Tel.(+370 5) 271 4466,
e-mail: simona.miliauskiene@mruni.eu</t>
      </is>
    </nc>
    <odxf>
      <alignment wrapText="0" readingOrder="0"/>
    </odxf>
    <ndxf>
      <alignment wrapText="1" readingOrder="0"/>
    </ndxf>
  </rcc>
  <rcc rId="77346" sId="1">
    <nc r="G2307">
      <v>13</v>
    </nc>
  </rcc>
  <rcc rId="77347" sId="1" odxf="1" dxf="1">
    <nc r="D2308" t="inlineStr">
      <is>
        <t>K6_P1_T2</t>
      </is>
    </nc>
    <odxf>
      <alignment wrapText="0" readingOrder="0"/>
      <protection locked="0"/>
    </odxf>
    <ndxf>
      <alignment wrapText="1" readingOrder="0"/>
      <protection locked="1"/>
    </ndxf>
  </rcc>
  <rcc rId="77348" sId="1" odxf="1" dxf="1">
    <nc r="E2308" t="inlineStr">
      <is>
        <t>Tinklinės ugdymosi sistemos prototipas, remiantis kolektyvinio intelekto (KI) principais.</t>
      </is>
    </nc>
    <odxf>
      <protection locked="0"/>
    </odxf>
    <ndxf>
      <protection locked="1"/>
    </ndxf>
  </rcc>
  <rcc rId="77349" sId="1" odxf="1" dxf="1">
    <nc r="F2308" t="inlineStr">
      <is>
        <t>Simona Miliauskienė, 
Tel.(+370 5) 271 4466,
e-mail: simona.miliauskiene@mruni.eu</t>
      </is>
    </nc>
    <odxf>
      <alignment wrapText="0" readingOrder="0"/>
    </odxf>
    <ndxf>
      <alignment wrapText="1" readingOrder="0"/>
    </ndxf>
  </rcc>
  <rcc rId="77350" sId="1">
    <nc r="G2308">
      <v>13</v>
    </nc>
  </rcc>
  <rcc rId="77351" sId="1" odxf="1" dxf="1">
    <nc r="D2309" t="inlineStr">
      <is>
        <t>K6_P1_T3</t>
      </is>
    </nc>
    <odxf>
      <font>
        <sz val="11"/>
        <color theme="1"/>
        <name val="Calibri"/>
        <scheme val="minor"/>
      </font>
      <alignment wrapText="0" readingOrder="0"/>
      <protection locked="0"/>
    </odxf>
    <ndxf>
      <font>
        <sz val="11"/>
        <color indexed="8"/>
        <name val="Calibri"/>
        <scheme val="none"/>
      </font>
      <alignment wrapText="1" readingOrder="0"/>
      <protection locked="1"/>
    </ndxf>
  </rcc>
  <rcc rId="77352" sId="1" odxf="1" dxf="1">
    <nc r="E2309" t="inlineStr">
      <is>
        <t>Sensorinio ugdymo multisenosrinėse aplinkose metodikos kūrimas. Tikslas – sukurti sensorinio ugdymo metodiką taikant multisenosrines aplinkas, kurioje ugdymas remiasi pagrindinių pojūčių stimuliavimu, priežasties ir pasekmės ryšių suvokimu, komunikacijos įgūdžių formavimu, sudarančių pagrindą plėtoti vaikų, turinčių vidutinį ir žymų intelekto sutrikimą bei įvairiapusių raidos (autizmo spektro) sutrikimų, potencialą. Rezultatas – metodika,  skirta sensoriniam ugdymui multisensorinėse aplinkose.</t>
      </is>
    </nc>
    <odxf>
      <protection locked="0"/>
    </odxf>
    <ndxf>
      <protection locked="1"/>
    </ndxf>
  </rcc>
  <rcc rId="77353" sId="1" odxf="1" dxf="1">
    <nc r="F2309" t="inlineStr">
      <is>
        <t>Ingrida Baranauskienė
+370410595730; 
mob. +370 650 74893
el.p. i.baranauskiene@cr.su.lt</t>
      </is>
    </nc>
    <odxf>
      <alignment wrapText="0" readingOrder="0"/>
    </odxf>
    <ndxf>
      <alignment wrapText="1" readingOrder="0"/>
    </ndxf>
  </rcc>
  <rcc rId="77354" sId="1">
    <nc r="G2309">
      <v>16</v>
    </nc>
  </rcc>
  <rcc rId="77355" sId="1" odxf="1" dxf="1">
    <nc r="D2310" t="inlineStr">
      <is>
        <t>K6_P1_T3</t>
      </is>
    </nc>
    <odxf>
      <font>
        <sz val="11"/>
        <color theme="1"/>
        <name val="Calibri"/>
        <scheme val="minor"/>
      </font>
      <alignment wrapText="0" readingOrder="0"/>
      <protection locked="0"/>
    </odxf>
    <ndxf>
      <font>
        <sz val="11"/>
        <color indexed="8"/>
        <name val="Calibri"/>
        <scheme val="none"/>
      </font>
      <alignment wrapText="1" readingOrder="0"/>
      <protection locked="1"/>
    </ndxf>
  </rcc>
  <rcc rId="77356" sId="1" odxf="1" dxf="1">
    <nc r="E2310" t="inlineStr">
      <is>
        <t>Profesinio orientavimo modelio įvairiems žmogaus amžiaus tarpsniams  sukūrimas, integruojant kompetentingų profesinio orientavimo specialistų rengimą, metodinės medžiagos, grįstos moksliniais tyrimais, kūrimą, inovatyvių ugdymosi technologijų projektavimą realioje ir simuliacinėje aplinkoje</t>
      </is>
    </nc>
    <odxf>
      <protection locked="0"/>
    </odxf>
    <ndxf>
      <protection locked="1"/>
    </ndxf>
  </rcc>
  <rcc rId="77357" sId="1" odxf="1" dxf="1">
    <nc r="F2310" t="inlineStr">
      <is>
        <t>Jurgita Lenkauskaitė
861513226</t>
      </is>
    </nc>
    <odxf>
      <alignment wrapText="0" readingOrder="0"/>
    </odxf>
    <ndxf>
      <alignment wrapText="1" readingOrder="0"/>
    </ndxf>
  </rcc>
  <rcc rId="77358" sId="1">
    <nc r="G2310">
      <v>16</v>
    </nc>
  </rcc>
  <rcc rId="77359" sId="1" odxf="1" dxf="1">
    <nc r="D2311" t="inlineStr">
      <is>
        <t>K6_P1_T2</t>
      </is>
    </nc>
    <odxf>
      <font>
        <sz val="11"/>
        <color theme="1"/>
        <name val="Calibri"/>
        <scheme val="minor"/>
      </font>
      <alignment wrapText="0" readingOrder="0"/>
      <protection locked="0"/>
    </odxf>
    <ndxf>
      <font>
        <sz val="11"/>
        <color indexed="8"/>
        <name val="Calibri"/>
        <scheme val="none"/>
      </font>
      <alignment wrapText="1" readingOrder="0"/>
      <protection locked="1"/>
    </ndxf>
  </rcc>
  <rcc rId="77360" sId="1" odxf="1" dxf="1">
    <nc r="E2311" t="inlineStr">
      <is>
        <t>Garsą įrašančios lavinimo priemonės prototipo sukūrimas ir pritaikymas vaikų kalbinių gebėjimų ugdymui. 
1. Sukurti ir pritaikyti vaiko poreikiams priemonę, leidžiančią naudojant elektroninių žymenų technologijas įrašyti žodžius, frazes taip susiejant jas su vaiko aplinkos daiktais, paveikslais, spausdintais žodžiais ar trumpais tekstais. 
2. Įvertinti priemonės pritaikymo skirtingo amžiaus, gebėjimų ir specialiųjų ugdymosi poreikių turinčių vaikų kalbinių gebėjimų ugdymui galimybes.</t>
      </is>
    </nc>
    <odxf>
      <protection locked="0"/>
    </odxf>
    <ndxf>
      <protection locked="1"/>
    </ndxf>
  </rcc>
  <rcc rId="77361" sId="1" odxf="1" dxf="1">
    <nc r="F2311" t="inlineStr">
      <is>
        <t>Lina Miltenienė
lina.milteniene@su.lt
tel. 8 41 595734</t>
      </is>
    </nc>
    <odxf>
      <alignment wrapText="0" readingOrder="0"/>
    </odxf>
    <ndxf>
      <alignment wrapText="1" readingOrder="0"/>
    </ndxf>
  </rcc>
  <rcc rId="77362" sId="1">
    <nc r="G2311">
      <v>16</v>
    </nc>
  </rcc>
  <rcc rId="77363" sId="1" odxf="1" dxf="1">
    <nc r="D2312" t="inlineStr">
      <is>
        <t>K6_P1_T2</t>
      </is>
    </nc>
    <odxf>
      <font>
        <sz val="11"/>
        <color theme="1"/>
        <name val="Calibri"/>
        <scheme val="minor"/>
      </font>
      <alignment wrapText="0" readingOrder="0"/>
      <protection locked="0"/>
    </odxf>
    <ndxf>
      <font>
        <sz val="11"/>
        <color indexed="8"/>
        <name val="Calibri"/>
        <scheme val="none"/>
      </font>
      <alignment wrapText="1" readingOrder="0"/>
      <protection locked="1"/>
    </ndxf>
  </rcc>
  <rcc rId="77364" sId="1" odxf="1" dxf="1">
    <nc r="E2312" t="inlineStr">
      <is>
        <t>Metodikos, skirtos sensoriniam ugdymui multisensorinėse aplinkose, išbandymas (adaptavimas). Tikslas – išbandyti metodiką, skirtą sensoriniam ugdymui multisensorinėse aplinkose su vaikais, turinčiais vidutinį ir žymų intelekto bei įvairiapusių raidos (autizmo spektro) sutrikimų. 
Rezultatas – išbandyta/adaptuota sensorinio ugdymo metodika multisensorinėse aplinkose.</t>
      </is>
    </nc>
    <odxf>
      <protection locked="0"/>
    </odxf>
    <ndxf>
      <protection locked="1"/>
    </ndxf>
  </rcc>
  <rcc rId="77365" sId="1" odxf="1" dxf="1">
    <nc r="F2312" t="inlineStr">
      <is>
        <t>Ingrida Baranauskienė
+370410595730; 
mob. +370 650 74893
el.p. i.baranauskiene@cr.su.lt</t>
      </is>
    </nc>
    <odxf>
      <alignment wrapText="0" readingOrder="0"/>
    </odxf>
    <ndxf>
      <alignment wrapText="1" readingOrder="0"/>
    </ndxf>
  </rcc>
  <rcc rId="77366" sId="1">
    <nc r="G2312">
      <v>16</v>
    </nc>
  </rcc>
  <rcc rId="77367" sId="1" odxf="1" dxf="1">
    <nc r="D2313" t="inlineStr">
      <is>
        <t>K6_P1_T2</t>
      </is>
    </nc>
    <odxf>
      <alignment wrapText="0" readingOrder="0"/>
      <protection locked="0"/>
    </odxf>
    <ndxf>
      <alignment wrapText="1" readingOrder="0"/>
      <protection locked="1"/>
    </ndxf>
  </rcc>
  <rcc rId="77368" sId="1" odxf="1" dxf="1">
    <nc r="E2313" t="inlineStr">
      <is>
        <t>Nuotolinis interaktyvus kvantinės daugelio kūnų sistemos modeliavimas mokymosi tikslais, programinio prototipo sukūrimas.</t>
      </is>
    </nc>
    <odxf>
      <protection locked="0"/>
    </odxf>
    <ndxf>
      <protection locked="1"/>
    </ndxf>
  </rcc>
  <rcc rId="77369" sId="1" odxf="1" dxf="1">
    <nc r="F2313" t="inlineStr">
      <is>
        <t>Dr. Artūras Plukis
FTMC branduolinių tyrimų skyrius
Tel. (+3705)2661654
Mob. +37068754728
El. p.: arturas.plukis@ftmc.lt</t>
      </is>
    </nc>
    <odxf>
      <alignment wrapText="0" readingOrder="0"/>
    </odxf>
    <ndxf>
      <alignment wrapText="1" readingOrder="0"/>
    </ndxf>
  </rcc>
  <rcc rId="77370" sId="1">
    <nc r="G2313">
      <v>18</v>
    </nc>
  </rcc>
  <rcc rId="77371" sId="1" odxf="1" dxf="1">
    <nc r="D2314" t="inlineStr">
      <is>
        <t>K6_P1_T2</t>
      </is>
    </nc>
    <odxf>
      <alignment wrapText="0" readingOrder="0"/>
      <protection locked="0"/>
    </odxf>
    <ndxf>
      <alignment wrapText="1" readingOrder="0"/>
      <protection locked="1"/>
    </ndxf>
  </rcc>
  <rcc rId="77372" sId="1" odxf="1" dxf="1">
    <nc r="E2314" t="inlineStr">
      <is>
        <t>Programinės įrangos ir 3d aplinkos prototipų virtualios realybės įrangai kūrimas juos taikant kaip įrankį skatinantį kūrybiškos ir produktyvios asmenybės tapsmą</t>
      </is>
    </nc>
    <odxf>
      <protection locked="0"/>
    </odxf>
    <ndxf>
      <protection locked="1"/>
    </ndxf>
  </rcc>
  <rcc rId="77373" sId="1" odxf="1" dxf="1">
    <nc r="F2314" t="inlineStr">
      <is>
        <t>Audrius Zujus
Inovacijų programos vadovas
audrius.zujus@bpti.lt 
+37066295830</t>
      </is>
    </nc>
    <odxf>
      <alignment wrapText="0" readingOrder="0"/>
      <protection locked="0"/>
    </odxf>
    <ndxf>
      <alignment wrapText="1" readingOrder="0"/>
      <protection locked="1"/>
    </ndxf>
  </rcc>
  <rcc rId="77374" sId="1">
    <nc r="G2314">
      <v>20</v>
    </nc>
  </rcc>
  <rcc rId="77375" sId="1" odxf="1" dxf="1">
    <nc r="D2315" t="inlineStr">
      <is>
        <t>K6_P1_T2</t>
      </is>
    </nc>
    <odxf>
      <alignment wrapText="0" readingOrder="0"/>
      <protection locked="0"/>
    </odxf>
    <ndxf>
      <alignment wrapText="1" readingOrder="0"/>
      <protection locked="1"/>
    </ndxf>
  </rcc>
  <rcc rId="77376" sId="1" odxf="1" dxf="1">
    <nc r="E2315" t="inlineStr">
      <is>
        <t>Modernių ugdymo techologijų prototipo kūrimas, taikant mobilių sistemų, kompiuterinės regos, vaizdo analizes</t>
      </is>
    </nc>
    <odxf>
      <protection locked="0"/>
    </odxf>
    <ndxf>
      <protection locked="1"/>
    </ndxf>
  </rcc>
  <rcc rId="77377" sId="1" odxf="1" dxf="1">
    <nc r="F2315" t="inlineStr">
      <is>
        <t>dr. Paulius Serafinavičius
Vyresnusis mokslo darbuotojas
 paulius.serafinavicius@bpti.lt
+37068387737</t>
      </is>
    </nc>
    <odxf>
      <alignment wrapText="0" readingOrder="0"/>
      <protection locked="0"/>
    </odxf>
    <ndxf>
      <alignment wrapText="1" readingOrder="0"/>
      <protection locked="1"/>
    </ndxf>
  </rcc>
  <rcc rId="77378" sId="1">
    <nc r="G2315">
      <v>20</v>
    </nc>
  </rcc>
  <rcc rId="77379" sId="1" odxf="1" dxf="1">
    <nc r="D2316" t="inlineStr">
      <is>
        <t>K6_P1_T2</t>
      </is>
    </nc>
    <odxf>
      <alignment wrapText="0" readingOrder="0"/>
      <protection locked="0"/>
    </odxf>
    <ndxf>
      <alignment wrapText="1" readingOrder="0"/>
      <protection locked="1"/>
    </ndxf>
  </rcc>
  <rcc rId="77380" sId="1" odxf="1" dxf="1">
    <nc r="E2316" t="inlineStr">
      <is>
        <t>Prototipų, tai kančių socialinių tinklus ugdymo technologijų tobulinimui ir modernizavimui kūrimas.</t>
      </is>
    </nc>
    <odxf>
      <protection locked="0"/>
    </odxf>
    <ndxf>
      <protection locked="1"/>
    </ndxf>
  </rcc>
  <rcc rId="77381" sId="1" odxf="1" dxf="1">
    <nc r="F2316" t="inlineStr">
      <is>
        <t>Justina Mandravickaitė
Jaunesnioji mokslo darbuotoja 
justina@bpti.lt
+37062115944</t>
      </is>
    </nc>
    <odxf>
      <alignment wrapText="0" readingOrder="0"/>
      <protection locked="0"/>
    </odxf>
    <ndxf>
      <alignment wrapText="1" readingOrder="0"/>
      <protection locked="1"/>
    </ndxf>
  </rcc>
  <rcc rId="77382" sId="1">
    <nc r="G2316">
      <v>20</v>
    </nc>
  </rcc>
  <rcc rId="77383" sId="1" odxf="1" dxf="1">
    <nc r="D2317" t="inlineStr">
      <is>
        <t>K6_P1_T2</t>
      </is>
    </nc>
    <odxf>
      <alignment wrapText="0" readingOrder="0"/>
      <protection locked="0"/>
    </odxf>
    <ndxf>
      <alignment wrapText="1" readingOrder="0"/>
      <protection locked="1"/>
    </ndxf>
  </rcc>
  <rcc rId="77384" sId="1" odxf="1" dxf="1">
    <nc r="E2317" t="inlineStr">
      <is>
        <t>Prototipų, tai kančių socialinių tinklus ugdymo technologijų tobulinimui ir modernizavimui demonstravimas.</t>
      </is>
    </nc>
    <odxf>
      <protection locked="0"/>
    </odxf>
    <ndxf>
      <protection locked="1"/>
    </ndxf>
  </rcc>
  <rcc rId="77385" sId="1" odxf="1" dxf="1">
    <nc r="F2317" t="inlineStr">
      <is>
        <t>Justina Mandravickaitė
Jaunesnioji mokslo darbuotoja 
justina@bpti.lt
+37062115944</t>
      </is>
    </nc>
    <odxf>
      <alignment wrapText="0" readingOrder="0"/>
      <protection locked="0"/>
    </odxf>
    <ndxf>
      <alignment wrapText="1" readingOrder="0"/>
      <protection locked="1"/>
    </ndxf>
  </rcc>
  <rcc rId="77386" sId="1">
    <nc r="G2317">
      <v>20</v>
    </nc>
  </rcc>
  <rcc rId="77387" sId="1" odxf="1" dxf="1">
    <nc r="D2318" t="inlineStr">
      <is>
        <t>K6_P1_T2</t>
      </is>
    </nc>
    <odxf>
      <alignment wrapText="0" readingOrder="0"/>
      <protection locked="0"/>
    </odxf>
    <ndxf>
      <alignment wrapText="1" readingOrder="0"/>
      <protection locked="1"/>
    </ndxf>
  </rcc>
  <rcc rId="77388" sId="1" odxf="1" dxf="1">
    <nc r="E2318" t="inlineStr">
      <is>
        <t>Prototipų duomenų gavybos ir dirbtinio intelekto taikymams ugdymo technologijų tobulinimui sukūrimas.</t>
      </is>
    </nc>
    <odxf>
      <protection locked="0"/>
    </odxf>
    <ndxf>
      <protection locked="1"/>
    </ndxf>
  </rcc>
  <rcc rId="77389" sId="1" odxf="1" dxf="1">
    <nc r="F2318" t="inlineStr">
      <is>
        <t>Prof. Tomas Krilavičius
IT skyriaus vadovas 
 t.krilavicius@bpti.lt
 +37061804223</t>
      </is>
    </nc>
    <odxf>
      <alignment wrapText="0" readingOrder="0"/>
      <protection locked="0"/>
    </odxf>
    <ndxf>
      <alignment wrapText="1" readingOrder="0"/>
      <protection locked="1"/>
    </ndxf>
  </rcc>
  <rcc rId="77390" sId="1">
    <nc r="G2318">
      <v>20</v>
    </nc>
  </rcc>
  <rcc rId="77391" sId="1" odxf="1" dxf="1">
    <nc r="D2319" t="inlineStr">
      <is>
        <t>K6_P1_T2</t>
      </is>
    </nc>
    <odxf>
      <alignment wrapText="0" readingOrder="0"/>
      <protection locked="0"/>
    </odxf>
    <ndxf>
      <alignment wrapText="1" readingOrder="0"/>
      <protection locked="1"/>
    </ndxf>
  </rcc>
  <rcc rId="77392" sId="1" odxf="1" dxf="1">
    <nc r="E2319" t="inlineStr">
      <is>
        <t>Prototipų kalbos technologijų taikymams ugdymo technologijų tobulinimui sukūrimas.</t>
      </is>
    </nc>
    <odxf>
      <protection locked="0"/>
    </odxf>
    <ndxf>
      <protection locked="1"/>
    </ndxf>
  </rcc>
  <rcc rId="77393" sId="1" odxf="1" dxf="1">
    <nc r="F2319" t="inlineStr">
      <is>
        <t>Prof. Tomas Krilavičius
IT skyriaus vadovas 
 t.krilavicius@bpti.lt
 +37061804223</t>
      </is>
    </nc>
    <odxf>
      <alignment wrapText="0" readingOrder="0"/>
      <protection locked="0"/>
    </odxf>
    <ndxf>
      <alignment wrapText="1" readingOrder="0"/>
      <protection locked="1"/>
    </ndxf>
  </rcc>
  <rcc rId="77394" sId="1">
    <nc r="G2319">
      <v>20</v>
    </nc>
  </rcc>
  <rcc rId="77395" sId="1" odxf="1" dxf="1">
    <nc r="D2320" t="inlineStr">
      <is>
        <t>K6_P1_T2</t>
      </is>
    </nc>
    <odxf>
      <alignment wrapText="0" readingOrder="0"/>
      <protection locked="0"/>
    </odxf>
    <ndxf>
      <alignment wrapText="1" readingOrder="0"/>
      <protection locked="1"/>
    </ndxf>
  </rcc>
  <rcc rId="77396" sId="1" odxf="1" dxf="1">
    <nc r="E2320" t="inlineStr">
      <is>
        <t>Prototipų duomenų gavybos ir dirbtinio intelekto taikymams ugdymo technologijų tobulinimui demonstravimas.</t>
      </is>
    </nc>
    <odxf>
      <protection locked="0"/>
    </odxf>
    <ndxf>
      <protection locked="1"/>
    </ndxf>
  </rcc>
  <rcc rId="77397" sId="1" odxf="1" dxf="1">
    <nc r="F2320" t="inlineStr">
      <is>
        <t>Prof. Tomas Krilavičius
IT skyriaus vadovas 
 t.krilavicius@bpti.lt
 +37061804223</t>
      </is>
    </nc>
    <odxf>
      <alignment wrapText="0" readingOrder="0"/>
      <protection locked="0"/>
    </odxf>
    <ndxf>
      <alignment wrapText="1" readingOrder="0"/>
      <protection locked="1"/>
    </ndxf>
  </rcc>
  <rcc rId="77398" sId="1">
    <nc r="G2320">
      <v>20</v>
    </nc>
  </rcc>
  <rcc rId="77399" sId="1" odxf="1" dxf="1">
    <nc r="D2321" t="inlineStr">
      <is>
        <t>K6_P1_T2</t>
      </is>
    </nc>
    <odxf>
      <alignment wrapText="0" readingOrder="0"/>
      <protection locked="0"/>
    </odxf>
    <ndxf>
      <alignment wrapText="1" readingOrder="0"/>
      <protection locked="1"/>
    </ndxf>
  </rcc>
  <rcc rId="77400" sId="1" odxf="1" dxf="1">
    <nc r="E2321" t="inlineStr">
      <is>
        <t>Prototipų kalbos technologijų taikymams ugdymo technologijų tobulinimui demonstraviams.</t>
      </is>
    </nc>
    <odxf>
      <protection locked="0"/>
    </odxf>
    <ndxf>
      <protection locked="1"/>
    </ndxf>
  </rcc>
  <rcc rId="77401" sId="1" odxf="1" dxf="1">
    <nc r="F2321" t="inlineStr">
      <is>
        <t>Prof. Tomas Krilavičius
IT skyriaus vadovas 
 t.krilavicius@bpti.lt
 +37061804223</t>
      </is>
    </nc>
    <odxf>
      <alignment wrapText="0" readingOrder="0"/>
      <protection locked="0"/>
    </odxf>
    <ndxf>
      <alignment wrapText="1" readingOrder="0"/>
      <protection locked="1"/>
    </ndxf>
  </rcc>
  <rcc rId="77402" sId="1">
    <nc r="G2321">
      <v>20</v>
    </nc>
  </rcc>
  <rcc rId="77403" sId="1" odxf="1" dxf="1">
    <nc r="D2322" t="inlineStr">
      <is>
        <t>K6_P1_T2</t>
      </is>
    </nc>
    <odxf>
      <alignment wrapText="0" readingOrder="0"/>
      <protection locked="0"/>
    </odxf>
    <ndxf>
      <alignment wrapText="1" readingOrder="0"/>
      <protection locked="1"/>
    </ndxf>
  </rcc>
  <rcc rId="77404" sId="1" odxf="1" dxf="1">
    <nc r="E2322" t="inlineStr">
      <is>
        <t>Sistemų taikančių duomenų gavybos ir dirbtinio intelekto ugdymo technologijų tobulinimui bandomosios partijos gamyba.</t>
      </is>
    </nc>
    <odxf>
      <protection locked="0"/>
    </odxf>
    <ndxf>
      <protection locked="1"/>
    </ndxf>
  </rcc>
  <rcc rId="77405" sId="1" odxf="1" dxf="1">
    <nc r="F2322" t="inlineStr">
      <is>
        <t>Prof. Tomas Krilavičius
IT skyriaus vadovas 
 t.krilavicius@bpti.lt
 +37061804223</t>
      </is>
    </nc>
    <odxf>
      <alignment wrapText="0" readingOrder="0"/>
      <protection locked="0"/>
    </odxf>
    <ndxf>
      <alignment wrapText="1" readingOrder="0"/>
      <protection locked="1"/>
    </ndxf>
  </rcc>
  <rcc rId="77406" sId="1">
    <nc r="G2322">
      <v>20</v>
    </nc>
  </rcc>
  <rcc rId="77407" sId="1" odxf="1" dxf="1">
    <nc r="D2323" t="inlineStr">
      <is>
        <t>K6_P1_T2</t>
      </is>
    </nc>
    <odxf>
      <alignment wrapText="0" readingOrder="0"/>
      <protection locked="0"/>
    </odxf>
    <ndxf>
      <alignment wrapText="1" readingOrder="0"/>
      <protection locked="1"/>
    </ndxf>
  </rcc>
  <rcc rId="77408" sId="1" odxf="1" dxf="1">
    <nc r="E2323" t="inlineStr">
      <is>
        <t>Sistemų taikančių kalbos technologijas ugdymo technologijų tobulinimui bandomosios partijos gamyba.</t>
      </is>
    </nc>
    <odxf>
      <protection locked="0"/>
    </odxf>
    <ndxf>
      <protection locked="1"/>
    </ndxf>
  </rcc>
  <rcc rId="77409" sId="1" odxf="1" dxf="1">
    <nc r="F2323" t="inlineStr">
      <is>
        <t>Prof. Tomas Krilavičius
IT skyriaus vadovas 
 t.krilavicius@bpti.lt
 +37061804223</t>
      </is>
    </nc>
    <odxf>
      <alignment wrapText="0" readingOrder="0"/>
      <protection locked="0"/>
    </odxf>
    <ndxf>
      <alignment wrapText="1" readingOrder="0"/>
      <protection locked="1"/>
    </ndxf>
  </rcc>
  <rcc rId="77410" sId="1">
    <nc r="G2323">
      <v>20</v>
    </nc>
  </rcc>
  <rcc rId="77411" sId="1" odxf="1" dxf="1">
    <nc r="D2324"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7412" sId="1" odxf="1" dxf="1">
    <nc r="E2324" t="inlineStr">
      <is>
        <t xml:space="preserve">Spartaus verslo augimo valdymo pakopinio modelio sukūrimas </t>
      </is>
    </nc>
    <odxf>
      <font>
        <sz val="11"/>
        <color theme="1"/>
        <name val="Calibri"/>
        <scheme val="minor"/>
      </font>
      <protection locked="0"/>
    </odxf>
    <ndxf>
      <font>
        <sz val="11"/>
        <color auto="1"/>
        <name val="Calibri"/>
        <scheme val="minor"/>
      </font>
      <protection locked="1"/>
    </ndxf>
  </rcc>
  <rcc rId="77413" sId="1" odxf="1" dxf="1">
    <nc r="F232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414" sId="1">
    <nc r="G2324">
      <v>22</v>
    </nc>
  </rcc>
  <rcc rId="77415" sId="1" odxf="1" dxf="1">
    <nc r="D2325"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7416" sId="1" odxf="1" dxf="1">
    <nc r="E2325" t="inlineStr">
      <is>
        <t>Verslo procesų ir valdymo sprendimų prototipas verslo augimo atskiroms verslo augimo pakopoms</t>
      </is>
    </nc>
    <odxf>
      <font>
        <sz val="11"/>
        <color theme="1"/>
        <name val="Calibri"/>
        <scheme val="minor"/>
      </font>
      <protection locked="0"/>
    </odxf>
    <ndxf>
      <font>
        <sz val="11"/>
        <color auto="1"/>
        <name val="Calibri"/>
        <scheme val="minor"/>
      </font>
      <protection locked="1"/>
    </ndxf>
  </rcc>
  <rcc rId="77417" sId="1" odxf="1" dxf="1">
    <nc r="F232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418" sId="1">
    <nc r="G2325">
      <v>22</v>
    </nc>
  </rcc>
  <rcc rId="77419" sId="1" odxf="1" dxf="1">
    <nc r="D2326"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7420" sId="1" odxf="1" dxf="1">
    <nc r="E2326" t="inlineStr">
      <is>
        <t>Jauno globalaus technologinio verslo vystymo metodologijos sukūrimas</t>
      </is>
    </nc>
    <odxf>
      <font>
        <sz val="11"/>
        <color theme="1"/>
        <name val="Calibri"/>
        <scheme val="minor"/>
      </font>
      <protection locked="0"/>
    </odxf>
    <ndxf>
      <font>
        <sz val="11"/>
        <color auto="1"/>
        <name val="Calibri"/>
        <scheme val="minor"/>
      </font>
      <protection locked="1"/>
    </ndxf>
  </rcc>
  <rcc rId="77421" sId="1" odxf="1" dxf="1">
    <nc r="F232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422" sId="1">
    <nc r="G2326">
      <v>22</v>
    </nc>
  </rcc>
  <rcc rId="77423" sId="1" odxf="1" dxf="1">
    <nc r="D2327"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7424" sId="1" odxf="1" dxf="1">
    <nc r="E2327" t="inlineStr">
      <is>
        <t>Lietuviškų filmų Lietuvoje titravimo ir dubliavimo tyrimai</t>
      </is>
    </nc>
    <odxf>
      <font>
        <sz val="11"/>
        <color theme="1"/>
        <name val="Calibri"/>
        <scheme val="minor"/>
      </font>
      <alignment horizontal="general" readingOrder="0"/>
      <protection locked="0"/>
    </odxf>
    <ndxf>
      <font>
        <sz val="11"/>
        <color auto="1"/>
        <name val="Calibri"/>
        <scheme val="minor"/>
      </font>
      <alignment horizontal="left" readingOrder="0"/>
      <protection locked="1"/>
    </ndxf>
  </rcc>
  <rcc rId="77425" sId="1" odxf="1" dxf="1">
    <nc r="F232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426" sId="1">
    <nc r="G2327">
      <v>22</v>
    </nc>
  </rcc>
  <rcc rId="77427" sId="1" odxf="1" dxf="1">
    <nc r="D2328"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7428" sId="1" odxf="1" dxf="1">
    <nc r="E2328" t="inlineStr">
      <is>
        <t xml:space="preserve">Pelno ir nepelno organizacijų inovacinės kultūros tyrimai bei vystymo metodikos. </t>
      </is>
    </nc>
    <odxf>
      <font>
        <sz val="11"/>
        <color theme="1"/>
        <name val="Calibri"/>
        <scheme val="minor"/>
      </font>
      <alignment horizontal="general" readingOrder="0"/>
      <protection locked="0"/>
    </odxf>
    <ndxf>
      <font>
        <sz val="11"/>
        <color auto="1"/>
        <name val="Calibri"/>
        <scheme val="minor"/>
      </font>
      <alignment horizontal="left" readingOrder="0"/>
      <protection locked="1"/>
    </ndxf>
  </rcc>
  <rcc rId="77429" sId="1" odxf="1" dxf="1">
    <nc r="F232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430" sId="1">
    <nc r="G2328">
      <v>22</v>
    </nc>
  </rcc>
  <rcc rId="77431" sId="1" odxf="1" dxf="1">
    <nc r="D2329"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7432" sId="1" odxf="1" dxf="1">
    <nc r="E2329" t="inlineStr">
      <is>
        <t>Žaidybinių strategijų ir elementų taikymo mokymosi procese įtaka  
testų ir egzaminų rezultatams</t>
      </is>
    </nc>
    <odxf>
      <font>
        <sz val="11"/>
        <color theme="1"/>
        <name val="Calibri"/>
        <scheme val="minor"/>
      </font>
      <protection locked="0"/>
    </odxf>
    <ndxf>
      <font>
        <sz val="11"/>
        <color auto="1"/>
        <name val="Calibri"/>
        <scheme val="minor"/>
      </font>
      <protection locked="1"/>
    </ndxf>
  </rcc>
  <rcc rId="77433" sId="1" odxf="1" dxf="1">
    <nc r="F232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434" sId="1">
    <nc r="G2329">
      <v>22</v>
    </nc>
  </rcc>
  <rcc rId="77435" sId="1" odxf="1" dxf="1">
    <nc r="D2330"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7436" sId="1" odxf="1" dxf="1">
    <nc r="E2330" t="inlineStr">
      <is>
        <t xml:space="preserve">Mokymo(si) staretegijų ir mokymo(si) aplinkų įtakos tyrimas mokymo(si) rezultatams. </t>
      </is>
    </nc>
    <odxf>
      <font>
        <sz val="11"/>
        <color theme="1"/>
        <name val="Calibri"/>
        <scheme val="minor"/>
      </font>
      <protection locked="0"/>
    </odxf>
    <ndxf>
      <font>
        <sz val="11"/>
        <color auto="1"/>
        <name val="Calibri"/>
        <scheme val="minor"/>
      </font>
      <protection locked="1"/>
    </ndxf>
  </rcc>
  <rcc rId="77437" sId="1" odxf="1" dxf="1">
    <nc r="F233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438" sId="1">
    <nc r="G2330">
      <v>22</v>
    </nc>
  </rcc>
  <rcc rId="77439" sId="1" odxf="1" dxf="1">
    <nc r="D2331"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7440" sId="1" odxf="1" dxf="1">
    <nc r="E2331" t="inlineStr">
      <is>
        <t>Virtualios mokymo(-si) platformos panaudojimo galimybių Lietuvos mokyklose tyrimai</t>
      </is>
    </nc>
    <odxf>
      <font>
        <sz val="11"/>
        <color theme="1"/>
        <name val="Calibri"/>
        <scheme val="minor"/>
      </font>
      <protection locked="0"/>
    </odxf>
    <ndxf>
      <font>
        <sz val="11"/>
        <color auto="1"/>
        <name val="Calibri"/>
        <scheme val="minor"/>
      </font>
      <protection locked="1"/>
    </ndxf>
  </rcc>
  <rcc rId="77441" sId="1" odxf="1" dxf="1">
    <nc r="F233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442" sId="1">
    <nc r="G2331">
      <v>22</v>
    </nc>
  </rcc>
  <rcc rId="77443" sId="1" odxf="1" dxf="1">
    <nc r="D2332"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7444" sId="1" odxf="1" dxf="1">
    <nc r="E2332" t="inlineStr">
      <is>
        <t>Organizacijos žinių, jos darbuotojų įgyjamų veikloje, atpažinimo, atrankos ir kaupimo sistemos prototipo sukūrimas.</t>
      </is>
    </nc>
    <odxf>
      <font>
        <sz val="11"/>
        <color theme="1"/>
        <name val="Calibri"/>
        <scheme val="minor"/>
      </font>
      <protection locked="0"/>
    </odxf>
    <ndxf>
      <font>
        <sz val="11"/>
        <color auto="1"/>
        <name val="Calibri"/>
        <scheme val="minor"/>
      </font>
      <protection locked="1"/>
    </ndxf>
  </rcc>
  <rcc rId="77445" sId="1" odxf="1" dxf="1">
    <nc r="F233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446" sId="1">
    <nc r="G2332">
      <v>22</v>
    </nc>
  </rcc>
  <rcc rId="77447" sId="1" odxf="1" dxf="1">
    <nc r="D2333"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7448" sId="1" odxf="1" dxf="1">
    <nc r="E2333" t="inlineStr">
      <is>
        <t xml:space="preserve">Organizacijos kultūros tyrimas ir vystymas. </t>
      </is>
    </nc>
    <odxf>
      <font>
        <sz val="11"/>
        <color theme="1"/>
        <name val="Calibri"/>
        <scheme val="minor"/>
      </font>
      <protection locked="0"/>
    </odxf>
    <ndxf>
      <font>
        <sz val="11"/>
        <color auto="1"/>
        <name val="Calibri"/>
        <scheme val="minor"/>
      </font>
      <protection locked="1"/>
    </ndxf>
  </rcc>
  <rcc rId="77449" sId="1" odxf="1" dxf="1">
    <nc r="F233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450" sId="1">
    <nc r="G2333">
      <v>22</v>
    </nc>
  </rcc>
  <rcc rId="77451" sId="1" odxf="1" dxf="1">
    <nc r="D2334"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7452" sId="1" odxf="1" dxf="1">
    <nc r="E2334" t="inlineStr">
      <is>
        <t>Organizacijos žmogiškųjų išteklių vystymo rezervų atskleidimo tyrimas.</t>
      </is>
    </nc>
    <odxf>
      <font>
        <sz val="11"/>
        <color theme="1"/>
        <name val="Calibri"/>
        <scheme val="minor"/>
      </font>
      <protection locked="0"/>
    </odxf>
    <ndxf>
      <font>
        <sz val="11"/>
        <color auto="1"/>
        <name val="Calibri"/>
        <scheme val="minor"/>
      </font>
      <protection locked="1"/>
    </ndxf>
  </rcc>
  <rcc rId="77453" sId="1" odxf="1" dxf="1">
    <nc r="F233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454" sId="1">
    <nc r="G2334">
      <v>22</v>
    </nc>
  </rcc>
  <rcc rId="77455" sId="1" odxf="1" dxf="1">
    <nc r="D2335"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456" sId="1" odxf="1" dxf="1">
    <nc r="E2335" t="inlineStr">
      <is>
        <t>Naujų, interaktyvių, patirtinio ir probleminio mokymosi didaktinių metodų ir juos apimančių edukacinių sistemų kūrimas švietimo vadybininkų kompetencijų ugdymo(si) tikslams.</t>
      </is>
    </nc>
    <odxf>
      <protection locked="0"/>
    </odxf>
    <ndxf>
      <protection locked="1"/>
    </ndxf>
  </rcc>
  <rcc rId="77457" sId="1" odxf="1" dxf="1">
    <nc r="F2335" t="inlineStr">
      <is>
        <t>J. Melnikova
tel. 8 46 39 86 16
el. p. julija.melnikova@ku.lt</t>
      </is>
    </nc>
    <odxf>
      <alignment wrapText="0" readingOrder="0"/>
    </odxf>
    <ndxf>
      <alignment wrapText="1" readingOrder="0"/>
    </ndxf>
  </rcc>
  <rcc rId="77458" sId="1">
    <nc r="G2335">
      <v>23</v>
    </nc>
  </rcc>
  <rcc rId="77459" sId="1" odxf="1" dxf="1">
    <nc r="D2336"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460" sId="1" odxf="1" dxf="1">
    <nc r="E2336" t="inlineStr">
      <is>
        <t>Švietimo vadybininkų autonomiško mokymosi technologijų, gerinančių kompetencijų ugdymo(si) kokybę sukūrimas.</t>
      </is>
    </nc>
    <odxf>
      <protection locked="0"/>
    </odxf>
    <ndxf>
      <protection locked="1"/>
    </ndxf>
  </rcc>
  <rcc rId="77461" sId="1" odxf="1" dxf="1">
    <nc r="F2336" t="inlineStr">
      <is>
        <t>J. Melnikova
tel. 8 46 39 86 16
el. p. julija.melnikova@ku.lt</t>
      </is>
    </nc>
    <odxf>
      <alignment wrapText="0" readingOrder="0"/>
    </odxf>
    <ndxf>
      <alignment wrapText="1" readingOrder="0"/>
    </ndxf>
  </rcc>
  <rcc rId="77462" sId="1">
    <nc r="G2336">
      <v>23</v>
    </nc>
  </rcc>
  <rcc rId="77463" sId="1" odxf="1" dxf="1">
    <nc r="D2337"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464" sId="1" odxf="1" dxf="1">
    <nc r="E2337" t="inlineStr">
      <is>
        <t>Interaktyviųjų, mokymosi iš patirties, probleminiu mokymusi pagrįstų edukacinių sistemų ir jų efektyvumo vertinimo modelių ir technologinių sprendimų kūrimas švietimo vadybininkų kompetencijų ugdymo(si) srityje</t>
      </is>
    </nc>
    <odxf>
      <protection locked="0"/>
    </odxf>
    <ndxf>
      <protection locked="1"/>
    </ndxf>
  </rcc>
  <rcc rId="77465" sId="1" odxf="1" dxf="1">
    <nc r="F2337" t="inlineStr">
      <is>
        <t>J. Melnikova
tel. 8 46 39 86 16
el. p. julija.melnikova@ku.lt</t>
      </is>
    </nc>
    <odxf>
      <alignment wrapText="0" readingOrder="0"/>
    </odxf>
    <ndxf>
      <alignment wrapText="1" readingOrder="0"/>
    </ndxf>
  </rcc>
  <rcc rId="77466" sId="1">
    <nc r="G2337">
      <v>23</v>
    </nc>
  </rcc>
  <rcc rId="77467" sId="1" odxf="1" dxf="1">
    <nc r="D2338"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468" sId="1" odxf="1" dxf="1">
    <nc r="E2338" t="inlineStr">
      <is>
        <t>E-mokymosi platformų ir/ar atvirųjų mokymosi išteklių, skirtų švietimo vadybininkų kompetencijų ugdymo(si) tikslams,  kūrimas ir plėtojimas.</t>
      </is>
    </nc>
    <odxf>
      <protection locked="0"/>
    </odxf>
    <ndxf>
      <protection locked="1"/>
    </ndxf>
  </rcc>
  <rcc rId="77469" sId="1" odxf="1" dxf="1">
    <nc r="F2338" t="inlineStr">
      <is>
        <t>J. Melnikova
tel. 8 46 39 86 16
el. p. julija.melnikova@ku.lt</t>
      </is>
    </nc>
    <odxf>
      <alignment wrapText="0" readingOrder="0"/>
    </odxf>
    <ndxf>
      <alignment wrapText="1" readingOrder="0"/>
    </ndxf>
  </rcc>
  <rcc rId="77470" sId="1">
    <nc r="G2338">
      <v>23</v>
    </nc>
  </rcc>
  <rcc rId="77471" sId="1" odxf="1" dxf="1">
    <nc r="D2339" t="inlineStr">
      <is>
        <t>K6_P1_T3</t>
      </is>
    </nc>
    <odxf>
      <alignment wrapText="0" readingOrder="0"/>
      <protection locked="0"/>
    </odxf>
    <ndxf>
      <alignment wrapText="1" readingOrder="0"/>
      <protection locked="1"/>
    </ndxf>
  </rcc>
  <rcc rId="77472" sId="1" odxf="1" dxf="1">
    <nc r="E2339" t="inlineStr">
      <is>
        <t>Meno dalykų (dailės, muzikos, šokio, teatro) pedagogų rengimo ir kompetencijų ugdymo modelių kūrimas</t>
      </is>
    </nc>
    <odxf>
      <protection locked="0"/>
    </odxf>
    <ndxf>
      <protection locked="1"/>
    </ndxf>
  </rcc>
  <rcc rId="77473" sId="1" odxf="1" dxf="1">
    <nc r="F2339" t="inlineStr">
      <is>
        <t>Doc. dr. Jolita Kudinovienė
Tel. (8 5) 275 70 96
El. p. jolita.kudinoviene@leu.lt</t>
      </is>
    </nc>
    <odxf>
      <alignment wrapText="0" readingOrder="0"/>
    </odxf>
    <ndxf>
      <alignment wrapText="1" readingOrder="0"/>
    </ndxf>
  </rcc>
  <rcc rId="77474" sId="1">
    <nc r="G2339">
      <v>24</v>
    </nc>
  </rcc>
  <rcc rId="77475" sId="1" odxf="1" dxf="1">
    <nc r="D2340" t="inlineStr">
      <is>
        <t>K6_P1_T3</t>
      </is>
    </nc>
    <odxf>
      <alignment wrapText="0" readingOrder="0"/>
      <protection locked="0"/>
    </odxf>
    <ndxf>
      <alignment wrapText="1" readingOrder="0"/>
      <protection locked="1"/>
    </ndxf>
  </rcc>
  <rcc rId="77476" sId="1" odxf="1" dxf="1">
    <nc r="E2340" t="inlineStr">
      <is>
        <t>Įvairių priemonių, skirtų vaikų, jaunimo ir suaugusių meniniam (dailės, muzikos, šokio, teatro, kino ir kt.) ugdymui ir ugdymuisi, kūrimas</t>
      </is>
    </nc>
    <odxf>
      <protection locked="0"/>
    </odxf>
    <ndxf>
      <protection locked="1"/>
    </ndxf>
  </rcc>
  <rcc rId="77477" sId="1" odxf="1" dxf="1">
    <nc r="F2340" t="inlineStr">
      <is>
        <t>Doc. dr. Jolita Kudinovienė
Tel. (8 5) 275 70 96
El. p. jolita.kudinoviene @leu.lt</t>
      </is>
    </nc>
    <odxf>
      <alignment wrapText="0" readingOrder="0"/>
    </odxf>
    <ndxf>
      <alignment wrapText="1" readingOrder="0"/>
    </ndxf>
  </rcc>
  <rcc rId="77478" sId="1">
    <nc r="G2340">
      <v>24</v>
    </nc>
  </rcc>
  <rcc rId="77479" sId="1" odxf="1" dxf="1">
    <nc r="D2341" t="inlineStr">
      <is>
        <t>K6_P1_T3</t>
      </is>
    </nc>
    <odxf>
      <alignment wrapText="0" readingOrder="0"/>
      <protection locked="0"/>
    </odxf>
    <ndxf>
      <alignment wrapText="1" readingOrder="0"/>
      <protection locked="1"/>
    </ndxf>
  </rcc>
  <rcc rId="77480" sId="1" odxf="1" dxf="1">
    <nc r="E2341" t="inlineStr">
      <is>
        <t>Skaitmeninių muzikos didaktinių priemonių kūrimas</t>
      </is>
    </nc>
    <odxf>
      <protection locked="0"/>
    </odxf>
    <ndxf>
      <protection locked="1"/>
    </ndxf>
  </rcc>
  <rcc rId="77481" sId="1" odxf="1" dxf="1">
    <nc r="F2341" t="inlineStr">
      <is>
        <t>Doc. dr. Asta Rauduvaitė
Tel. (8 5) 275 21 97
El. p. asta.rauduvaite@leu.lt</t>
      </is>
    </nc>
    <odxf>
      <alignment wrapText="0" readingOrder="0"/>
    </odxf>
    <ndxf>
      <alignment wrapText="1" readingOrder="0"/>
    </ndxf>
  </rcc>
  <rcc rId="77482" sId="1">
    <nc r="G2341">
      <v>24</v>
    </nc>
  </rcc>
  <rcc rId="77483" sId="1" odxf="1" dxf="1">
    <nc r="D2342" t="inlineStr">
      <is>
        <t>K6_P1_T3</t>
      </is>
    </nc>
    <odxf>
      <alignment wrapText="0" readingOrder="0"/>
      <protection locked="0"/>
    </odxf>
    <ndxf>
      <alignment wrapText="1" readingOrder="0"/>
      <protection locked="1"/>
    </ndxf>
  </rcc>
  <rcc rId="77484" sId="1" odxf="1" dxf="1">
    <nc r="E2342" t="inlineStr">
      <is>
        <t>Muzikinio ugdymo priemonių ir metodikų rengimas</t>
      </is>
    </nc>
    <odxf>
      <protection locked="0"/>
    </odxf>
    <ndxf>
      <protection locked="1"/>
    </ndxf>
  </rcc>
  <rcc rId="77485" sId="1" odxf="1" dxf="1">
    <nc r="F2342" t="inlineStr">
      <is>
        <t>Doc. dr. Asta Rauduvaitė
Tel. (8 5) 275 21 97
El. p. asta.rauduvaite@leu.lt</t>
      </is>
    </nc>
    <odxf>
      <alignment wrapText="0" readingOrder="0"/>
    </odxf>
    <ndxf>
      <alignment wrapText="1" readingOrder="0"/>
    </ndxf>
  </rcc>
  <rcc rId="77486" sId="1">
    <nc r="G2342">
      <v>24</v>
    </nc>
  </rcc>
  <rcc rId="77487" sId="1" odxf="1" dxf="1">
    <nc r="D2343" t="inlineStr">
      <is>
        <t>K6_P1_T3</t>
      </is>
    </nc>
    <odxf>
      <alignment wrapText="0" readingOrder="0"/>
      <protection locked="0"/>
    </odxf>
    <ndxf>
      <alignment wrapText="1" readingOrder="0"/>
      <protection locked="1"/>
    </ndxf>
  </rcc>
  <rcc rId="77488" sId="1" odxf="1" dxf="1">
    <nc r="E2343" t="inlineStr">
      <is>
        <t>Įvairių pradiniam ugdymui skirtų priemonių kūrimas</t>
      </is>
    </nc>
    <odxf>
      <protection locked="0"/>
    </odxf>
    <ndxf>
      <protection locked="1"/>
    </ndxf>
  </rcc>
  <rcc rId="77489" sId="1" odxf="1" dxf="1">
    <nc r="F2343" t="inlineStr">
      <is>
        <t>Doc. Aušra Žemgulienė
Tel. (8 5) 275 08 25
El. p. ausra.zemguliene@leu.lt</t>
      </is>
    </nc>
    <odxf>
      <alignment wrapText="0" readingOrder="0"/>
    </odxf>
    <ndxf>
      <alignment wrapText="1" readingOrder="0"/>
    </ndxf>
  </rcc>
  <rcc rId="77490" sId="1">
    <nc r="G2343">
      <v>24</v>
    </nc>
  </rcc>
  <rcc rId="77491" sId="1" odxf="1" dxf="1">
    <nc r="D2344" t="inlineStr">
      <is>
        <t>K6_P1_T3</t>
      </is>
    </nc>
    <odxf>
      <alignment wrapText="0" readingOrder="0"/>
      <protection locked="0"/>
    </odxf>
    <ndxf>
      <alignment wrapText="1" readingOrder="0"/>
      <protection locked="1"/>
    </ndxf>
  </rcc>
  <rcc rId="77492" sId="1" odxf="1" dxf="1">
    <nc r="E2344" t="inlineStr">
      <is>
        <t>Pradinių klasių mokinių ugdymui skirtų edukacinių programų rengimas</t>
      </is>
    </nc>
    <odxf>
      <protection locked="0"/>
    </odxf>
    <ndxf>
      <protection locked="1"/>
    </ndxf>
  </rcc>
  <rcc rId="77493" sId="1" odxf="1" dxf="1">
    <nc r="F2344" t="inlineStr">
      <is>
        <t>Doc. Aušra Žemgulienė
Tel. (8 5) 275 08 25
El. p. ausra.zemguliene@leu.lt</t>
      </is>
    </nc>
    <odxf>
      <alignment wrapText="0" readingOrder="0"/>
    </odxf>
    <ndxf>
      <alignment wrapText="1" readingOrder="0"/>
    </ndxf>
  </rcc>
  <rcc rId="77494" sId="1">
    <nc r="G2344">
      <v>24</v>
    </nc>
  </rcc>
  <rcc rId="77495" sId="1" odxf="1" dxf="1">
    <nc r="D2345" t="inlineStr">
      <is>
        <t>K6_P1_T3</t>
      </is>
    </nc>
    <odxf>
      <alignment wrapText="0" readingOrder="0"/>
      <protection locked="0"/>
    </odxf>
    <ndxf>
      <alignment wrapText="1" readingOrder="0"/>
      <protection locked="1"/>
    </ndxf>
  </rcc>
  <rcc rId="77496" sId="1" odxf="1" dxf="1">
    <nc r="E2345" t="inlineStr">
      <is>
        <t>Kiekvieno mokinio sėkmę lemiančio ugdymo galimybių modelio sukūrimas</t>
      </is>
    </nc>
    <odxf>
      <protection locked="0"/>
    </odxf>
    <ndxf>
      <protection locked="1"/>
    </ndxf>
  </rcc>
  <rcc rId="77497" sId="1" odxf="1" dxf="1">
    <nc r="F2345" t="inlineStr">
      <is>
        <t>Doc. dr. Alvyra Galkienė
Tel. (8 5) 279 01 85
El. p. alvyra.galkiene@leu.lt</t>
      </is>
    </nc>
    <odxf>
      <alignment wrapText="0" readingOrder="0"/>
    </odxf>
    <ndxf>
      <alignment wrapText="1" readingOrder="0"/>
    </ndxf>
  </rcc>
  <rcc rId="77498" sId="1">
    <nc r="G2345">
      <v>24</v>
    </nc>
  </rcc>
  <rcc rId="77499" sId="1" odxf="1" dxf="1">
    <nc r="D2346" t="inlineStr">
      <is>
        <t>K6_P1_T3</t>
      </is>
    </nc>
    <odxf>
      <alignment wrapText="0" readingOrder="0"/>
      <protection locked="0"/>
    </odxf>
    <ndxf>
      <alignment wrapText="1" readingOrder="0"/>
      <protection locked="1"/>
    </ndxf>
  </rcc>
  <rcc rId="77500" sId="1" odxf="1" dxf="1">
    <nc r="E2346" t="inlineStr">
      <is>
        <t>Vaiko krizėje socialinės reabilitacijos modelio parengimas</t>
      </is>
    </nc>
    <odxf>
      <protection locked="0"/>
    </odxf>
    <ndxf>
      <protection locked="1"/>
    </ndxf>
  </rcc>
  <rcc rId="77501" sId="1" odxf="1" dxf="1">
    <nc r="F2346" t="inlineStr">
      <is>
        <t>Doc. dr. Sigita Burvytė
Tel. (8 5) 275 22 90
El. p. sigita.burvyte@leu.lt</t>
      </is>
    </nc>
    <odxf>
      <alignment wrapText="0" readingOrder="0"/>
    </odxf>
    <ndxf>
      <alignment wrapText="1" readingOrder="0"/>
    </ndxf>
  </rcc>
  <rcc rId="77502" sId="1">
    <nc r="G2346">
      <v>24</v>
    </nc>
  </rcc>
  <rcc rId="77503" sId="1" odxf="1" dxf="1">
    <nc r="D2347" t="inlineStr">
      <is>
        <t>K6_P2_T3</t>
      </is>
    </nc>
    <odxf>
      <alignment wrapText="0" readingOrder="0"/>
      <protection locked="0"/>
    </odxf>
    <ndxf>
      <alignment wrapText="1" readingOrder="0"/>
      <protection locked="1"/>
    </ndxf>
  </rcc>
  <rcc rId="77504" sId="1" odxf="1" dxf="1">
    <nc r="E2347" t="inlineStr">
      <is>
        <t>Socialinio verslo inkubatorių modelių ir diegimo metodikų sukūrimas</t>
      </is>
    </nc>
    <odxf>
      <protection locked="0"/>
    </odxf>
    <ndxf>
      <protection locked="1"/>
    </ndxf>
  </rcc>
  <rcc rId="77505" sId="1" odxf="1" dxf="1">
    <nc r="F2347" t="inlineStr">
      <is>
        <t>Vytautas Kvieska
Tel. (8 5) 260 77 83
El. p. vytautas.kvieska@leu.lt</t>
      </is>
    </nc>
    <odxf>
      <alignment wrapText="0" readingOrder="0"/>
    </odxf>
    <ndxf>
      <alignment wrapText="1" readingOrder="0"/>
    </ndxf>
  </rcc>
  <rcc rId="77506" sId="1">
    <nc r="G2347">
      <v>24</v>
    </nc>
  </rcc>
  <rcc rId="77507" sId="1" odxf="1" dxf="1">
    <nc r="D2348" t="inlineStr">
      <is>
        <t>K6_P1_T3</t>
      </is>
    </nc>
    <odxf>
      <alignment wrapText="0" readingOrder="0"/>
      <protection locked="0"/>
    </odxf>
    <ndxf>
      <alignment wrapText="1" readingOrder="0"/>
      <protection locked="1"/>
    </ndxf>
  </rcc>
  <rcc rId="77508" sId="1" odxf="1" dxf="1">
    <nc r="E2348" t="inlineStr">
      <is>
        <t>Socialinio verslo modelio parengimas</t>
      </is>
    </nc>
    <odxf>
      <protection locked="0"/>
    </odxf>
    <ndxf>
      <protection locked="1"/>
    </ndxf>
  </rcc>
  <rcc rId="77509" sId="1" odxf="1" dxf="1">
    <nc r="F2348" t="inlineStr">
      <is>
        <t>Doc. dr. Romualdas Stankaitis
Tel. 8 698 05 867 
El. p. romualdas.stankaitis@leu.lt</t>
      </is>
    </nc>
    <odxf>
      <alignment wrapText="0" readingOrder="0"/>
    </odxf>
    <ndxf>
      <alignment wrapText="1" readingOrder="0"/>
    </ndxf>
  </rcc>
  <rcc rId="77510" sId="1">
    <nc r="G2348">
      <v>24</v>
    </nc>
  </rcc>
  <rcc rId="77511" sId="1" odxf="1" dxf="1">
    <nc r="D2349" t="inlineStr">
      <is>
        <t>K6_P1_T3</t>
      </is>
    </nc>
    <odxf>
      <alignment wrapText="0" readingOrder="0"/>
      <protection locked="0"/>
    </odxf>
    <ndxf>
      <alignment wrapText="1" readingOrder="0"/>
      <protection locked="1"/>
    </ndxf>
  </rcc>
  <rcc rId="77512" sId="1" odxf="1" dxf="1">
    <nc r="E2349" t="inlineStr">
      <is>
        <t>Partnerystės tinklo socialinio verslo srityje metodikos parengimas</t>
      </is>
    </nc>
    <odxf>
      <protection locked="0"/>
    </odxf>
    <ndxf>
      <protection locked="1"/>
    </ndxf>
  </rcc>
  <rcc rId="77513" sId="1" odxf="1" dxf="1">
    <nc r="F2349" t="inlineStr">
      <is>
        <t>Doc. dr. Romualdas Stankaitis
Tel. 8 698 05 867 
El. p. romualdas.stankaitis@leu.lt</t>
      </is>
    </nc>
    <odxf>
      <alignment wrapText="0" readingOrder="0"/>
    </odxf>
    <ndxf>
      <alignment wrapText="1" readingOrder="0"/>
    </ndxf>
  </rcc>
  <rcc rId="77514" sId="1">
    <nc r="G2349">
      <v>24</v>
    </nc>
  </rcc>
  <rcc rId="77515" sId="1" odxf="1" dxf="1">
    <nc r="D2350" t="inlineStr">
      <is>
        <t>K6_P1_T3</t>
      </is>
    </nc>
    <odxf>
      <alignment wrapText="0" readingOrder="0"/>
      <protection locked="0"/>
    </odxf>
    <ndxf>
      <alignment wrapText="1" readingOrder="0"/>
      <protection locked="1"/>
    </ndxf>
  </rcc>
  <rcc rId="77516" sId="1" odxf="1" dxf="1">
    <nc r="E2350" t="inlineStr">
      <is>
        <t>Įvairių priemonių, skirtų vaikų, jaunimo ir suaugusiųjų technologiniam ugdymui(si) kūrimas</t>
      </is>
    </nc>
    <odxf>
      <protection locked="0"/>
    </odxf>
    <ndxf>
      <protection locked="1"/>
    </ndxf>
  </rcc>
  <rcc rId="77517" sId="1" odxf="1" dxf="1">
    <nc r="F2350" t="inlineStr">
      <is>
        <t>Doc. dr. Inga Kepalienė
Tel. 8 614 85 449 
El. p. inga.kepaliene@leu.lt</t>
      </is>
    </nc>
    <odxf>
      <alignment wrapText="0" readingOrder="0"/>
    </odxf>
    <ndxf>
      <alignment wrapText="1" readingOrder="0"/>
    </ndxf>
  </rcc>
  <rcc rId="77518" sId="1">
    <nc r="G2350">
      <v>24</v>
    </nc>
  </rcc>
  <rcc rId="77519" sId="1" odxf="1" dxf="1">
    <nc r="D2351" t="inlineStr">
      <is>
        <t>K6_P1_T2</t>
      </is>
    </nc>
    <odxf>
      <alignment wrapText="0" readingOrder="0"/>
      <protection locked="0"/>
    </odxf>
    <ndxf>
      <alignment wrapText="1" readingOrder="0"/>
      <protection locked="1"/>
    </ndxf>
  </rcc>
  <rcc rId="77520" sId="1" odxf="1" dxf="1">
    <nc r="E2351" t="inlineStr">
      <is>
        <t>Mokymosi iš patirties, probleminiu mokymusi grįstų mokymo(si) metodų prototipų kūrimas mokant(is) technologijų</t>
      </is>
    </nc>
    <odxf>
      <protection locked="0"/>
    </odxf>
    <ndxf>
      <protection locked="1"/>
    </ndxf>
  </rcc>
  <rcc rId="77521" sId="1" odxf="1" dxf="1">
    <nc r="F2351" t="inlineStr">
      <is>
        <t>Doc. dr. Inga Kepalienė
Tel. 8 614 85 449 
El. p. inga.kepaliene@leu.lt</t>
      </is>
    </nc>
    <odxf>
      <alignment wrapText="0" readingOrder="0"/>
    </odxf>
    <ndxf>
      <alignment wrapText="1" readingOrder="0"/>
    </ndxf>
  </rcc>
  <rcc rId="77522" sId="1">
    <nc r="G2351">
      <v>24</v>
    </nc>
  </rcc>
  <rcc rId="77523" sId="1" odxf="1" dxf="1">
    <nc r="D2352" t="inlineStr">
      <is>
        <t>K6_P1_T2</t>
      </is>
    </nc>
    <odxf>
      <alignment wrapText="0" readingOrder="0"/>
      <protection locked="0"/>
    </odxf>
    <ndxf>
      <alignment wrapText="1" readingOrder="0"/>
      <protection locked="1"/>
    </ndxf>
  </rcc>
  <rcc rId="77524" sId="1" odxf="1" dxf="1">
    <nc r="E2352" t="inlineStr">
      <is>
        <t>Interaktyvių elektroninių kaladėlių, skirtų loginio ir matematinio mąstymo įgūdžiams lavinti prototipas.  Edukacinė mobili sistema būtų skirta 3-6 m. amžiaus vaikams, siekiant nuo pat mažens patraukliu ir vaikams suprantamu būdu per patirtinį mokymą ugdyti  jų loginį ir matematinį mąstymą.</t>
      </is>
    </nc>
    <odxf>
      <protection locked="0"/>
    </odxf>
    <ndxf>
      <protection locked="1"/>
    </ndxf>
  </rcc>
  <rcc rId="77525" sId="1" odxf="1" dxf="1">
    <nc r="F2352" t="inlineStr">
      <is>
        <t xml:space="preserve">Gražina Strazdienė, 
Technikos fakulteto dekanė
tel. (8-5) 2621569, 
el. paštas g.strazdiene@vtdko.lt </t>
      </is>
    </nc>
    <odxf>
      <alignment wrapText="0" readingOrder="0"/>
    </odxf>
    <ndxf>
      <alignment wrapText="1" readingOrder="0"/>
    </ndxf>
  </rcc>
  <rcc rId="77526" sId="1">
    <nc r="G2352">
      <v>28</v>
    </nc>
  </rcc>
  <rcc rId="77527" sId="1" odxf="1" dxf="1">
    <nc r="D2353" t="inlineStr">
      <is>
        <t>K6_P1_T2</t>
      </is>
    </nc>
    <odxf>
      <alignment wrapText="0" readingOrder="0"/>
      <protection locked="0"/>
    </odxf>
    <ndxf>
      <alignment wrapText="1" readingOrder="0"/>
      <protection locked="1"/>
    </ndxf>
  </rcc>
  <rcc rId="77528" sId="1" odxf="1" dxf="1">
    <nc r="E2353" t="inlineStr">
      <is>
        <t xml:space="preserve">Interaktyvios gėlių auginimo edukacinės sistemos prototipas. Edukacinė mobili sistema būtų skirta 5-10 m. amžiaus vaikams, siekiant nuo pat mažens patraukliu ir vaikams suprantamu būdu per patirtinį mokymą ugdyti  jų gamtamokslinę ir tyriminę kompetencijas. </t>
      </is>
    </nc>
    <odxf>
      <protection locked="0"/>
    </odxf>
    <ndxf>
      <protection locked="1"/>
    </ndxf>
  </rcc>
  <rcc rId="77529" sId="1" odxf="1" dxf="1">
    <nc r="F2353" t="inlineStr">
      <is>
        <t xml:space="preserve">Gražina Strazdienė, 
Technikos fakulteto dekanė
tel. (8-5) 2621569, 
el. paštas g.strazdiene@vtdko.lt </t>
      </is>
    </nc>
    <odxf>
      <alignment wrapText="0" readingOrder="0"/>
    </odxf>
    <ndxf>
      <alignment wrapText="1" readingOrder="0"/>
    </ndxf>
  </rcc>
  <rcc rId="77530" sId="1">
    <nc r="G2353">
      <v>28</v>
    </nc>
  </rcc>
  <rcc rId="77531" sId="1" odxf="1" dxf="1">
    <nc r="D2354"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532" sId="1" odxf="1" dxf="1">
    <nc r="E2354" t="inlineStr">
      <is>
        <t>Kūrybinių industrijų ir inovacijų bendruomenės klasterių pėtra</t>
      </is>
    </nc>
    <odxf>
      <protection locked="0"/>
    </odxf>
    <ndxf>
      <protection locked="1"/>
    </ndxf>
  </rcc>
  <rcc rId="77533" sId="1" odxf="1" dxf="1">
    <nc r="F2354" t="inlineStr">
      <is>
        <t xml:space="preserve">Jūratė Jazgevičienė 
Tarptautinių ryšių ir projektų valdymo skyriaus vadovė 
Tel. 8 655 53036
projektai@dizainokolegija.lt 
</t>
      </is>
    </nc>
    <odxf>
      <alignment wrapText="0" readingOrder="0"/>
    </odxf>
    <ndxf>
      <alignment wrapText="1" readingOrder="0"/>
    </ndxf>
  </rcc>
  <rcc rId="77534" sId="1">
    <nc r="G2354">
      <v>28</v>
    </nc>
  </rcc>
  <rcc rId="77535" sId="1" odxf="1" dxf="1">
    <nc r="D2355"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536" sId="1" odxf="1" dxf="1">
    <nc r="E2355" t="inlineStr">
      <is>
        <t>Verslumo (antreprenerystės) ugdymo metodikų tyrimai ir rekomendacijos.
Rezultatas:  verslumo ugdymo rekomendacijos pagal pritaikytas metodikas.</t>
      </is>
    </nc>
    <odxf>
      <protection locked="0"/>
    </odxf>
    <ndxf>
      <protection locked="1"/>
    </ndxf>
  </rcc>
  <rcc rId="77537" sId="1" odxf="1" dxf="1">
    <nc r="F2355" t="inlineStr">
      <is>
        <t>Inovacijų ir verslumo centras
Tel. (8 5) 219 3288
rima.rubcinskaite@tvm.vu.lt</t>
      </is>
    </nc>
    <odxf>
      <alignment wrapText="0" readingOrder="0"/>
    </odxf>
    <ndxf>
      <alignment wrapText="1" readingOrder="0"/>
    </ndxf>
  </rcc>
  <rcc rId="77538" sId="1">
    <nc r="G2355">
      <v>30</v>
    </nc>
  </rcc>
  <rcc rId="77539" sId="1" odxf="1" dxf="1">
    <nc r="D2356"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540" sId="1" odxf="1" dxf="1">
    <nc r="E2356" t="inlineStr">
      <is>
        <t>Banko lyderystės šiuolaikinio verslo procesų valdymo aplinkoje raiškos didinimo modelio sukūrimas.
Rezultatas: modelis ir rekomendacijos banko valdymo procesų adaptavimui dinamiškoje šiuolaikinio verslo aplinkoje.</t>
      </is>
    </nc>
    <odxf>
      <protection locked="0"/>
    </odxf>
    <ndxf>
      <protection locked="1"/>
    </ndxf>
  </rcc>
  <rcc rId="77541" sId="1" odxf="1" dxf="1">
    <nc r="F2356" t="inlineStr">
      <is>
        <t>Inovacijų ir verslumo centras
Tel. (8 5) 219 3288
rima.rubcinskaite@tvm.vu.lt</t>
      </is>
    </nc>
    <odxf>
      <alignment wrapText="0" readingOrder="0"/>
    </odxf>
    <ndxf>
      <alignment wrapText="1" readingOrder="0"/>
    </ndxf>
  </rcc>
  <rcc rId="77542" sId="1">
    <nc r="G2356">
      <v>30</v>
    </nc>
  </rcc>
  <rcc rId="77543" sId="1" odxf="1" dxf="1">
    <nc r="D2357"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544" sId="1" odxf="1" dxf="1">
    <nc r="E2357" t="inlineStr">
      <is>
        <t>Verslumo (antreprenerystės) ugdymo metodikos sukūrimas.
Rezultatas: sukurta verslumo ugdymo metodika, pritaikyta organizacijai.</t>
      </is>
    </nc>
    <odxf>
      <protection locked="0"/>
    </odxf>
    <ndxf>
      <protection locked="1"/>
    </ndxf>
  </rcc>
  <rcc rId="77545" sId="1" odxf="1" dxf="1">
    <nc r="F2357" t="inlineStr">
      <is>
        <t>Inovacijų ir verslumo centras
Tel. (8 5) 219 3288
rima.rubcinskaite@tvm.vu.lt</t>
      </is>
    </nc>
    <odxf>
      <alignment wrapText="0" readingOrder="0"/>
    </odxf>
    <ndxf>
      <alignment wrapText="1" readingOrder="0"/>
    </ndxf>
  </rcc>
  <rcc rId="77546" sId="1">
    <nc r="G2357">
      <v>30</v>
    </nc>
  </rcc>
  <rcc rId="77547" sId="1" odxf="1" dxf="1">
    <nc r="D2358"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548" sId="1" odxf="1" dxf="1">
    <nc r="E2358" t="inlineStr">
      <is>
        <t>Skirtingų kartų darbuotojų motyvavimo, ugdymo modelio suformavimas.
Rezultatas: Suformuotas skirtingų kartų darbuotojų ugdymo modelis, optimizuojantis veikos efektyvumą.</t>
      </is>
    </nc>
    <odxf>
      <protection locked="0"/>
    </odxf>
    <ndxf>
      <protection locked="1"/>
    </ndxf>
  </rcc>
  <rcc rId="77549" sId="1" odxf="1" dxf="1">
    <nc r="F2358" t="inlineStr">
      <is>
        <t>Inovacijų ir verslumo centras
Tel. (8 5) 219 3288
rima.rubcinskaite@tvm.vu.lt</t>
      </is>
    </nc>
    <odxf>
      <alignment wrapText="0" readingOrder="0"/>
    </odxf>
    <ndxf>
      <alignment wrapText="1" readingOrder="0"/>
    </ndxf>
  </rcc>
  <rcc rId="77550" sId="1">
    <nc r="G2358">
      <v>30</v>
    </nc>
  </rcc>
  <rcc rId="77551" sId="1" odxf="1" dxf="1">
    <nc r="D2359"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552" sId="1" odxf="1" dxf="1">
    <nc r="E2359" t="inlineStr">
      <is>
        <t>Verslumo (antreprenerystės) ugdymo metodikos prototipo sukūrimas ir išbandymas.</t>
      </is>
    </nc>
    <odxf>
      <protection locked="0"/>
    </odxf>
    <ndxf>
      <protection locked="1"/>
    </ndxf>
  </rcc>
  <rcc rId="77553" sId="1" odxf="1" dxf="1">
    <nc r="F2359" t="inlineStr">
      <is>
        <t>Inovacijų ir verslumo centras
Tel. (8 5) 219 3288
rima.rubcinskaite@tvm.vu.lt</t>
      </is>
    </nc>
    <odxf>
      <alignment wrapText="0" readingOrder="0"/>
    </odxf>
    <ndxf>
      <alignment wrapText="1" readingOrder="0"/>
    </ndxf>
  </rcc>
  <rcc rId="77554" sId="1">
    <nc r="G2359">
      <v>30</v>
    </nc>
  </rcc>
  <rcc rId="77555" sId="1" odxf="1" dxf="1">
    <nc r="D2360" t="inlineStr">
      <is>
        <t>K6_P1_T3</t>
      </is>
    </nc>
    <odxf>
      <alignment wrapText="0" readingOrder="0"/>
      <protection locked="0"/>
    </odxf>
    <ndxf>
      <alignment wrapText="1" readingOrder="0"/>
      <protection locked="1"/>
    </ndxf>
  </rcc>
  <rcc rId="77556" sId="1" odxf="1" dxf="1">
    <nc r="E2360" t="inlineStr">
      <is>
        <t>Inovatyvios darbuotojų bendradarbiavimo sistemos kūrimas (apimant kūrybiškumo ir/ar lojalumo ir/ar konfliktų valdymo aspektus).                                                                                                              Rezultatas: Sukurta darbuotojų bendradarbiavimo sistema, skatinanti kūrybiškumą ir/ar lojalumą.</t>
      </is>
    </nc>
    <odxf>
      <protection locked="0"/>
    </odxf>
    <ndxf>
      <protection locked="1"/>
    </ndxf>
  </rcc>
  <rcc rId="77557" sId="1" odxf="1" dxf="1">
    <nc r="F2360" t="inlineStr">
      <is>
        <t>Inovacijų ir verslumo centras
Tel. (8 5) 219 3288
rima.rubcinskaite@tvm.vu.lt</t>
      </is>
    </nc>
    <odxf>
      <alignment wrapText="0" readingOrder="0"/>
    </odxf>
    <ndxf>
      <alignment wrapText="1" readingOrder="0"/>
    </ndxf>
  </rcc>
  <rcc rId="77558" sId="1">
    <nc r="G2360">
      <v>30</v>
    </nc>
  </rcc>
  <rcc rId="77559" sId="1" odxf="1" dxf="1">
    <nc r="D2361"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560" sId="1" odxf="1" dxf="1">
    <nc r="E2361" t="inlineStr">
      <is>
        <t>Žmogiškųjų išteklių valdymo tobulinimo metodikų kūrimas.</t>
      </is>
    </nc>
    <odxf>
      <protection locked="0"/>
    </odxf>
    <ndxf>
      <protection locked="1"/>
    </ndxf>
  </rcc>
  <rcc rId="77561" sId="1" odxf="1" dxf="1">
    <nc r="F2361" t="inlineStr">
      <is>
        <t>VDU Socialinių mokslų fakultetas
Psichologijos klinika
Dr. Kristina Kovalčikienė
El. p. k.kovalcikiene@smf.vdu.lt 
Tel.: (8 37) 327 825;
 327 824</t>
      </is>
    </nc>
    <odxf>
      <alignment wrapText="0" readingOrder="0"/>
    </odxf>
    <ndxf>
      <alignment wrapText="1" readingOrder="0"/>
    </ndxf>
  </rcc>
  <rcc rId="77562" sId="1">
    <nc r="G2361">
      <v>31</v>
    </nc>
  </rcc>
  <rcc rId="77563" sId="1" odxf="1" dxf="1">
    <nc r="D2362"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564" sId="1" odxf="1" dxf="1">
    <nc r="E2362" t="inlineStr">
      <is>
        <t>Profesinio augimo programų (pokyčių valdymo, inovacijų kūrimo ir valdymo) kūrimas. Profesinės adaptacijos modelių kūrimas.</t>
      </is>
    </nc>
    <odxf>
      <protection locked="0"/>
    </odxf>
    <ndxf>
      <protection locked="1"/>
    </ndxf>
  </rcc>
  <rcc rId="77565" sId="1" odxf="1" dxf="1">
    <nc r="F2362" t="inlineStr">
      <is>
        <t>VDU Socialinių mokslų fakultetas
Edukologijos katedra
Lina Kaminskienė
El. p. l.kaminskiene@smf.vdu.lt
Vilma Žydžiūnaitė
El. p. v.zydziunaite@smf.vdu.lt
Tel.: (8 37) 327821</t>
      </is>
    </nc>
    <odxf>
      <alignment wrapText="0" readingOrder="0"/>
    </odxf>
    <ndxf>
      <alignment wrapText="1" readingOrder="0"/>
    </ndxf>
  </rcc>
  <rcc rId="77566" sId="1">
    <nc r="G2362">
      <v>31</v>
    </nc>
  </rcc>
  <rcc rId="77567" sId="1" odxf="1" dxf="1">
    <nc r="D2363"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568" sId="1" odxf="1" dxf="1">
    <nc r="E2363" t="inlineStr">
      <is>
        <t>Žmogiškųjų išteklių valdymo tobulinimo modelių sukūrimas. Įmonės personalo kvalifikacijos tobulinimo modelių sukūrimas. Motyvacinių sistemų įmonėje modelių kūrimas.</t>
      </is>
    </nc>
    <odxf>
      <protection locked="0"/>
    </odxf>
    <ndxf>
      <protection locked="1"/>
    </ndxf>
  </rcc>
  <rcc rId="77569" sId="1" odxf="1" dxf="1">
    <nc r="F2363" t="inlineStr">
      <is>
        <t>VDU Socialinių mokslų fakultetas
Edukologijos katedra
Odeta Norkutė 
El. p. o.norkute@smf.vdu.lt 
Tel.:(8 37) 327821</t>
      </is>
    </nc>
    <odxf>
      <alignment wrapText="0" readingOrder="0"/>
    </odxf>
    <ndxf>
      <alignment wrapText="1" readingOrder="0"/>
    </ndxf>
  </rcc>
  <rcc rId="77570" sId="1">
    <nc r="G2363">
      <v>31</v>
    </nc>
  </rcc>
  <rcc rId="77571" sId="1" odxf="1" dxf="1">
    <nc r="D2364"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572" sId="1" odxf="1" dxf="1">
    <nc r="E2364" t="inlineStr">
      <is>
        <t>Žmogiškųjų išteklių plėtotės organizacijose modelių kūrimas.</t>
      </is>
    </nc>
    <odxf>
      <protection locked="0"/>
    </odxf>
    <ndxf>
      <protection locked="1"/>
    </ndxf>
  </rcc>
  <rcc rId="77573" sId="1" odxf="1" dxf="1">
    <nc r="F2364" t="inlineStr">
      <is>
        <t>VDU Socialinių mokslų fakultetas
Socialinio darbo katedra
Rasa Naujanienė
El.p. r.naujaniene@sgi.vdu.lt
Tel.: +370 (37) 327 847</t>
      </is>
    </nc>
    <odxf>
      <alignment wrapText="0" readingOrder="0"/>
    </odxf>
    <ndxf>
      <alignment wrapText="1" readingOrder="0"/>
    </ndxf>
  </rcc>
  <rcc rId="77574" sId="1">
    <nc r="G2364">
      <v>31</v>
    </nc>
  </rcc>
  <rcc rId="77575" sId="1" odxf="1" dxf="1">
    <nc r="D2365" t="inlineStr">
      <is>
        <t>K6_P1_T3</t>
      </is>
    </nc>
    <odxf>
      <alignment wrapText="0" readingOrder="0"/>
      <protection locked="0"/>
    </odxf>
    <ndxf>
      <alignment wrapText="1" readingOrder="0"/>
      <protection locked="1"/>
    </ndxf>
  </rcc>
  <rcc rId="77576" sId="1" odxf="1" dxf="1">
    <nc r="E2365" t="inlineStr">
      <is>
        <t>Metodų kalbos technologijų taikymams ugdymo technologijų tobulinimui sukūrimas</t>
      </is>
    </nc>
    <odxf>
      <protection locked="0"/>
    </odxf>
    <ndxf>
      <protection locked="1"/>
    </ndxf>
  </rcc>
  <rcc rId="77577" sId="1" odxf="1" dxf="1">
    <nc r="F2365" t="inlineStr">
      <is>
        <t>VDU Informatikos fakultetas
Doc., dr. Daiva Vitkutė-Adžgauskienė, 
El.p. d.vitkute@if.vdu.lt, 
Tel.: +37069825808</t>
      </is>
    </nc>
    <odxf>
      <alignment wrapText="0" readingOrder="0"/>
    </odxf>
    <ndxf>
      <alignment wrapText="1" readingOrder="0"/>
    </ndxf>
  </rcc>
  <rcc rId="77578" sId="1">
    <nc r="G2365">
      <v>31</v>
    </nc>
  </rcc>
  <rcc rId="77579" sId="1" odxf="1" dxf="1">
    <nc r="D2366" t="inlineStr">
      <is>
        <t>K6_P1_T3</t>
      </is>
    </nc>
    <odxf>
      <alignment wrapText="0" readingOrder="0"/>
      <protection locked="0"/>
    </odxf>
    <ndxf>
      <alignment wrapText="1" readingOrder="0"/>
      <protection locked="1"/>
    </ndxf>
  </rcc>
  <rcc rId="77580" sId="1" odxf="1" dxf="1">
    <nc r="E2366" t="inlineStr">
      <is>
        <t>Metodų socialinių tinklų analizės taikymams ugdymo technologijų tobulinimui sukūrimas</t>
      </is>
    </nc>
    <odxf>
      <protection locked="0"/>
    </odxf>
    <ndxf>
      <protection locked="1"/>
    </ndxf>
  </rcc>
  <rcc rId="77581" sId="1" odxf="1" dxf="1">
    <nc r="F2366" t="inlineStr">
      <is>
        <t>VDU Informatikos fakultetas
Doc., dr. Daiva Vitkutė-Adžgauskienė, 
El.p. d.vitkute@if.vdu.lt, 
Tel.: +37069825808</t>
      </is>
    </nc>
    <odxf>
      <alignment wrapText="0" readingOrder="0"/>
    </odxf>
    <ndxf>
      <alignment wrapText="1" readingOrder="0"/>
    </ndxf>
  </rcc>
  <rcc rId="77582" sId="1">
    <nc r="G2366">
      <v>31</v>
    </nc>
  </rcc>
  <rcc rId="77583" sId="1" odxf="1" dxf="1">
    <nc r="D2367" t="inlineStr">
      <is>
        <t>K6_P1_T3</t>
      </is>
    </nc>
    <odxf>
      <alignment wrapText="0" readingOrder="0"/>
      <protection locked="0"/>
    </odxf>
    <ndxf>
      <alignment wrapText="1" readingOrder="0"/>
      <protection locked="1"/>
    </ndxf>
  </rcc>
  <rcc rId="77584" sId="1" odxf="1" dxf="1">
    <nc r="E2367" t="inlineStr">
      <is>
        <t>Saugios atsiskaitymo už e-turinį sistemos metodų ir priemonių sukūrimas</t>
      </is>
    </nc>
    <odxf>
      <protection locked="0"/>
    </odxf>
    <ndxf>
      <protection locked="1"/>
    </ndxf>
  </rcc>
  <rcc rId="77585" sId="1" odxf="1" dxf="1">
    <nc r="F2367" t="inlineStr">
      <is>
        <t>VDU Informatikos fakultetas
Doc., dr. Daiva Vitkutė-Adžgauskienė, 
El.p. d.vitkute@if.vdu.lt, 
Tel.: +37069825808</t>
      </is>
    </nc>
    <odxf>
      <alignment wrapText="0" readingOrder="0"/>
    </odxf>
    <ndxf>
      <alignment wrapText="1" readingOrder="0"/>
    </ndxf>
  </rcc>
  <rcc rId="77586" sId="1">
    <nc r="G2367">
      <v>31</v>
    </nc>
  </rcc>
  <rcc rId="77587" sId="1" odxf="1" dxf="1">
    <nc r="D2368"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588" sId="1" odxf="1" dxf="1">
    <nc r="E2368" t="inlineStr">
      <is>
        <t>Modernios ugdymosi technologijos studentams ir akademinei bendruomenei mokytis iš medicininių vaizdų identifikuoti patologinius pokyčius konkrečių ligų atveju sukūrimas</t>
      </is>
    </nc>
    <odxf>
      <protection locked="0"/>
    </odxf>
    <ndxf>
      <protection locked="1"/>
    </ndxf>
  </rcc>
  <rcc rId="77589" sId="1" odxf="1" dxf="1">
    <nc r="F2368" t="inlineStr">
      <is>
        <t>Jolita Bernatavičienė
Tel. (8 5) 21 09 312
El. paštas: jolita.bernataviciene@mii.vu.lt
Matematikos ir informatikos institutas</t>
      </is>
    </nc>
    <odxf>
      <alignment wrapText="0" readingOrder="0"/>
    </odxf>
    <ndxf>
      <alignment wrapText="1" readingOrder="0"/>
    </ndxf>
  </rcc>
  <rcc rId="77590" sId="1">
    <nc r="G2368">
      <v>32</v>
    </nc>
  </rcc>
  <rcc rId="77591" sId="1" odxf="1" dxf="1">
    <nc r="D2369"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592" sId="1" odxf="1" dxf="1">
    <nc r="E2369" t="inlineStr">
      <is>
        <t>Ekonominiai ir visuomenės nuomonės imčių tyrimai, jų įverčių skaičiavimo metodikų kūrimas, minimizuojant paklaidas</t>
      </is>
    </nc>
    <odxf>
      <protection locked="0"/>
    </odxf>
    <ndxf>
      <protection locked="1"/>
    </ndxf>
  </rcc>
  <rcc rId="77593" sId="1" odxf="1" dxf="1">
    <nc r="F2369" t="inlineStr">
      <is>
        <t>Kęstutis Kubilius
Tel. (8 5) 210 9731
El. paštas: kestutis.kubilius@mii.vu.lt
Matematikos ir informatikos institutas</t>
      </is>
    </nc>
    <odxf>
      <alignment wrapText="0" readingOrder="0"/>
    </odxf>
    <ndxf>
      <alignment wrapText="1" readingOrder="0"/>
    </ndxf>
  </rcc>
  <rcc rId="77594" sId="1">
    <nc r="G2369">
      <v>32</v>
    </nc>
  </rcc>
  <rcc rId="77595" sId="1" odxf="1" dxf="1">
    <nc r="D2370"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596" sId="1" odxf="1" dxf="1">
    <nc r="E2370" t="inlineStr">
      <is>
        <t>Mokslo komunikacijos žaidimų kūrimo paslaugų platformos prototipas.
Paslaugos tikslas – kurti mokslo komunikacijos ir mokomuosius žaidimus naudojant kompiuterinio žaidimo kaip vartotojo sąsajos idėją ir specialiai tokiai paslaugai teikti skirtą kompiuterinę platformą.
Paslaugai būtinos platformos prototipas kuriamas  remiantis moksliniais tyrimais atliekamais VU Komunikacijos fakultete.  Platformos sukūrimui būtini papildomi moksliniai tyrimai, kurių rezultatas – paslaugai tinkamos konfigūracijos produkto (platformos) prototipas.</t>
      </is>
    </nc>
    <odxf>
      <protection locked="0"/>
    </odxf>
    <ndxf>
      <protection locked="1"/>
    </ndxf>
  </rcc>
  <rcc rId="77597" sId="1" odxf="1" dxf="1">
    <nc r="F2370" t="inlineStr">
      <is>
        <t>Rimvydas Laužikas
Tel. +370  610 9717
El. paštas: rimvydas.lauzikas@kf.vu.lt
Komunikacijos fakultetas</t>
      </is>
    </nc>
    <odxf>
      <alignment wrapText="0" readingOrder="0"/>
    </odxf>
    <ndxf>
      <alignment wrapText="1" readingOrder="0"/>
    </ndxf>
  </rcc>
  <rcc rId="77598" sId="1">
    <nc r="G2370">
      <v>32</v>
    </nc>
  </rcc>
  <rcc rId="77599" sId="1" odxf="1" dxf="1">
    <nc r="D2371"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00" sId="1" odxf="1" dxf="1">
    <nc r="E2371" t="inlineStr">
      <is>
        <t>Specializuotų šviesos sistemų (edukacinių), naudojamų ugdymo įstaigose ir gerinančių žmonių (vaikų) dėmesio koncentravimą  bei kognityvinius gebėjimus, prototipo kūrimas.</t>
      </is>
    </nc>
    <odxf>
      <protection locked="0"/>
    </odxf>
    <ndxf>
      <protection locked="1"/>
    </ndxf>
  </rcc>
  <rcc rId="77601" sId="1" odxf="1" dxf="1">
    <nc r="F2371" t="inlineStr">
      <is>
        <t>Pranciškus Vitta
El. paštas: pranciskus.vitta@ff.vu.lt
Tel. +370 5 2366 039
Taikomųjų mokslų institutas</t>
      </is>
    </nc>
    <odxf>
      <alignment wrapText="0" readingOrder="0"/>
    </odxf>
    <ndxf>
      <alignment wrapText="1" readingOrder="0"/>
    </ndxf>
  </rcc>
  <rcc rId="77602" sId="1">
    <nc r="G2371">
      <v>32</v>
    </nc>
  </rcc>
  <rcc rId="77603" sId="1" odxf="1" dxf="1">
    <nc r="D2372"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04" sId="1" odxf="1" dxf="1">
    <nc r="E2372" t="inlineStr">
      <is>
        <t>3D kultūros paveldo komunikacijos paslaugų platformos prototipas.
Paslaugos tikslas - kurti 3D ir išplėtotosios realybės kultūros paveldo produktus, skirtus muziejams, nekilnojamojo paveldo saugojimo ir komunikavimo institucijoms, turizmo, kultūros ir kūrybinėms industrijoms.  
Paslaugai būtinos platformos prototipas kuriamas  remiantis moksliniais tyrimais ir taikomąja 3D produktų kūrimo veiklomis atliekamomis VU Komunikacijos fakultete.  Platformos sukūrimui būtini papildomi moksliniai tyrimai, kurių rezultatas – paslaugai tinkamas kompiuterinės platformos prototipas išbandytas realioje aplinkoje</t>
      </is>
    </nc>
    <odxf>
      <protection locked="0"/>
    </odxf>
    <ndxf>
      <protection locked="1"/>
    </ndxf>
  </rcc>
  <rcc rId="77605" sId="1" odxf="1" dxf="1">
    <nc r="F2372" t="inlineStr">
      <is>
        <t>Rimvydas Laužikas
Tel. +370  610 9717
El. paštas: rimvydas.lauzikas@kf.vu.lt
Komunikacijos fakultetas</t>
      </is>
    </nc>
    <odxf>
      <alignment wrapText="0" readingOrder="0"/>
    </odxf>
    <ndxf>
      <alignment wrapText="1" readingOrder="0"/>
    </ndxf>
  </rcc>
  <rcc rId="77606" sId="1">
    <nc r="G2372">
      <v>32</v>
    </nc>
  </rcc>
  <rcc rId="77607" sId="1" odxf="1" dxf="1">
    <nc r="D2373"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08" sId="1" odxf="1" dxf="1">
    <nc r="E2373" t="inlineStr">
      <is>
        <t>Specializuotų šviesos sistemų (edukacinių), naudojamų ugdymo įstaigose ir gerinančių žmonių (vaikų) dėmesio koncentravimą  bei kognityvinius gebėjimus, prototipo demonstravimas, charakterizavimas ir optimizavimas</t>
      </is>
    </nc>
    <odxf>
      <protection locked="0"/>
    </odxf>
    <ndxf>
      <protection locked="1"/>
    </ndxf>
  </rcc>
  <rcc rId="77609" sId="1" odxf="1" dxf="1">
    <nc r="F2373" t="inlineStr">
      <is>
        <t>Pranciškus Vitta
El. paštas: pranciskus.vitta@ff.vu.lt
Tel. +370 5 2366 039
Taikomųjų mokslų institutas</t>
      </is>
    </nc>
    <odxf>
      <alignment wrapText="0" readingOrder="0"/>
    </odxf>
    <ndxf>
      <alignment wrapText="1" readingOrder="0"/>
    </ndxf>
  </rcc>
  <rcc rId="77610" sId="1">
    <nc r="G2373">
      <v>32</v>
    </nc>
  </rcc>
  <rcc rId="77611" sId="1" odxf="1" dxf="1">
    <nc r="D2374"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12" sId="1" odxf="1" dxf="1">
    <nc r="E2374" t="inlineStr">
      <is>
        <t>Specializuotų šviesos sistemų (edukacinių), naudojamų ugdymo įstaigose ir gerinančių žmonių (vaikų) dėmesio koncentravimą  bei kognityvinius gebėjimus, bandomosios partijos gamyba.</t>
      </is>
    </nc>
    <odxf>
      <protection locked="0"/>
    </odxf>
    <ndxf>
      <protection locked="1"/>
    </ndxf>
  </rcc>
  <rcc rId="77613" sId="1" odxf="1" dxf="1">
    <nc r="F2374" t="inlineStr">
      <is>
        <t>Pranciškus Vitta
El. paštas: pranciskus.vitta@ff.vu.lt
Tel. +370 5 2366 039
Taikomųjų mokslų institutas</t>
      </is>
    </nc>
    <odxf>
      <alignment wrapText="0" readingOrder="0"/>
    </odxf>
    <ndxf>
      <alignment wrapText="1" readingOrder="0"/>
    </ndxf>
  </rcc>
  <rcc rId="77614" sId="1">
    <nc r="G2374">
      <v>32</v>
    </nc>
  </rcc>
  <rcc rId="77615" sId="1" odxf="1" dxf="1">
    <nc r="D2375"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16" sId="1" odxf="1" dxf="1">
    <nc r="E2375" t="inlineStr">
      <is>
        <t>Konkretus pramonės produkto prototipo, suteikiant reikiamą konfigūraciją, turinį, išvaizdą ar kitas savybes, pagaminimas</t>
      </is>
    </nc>
    <odxf>
      <protection locked="0"/>
    </odxf>
    <ndxf>
      <protection locked="1"/>
    </ndxf>
  </rcc>
  <rcc rId="77617" sId="1" odxf="1" dxf="1">
    <nc r="F2375" t="inlineStr">
      <is>
        <t>VGTU, Dizaino katedra
Jonas Jakaitis
Mob. 8 698 77781
El. p. jonas.jakaitis@vgtu.lt</t>
      </is>
    </nc>
    <odxf>
      <alignment wrapText="0" readingOrder="0"/>
    </odxf>
    <ndxf>
      <alignment wrapText="1" readingOrder="0"/>
    </ndxf>
  </rcc>
  <rcc rId="77618" sId="1">
    <nc r="G2375">
      <v>33</v>
    </nc>
  </rcc>
  <rcc rId="77619" sId="1" odxf="1" dxf="1">
    <nc r="D2376"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20" sId="1" odxf="1" dxf="1">
    <nc r="E2376" t="inlineStr">
      <is>
        <t>Architektų profesinės kvalifikacijos urbanistikos srityje ugdymo modelio kūrimas</t>
      </is>
    </nc>
    <odxf>
      <protection locked="0"/>
    </odxf>
    <ndxf>
      <protection locked="1"/>
    </ndxf>
  </rcc>
  <rcc rId="77621" sId="1" odxf="1" dxf="1">
    <nc r="F2376" t="inlineStr">
      <is>
        <t>VGTU, Urbanistikos katedra
Dalia Dijokienė
Tel. 8 650 67897
El. p. dalia.dijokiene@vgtu.lt</t>
      </is>
    </nc>
    <odxf>
      <alignment wrapText="0" readingOrder="0"/>
    </odxf>
    <ndxf>
      <alignment wrapText="1" readingOrder="0"/>
    </ndxf>
  </rcc>
  <rcc rId="77622" sId="1">
    <nc r="G2376">
      <v>33</v>
    </nc>
  </rcc>
  <rcc rId="77623" sId="1" odxf="1" dxf="1">
    <nc r="D2377"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24" sId="1" odxf="1" dxf="1">
    <nc r="E2377" t="inlineStr">
      <is>
        <t>Mokomojo roboto prototipo sukūrimas</t>
      </is>
    </nc>
    <odxf>
      <protection locked="0"/>
    </odxf>
    <ndxf>
      <protection locked="1"/>
    </ndxf>
  </rcc>
  <rcc rId="77625" sId="1" odxf="1" dxf="1">
    <nc r="F2377" t="inlineStr">
      <is>
        <t>VGTU, Mechatronikos ir robotikos katedra
Vytautas Bučinskas
Tel. (8 5) 273 0668
Mob. 868764869
El. p. vytautas.bucinskas@vgtu.lt</t>
      </is>
    </nc>
    <odxf>
      <alignment wrapText="0" readingOrder="0"/>
    </odxf>
    <ndxf>
      <alignment wrapText="1" readingOrder="0"/>
    </ndxf>
  </rcc>
  <rcc rId="77626" sId="1">
    <nc r="G2377">
      <v>33</v>
    </nc>
  </rcc>
  <rcc rId="77627" sId="1" odxf="1" dxf="1">
    <nc r="D2378"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28" sId="1" odxf="1" dxf="1">
    <nc r="E2378" t="inlineStr">
      <is>
        <t>Suvirinimo specialistų ugdymosi technologijų ir procesų skatinančių produktyvios asmenybės tapsmą prototipo sukūrimas</t>
      </is>
    </nc>
    <odxf>
      <protection locked="0"/>
    </odxf>
    <ndxf>
      <protection locked="1"/>
    </ndxf>
  </rcc>
  <rcc rId="77629" sId="1" odxf="1" dxf="1">
    <nc r="F2378" t="inlineStr">
      <is>
        <t>VGTU, Medžiagotyros ir suvirinimo katedra
Irmantas Gedzevičius
Tel. (8 5) 274 4739
El. p. irmantas.gedzevicius@vgtu.lt</t>
      </is>
    </nc>
    <odxf>
      <alignment wrapText="0" readingOrder="0"/>
    </odxf>
    <ndxf>
      <alignment wrapText="1" readingOrder="0"/>
    </ndxf>
  </rcc>
  <rcc rId="77630" sId="1">
    <nc r="G2378">
      <v>33</v>
    </nc>
  </rcc>
  <rcc rId="77631" sId="1" odxf="1" dxf="1">
    <nc r="D2379"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32" sId="1" odxf="1" dxf="1">
    <nc r="E2379" t="inlineStr">
      <is>
        <t>Suvirinimo ir neardomosios kontrolės specialistų distancinio mokymo sistemos prototipo kūrimas</t>
      </is>
    </nc>
    <odxf>
      <protection locked="0"/>
    </odxf>
    <ndxf>
      <protection locked="1"/>
    </ndxf>
  </rcc>
  <rcc rId="77633" sId="1" odxf="1" dxf="1">
    <nc r="F2379" t="inlineStr">
      <is>
        <t>VGTU Suvirinimo tyrimų ir diagnostikos mokslo laboratorija
Nikolaj Višniakov
Tel. (8 5) 274 5053
El. p. nikolaj.visniakov@vgtu.lt, stdml@vgtu.lt</t>
      </is>
    </nc>
    <odxf>
      <alignment wrapText="0" readingOrder="0"/>
    </odxf>
    <ndxf>
      <alignment wrapText="1" readingOrder="0"/>
    </ndxf>
  </rcc>
  <rcc rId="77634" sId="1">
    <nc r="G2379">
      <v>33</v>
    </nc>
  </rcc>
  <rcc rId="77635" sId="1" odxf="1" dxf="1">
    <nc r="D2380"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36" sId="1" odxf="1" dxf="1">
    <nc r="E2380" t="inlineStr">
      <is>
        <t>Virtualios kelių eismo avarinių situacijų pateikimo platformos prototipas, skirtas vairuotojų ir kitų eismo dalyvių saugaus eismo įgūdžių įvertinimui</t>
      </is>
    </nc>
    <odxf>
      <protection locked="0"/>
    </odxf>
    <ndxf>
      <protection locked="1"/>
    </ndxf>
  </rcc>
  <rcc rId="77637" sId="1" odxf="1" dxf="1">
    <nc r="F2380" t="inlineStr">
      <is>
        <t>VGTU, Saugaus eismo laboratorija
Vidas Žuraulis
Tel. (8 5) 237 0584
El. p. vidas.zuraulis@vgtu.lt</t>
      </is>
    </nc>
    <odxf>
      <alignment wrapText="0" readingOrder="0"/>
    </odxf>
    <ndxf>
      <alignment wrapText="1" readingOrder="0"/>
    </ndxf>
  </rcc>
  <rcc rId="77638" sId="1">
    <nc r="G2380">
      <v>33</v>
    </nc>
  </rcc>
  <rcc rId="77639" sId="1" odxf="1" dxf="1">
    <nc r="D2381"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40" sId="1" odxf="1" dxf="1">
    <nc r="E2381" t="inlineStr">
      <is>
        <t>Formaliojo ir neformaliojo ugdymo/mokymo technologijų prototipų (metodikų/modelių) kūrimas</t>
      </is>
    </nc>
    <odxf>
      <protection locked="0"/>
    </odxf>
    <ndxf>
      <protection locked="1"/>
    </ndxf>
  </rcc>
  <rcc rId="77641" sId="1" odxf="1" dxf="1">
    <nc r="F2381" t="inlineStr">
      <is>
        <t>VGTU, Tarptautinės ekonomikos ir vadybos katedra
Borisas Melnikas
Tel. (8 5) 274 4878
El. p. borisas.melnikas@vgtu.lt</t>
      </is>
    </nc>
    <odxf>
      <alignment wrapText="0" readingOrder="0"/>
    </odxf>
    <ndxf>
      <alignment wrapText="1" readingOrder="0"/>
    </ndxf>
  </rcc>
  <rcc rId="77642" sId="1">
    <nc r="G2381">
      <v>33</v>
    </nc>
  </rcc>
  <rcc rId="77643" sId="1" odxf="1" dxf="1">
    <nc r="D2382"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44" sId="1" odxf="1" dxf="1">
    <nc r="E2382" t="inlineStr">
      <is>
        <t>Efektyvios studijų profiliavimo sistemos kūrimas eksperimento metodu, taikant inžinerinę ir socialinę prizmes</t>
      </is>
    </nc>
    <odxf>
      <protection locked="0"/>
    </odxf>
    <ndxf>
      <protection locked="1"/>
    </ndxf>
  </rcc>
  <rcc rId="77645" sId="1" odxf="1" dxf="1">
    <nc r="F2382" t="inlineStr">
      <is>
        <t>VGTU, Kūrybiškumo ir inovacijų centras „Linkmenų fabrikas“
Lina Pečiūrė
Tel. (8 5) 274 5246
El. p. lina.peciure@vgtu.lt</t>
      </is>
    </nc>
    <odxf>
      <alignment wrapText="0" readingOrder="0"/>
    </odxf>
    <ndxf>
      <alignment wrapText="1" readingOrder="0"/>
    </ndxf>
  </rcc>
  <rcc rId="77646" sId="1">
    <nc r="G2382">
      <v>33</v>
    </nc>
  </rcc>
  <rcc rId="77647" sId="1" odxf="1" dxf="1">
    <nc r="D2383"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48" sId="1" odxf="1" dxf="1">
    <nc r="E2383" t="inlineStr">
      <is>
        <t>Artimo galutiniam produktui prototipo demonstravimas realioje veikimo aplinkoje</t>
      </is>
    </nc>
    <odxf>
      <protection locked="0"/>
    </odxf>
    <ndxf>
      <protection locked="1"/>
    </ndxf>
  </rcc>
  <rcc rId="77649" sId="1" odxf="1" dxf="1">
    <nc r="F2383" t="inlineStr">
      <is>
        <t>VGTU, Dizaino katedra
Jonas Jakaitis
Mob. 8 698 77781
El. p. jonas.jakaitis@vgtu.lt</t>
      </is>
    </nc>
    <odxf>
      <alignment wrapText="0" readingOrder="0"/>
    </odxf>
    <ndxf>
      <alignment wrapText="1" readingOrder="0"/>
    </ndxf>
  </rcc>
  <rcc rId="77650" sId="1">
    <nc r="G2383">
      <v>33</v>
    </nc>
  </rcc>
  <rcc rId="77651" sId="1" odxf="1" dxf="1">
    <nc r="D2384"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52" sId="1" odxf="1" dxf="1">
    <nc r="E2384" t="inlineStr">
      <is>
        <t>Suvirinimo specialistų ugdymosi technologijų ir procesų skatinančių produktyvios asmenybės tapsmą prototipo demonstravimas</t>
      </is>
    </nc>
    <odxf>
      <protection locked="0"/>
    </odxf>
    <ndxf>
      <protection locked="1"/>
    </ndxf>
  </rcc>
  <rcc rId="77653" sId="1" odxf="1" dxf="1">
    <nc r="F2384" t="inlineStr">
      <is>
        <t>VGTU, Medžiagotyros ir suvirinimo katedra
Irmantas Gedzevičius
Tel. (8 5) 274 4739
El. p. irmantas.gedzevicius@vgtu.lt</t>
      </is>
    </nc>
    <odxf>
      <alignment wrapText="0" readingOrder="0"/>
    </odxf>
    <ndxf>
      <alignment wrapText="1" readingOrder="0"/>
    </ndxf>
  </rcc>
  <rcc rId="77654" sId="1">
    <nc r="G2384">
      <v>33</v>
    </nc>
  </rcc>
  <rcc rId="77655" sId="1" odxf="1" dxf="1">
    <nc r="D2385"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56" sId="1" odxf="1" dxf="1">
    <nc r="E2385" t="inlineStr">
      <is>
        <t>Formaliojo ir neformaliojo ugdymo/mokymo technologijų prototipų (metodikų/modelių) išbandymas ir demonstravimas realiose sąlygose (pilotinis taikymas atitinkamų subjektų grupei įvertinant ugdymo/mokymo technologijų efektyvumą)</t>
      </is>
    </nc>
    <odxf>
      <protection locked="0"/>
    </odxf>
    <ndxf>
      <protection locked="1"/>
    </ndxf>
  </rcc>
  <rcc rId="77657" sId="1" odxf="1" dxf="1">
    <nc r="F2385" t="inlineStr">
      <is>
        <t>VGTU, Tarptautinės ekonomikos ir vadybos katedra
Borisas Melnikas
Tel. (8 5) 274 4878
El. p. borisas.melnikas@vgtu.lt</t>
      </is>
    </nc>
    <odxf>
      <alignment wrapText="0" readingOrder="0"/>
    </odxf>
    <ndxf>
      <alignment wrapText="1" readingOrder="0"/>
    </ndxf>
  </rcc>
  <rcc rId="77658" sId="1">
    <nc r="G2385">
      <v>33</v>
    </nc>
  </rcc>
  <rcc rId="77659" sId="1" odxf="1" dxf="1">
    <nc r="D2386" t="inlineStr">
      <is>
        <t>K6_P1_T2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660" sId="1" odxf="1" dxf="1">
    <nc r="E2386" t="inlineStr">
      <is>
        <t>Žinių valdymo ir individualizuoto bei kryptingo mokymosi organizacijoje metodikų ir modelio pasirinkimas, įgyvendinant jį konkrečioje organizacijoje. Rezultatai: sukurtas ir ištestuotas naujas organizacijos mokymosi modelio ir proceso prototipas, siekiant efektyvinti darbuotojų kompetencijų augimą ir produktyvumą, užtikrinantį gerus organizacijos rezultatus; darbuotojų kūrybingumo ir įsitraukimo išaugimas.</t>
      </is>
    </nc>
    <odxf>
      <protection locked="0"/>
    </odxf>
    <ndxf>
      <protection locked="1"/>
    </ndxf>
  </rcc>
  <rcc rId="77661" sId="1" odxf="1" dxf="1">
    <nc r="F2386" t="inlineStr">
      <is>
        <t>Dr. Arvydas Būta ,
 ISM konsultantas-ekspertas, 
arvbut@ism.lt
+370 68636700</t>
      </is>
    </nc>
    <odxf>
      <alignment wrapText="0" readingOrder="0"/>
    </odxf>
    <ndxf>
      <alignment wrapText="1" readingOrder="0"/>
    </ndxf>
  </rcc>
  <rcc rId="77662" sId="1">
    <nc r="G2386">
      <v>37</v>
    </nc>
  </rcc>
  <rcc rId="77663" sId="1" odxf="1" dxf="1">
    <nc r="D2387" t="inlineStr">
      <is>
        <t>K6_P1_T3</t>
      </is>
    </nc>
    <odxf>
      <alignment wrapText="0" readingOrder="0"/>
      <protection locked="0"/>
    </odxf>
    <ndxf>
      <alignment wrapText="1" readingOrder="0"/>
      <protection locked="1"/>
    </ndxf>
  </rcc>
  <rcc rId="77664" sId="1" odxf="1" dxf="1">
    <nc r="E2387" t="inlineStr">
      <is>
        <t>Psichologinės gerovės ir gyvenimo kokybės tyrimai</t>
      </is>
    </nc>
    <odxf>
      <protection locked="0"/>
    </odxf>
    <ndxf>
      <protection locked="1"/>
    </ndxf>
  </rcc>
  <rcc rId="77665" sId="1" odxf="1" dxf="1">
    <nc r="F2387" t="inlineStr">
      <is>
        <t>dr. Aistė Pranckevičienė
mokslo darbuotoja
tel.: 8-616 98968
el.paštas: aiste.pranckeviciene@lsmuni.lt</t>
      </is>
    </nc>
    <odxf>
      <alignment wrapText="0" readingOrder="0"/>
    </odxf>
    <ndxf>
      <alignment wrapText="1" readingOrder="0"/>
    </ndxf>
  </rcc>
  <rcc rId="77666" sId="1">
    <nc r="G2387">
      <v>17</v>
    </nc>
  </rcc>
  <rcc rId="77667" sId="1" odxf="1" dxf="1">
    <nc r="D2388" t="inlineStr">
      <is>
        <t>K6_P1_T3</t>
      </is>
    </nc>
    <odxf>
      <alignment wrapText="0" readingOrder="0"/>
      <protection locked="0"/>
    </odxf>
    <ndxf>
      <alignment wrapText="1" readingOrder="0"/>
      <protection locked="1"/>
    </ndxf>
  </rcc>
  <rcc rId="77668" sId="1" odxf="1" dxf="1">
    <nc r="E2388" t="inlineStr">
      <is>
        <t>Profesinio perdegimo ir profesinio efektyvumo tyrimai.</t>
      </is>
    </nc>
    <odxf>
      <protection locked="0"/>
    </odxf>
    <ndxf>
      <protection locked="1"/>
    </ndxf>
  </rcc>
  <rcc rId="77669" sId="1" odxf="1" dxf="1">
    <nc r="F2388" t="inlineStr">
      <is>
        <t>dr. Aistė Pranckevičienė
mokslo darbuotoja
tel.: 8-616 98968
el.paštas: aiste.pranckeviciene@lsmuni.lt</t>
      </is>
    </nc>
    <odxf>
      <alignment wrapText="0" readingOrder="0"/>
    </odxf>
    <ndxf>
      <alignment wrapText="1" readingOrder="0"/>
    </ndxf>
  </rcc>
  <rcc rId="77670" sId="1">
    <nc r="G2388">
      <v>17</v>
    </nc>
  </rcc>
  <rcc rId="77671" sId="1" odxf="1" dxf="1">
    <nc r="D2389" t="inlineStr">
      <is>
        <t>K6_P1_T3</t>
      </is>
    </nc>
    <odxf>
      <alignment wrapText="0" readingOrder="0"/>
      <protection locked="0"/>
    </odxf>
    <ndxf>
      <alignment wrapText="1" readingOrder="0"/>
      <protection locked="1"/>
    </ndxf>
  </rcc>
  <rcc rId="77672" sId="1" odxf="1" dxf="1">
    <nc r="E2389" t="inlineStr">
      <is>
        <t>Klausimynų asmenybės veiksniams vertinti kūrimas ir adaptavimas</t>
      </is>
    </nc>
    <odxf>
      <protection locked="0"/>
    </odxf>
    <ndxf>
      <protection locked="1"/>
    </ndxf>
  </rcc>
  <rcc rId="77673" sId="1" odxf="1" dxf="1">
    <nc r="F2389" t="inlineStr">
      <is>
        <t>dr. Aistė Pranckevičienė
mokslo darbuotoja
tel.: 8-616 98968
el.paštas: aiste.pranckeviciene@lsmuni.lt</t>
      </is>
    </nc>
    <odxf>
      <alignment wrapText="0" readingOrder="0"/>
    </odxf>
    <ndxf>
      <alignment wrapText="1" readingOrder="0"/>
    </ndxf>
  </rcc>
  <rcc rId="77674" sId="1">
    <nc r="G2389">
      <v>17</v>
    </nc>
  </rcc>
  <rcc rId="77675" sId="1" odxf="1" dxf="1">
    <nc r="D2390" t="inlineStr">
      <is>
        <t>K6_P1_T3</t>
      </is>
    </nc>
    <odxf>
      <alignment wrapText="0" readingOrder="0"/>
      <protection locked="0"/>
    </odxf>
    <ndxf>
      <alignment wrapText="1" readingOrder="0"/>
      <protection locked="1"/>
    </ndxf>
  </rcc>
  <rcc rId="77676" sId="1" odxf="1" dxf="1">
    <nc r="E2390" t="inlineStr">
      <is>
        <t>Intervencijų, skirtų skatinti asmens ir profesinę raidą, kūrimas</t>
      </is>
    </nc>
    <odxf>
      <protection locked="0"/>
    </odxf>
    <ndxf>
      <protection locked="1"/>
    </ndxf>
  </rcc>
  <rcc rId="77677" sId="1" odxf="1" dxf="1">
    <nc r="F2390" t="inlineStr">
      <is>
        <t>dr. Aistė Pranckevičienė
mokslo darbuotoja
tel.: 8-616 98968
el.paštas: aiste.pranckeviciene@lsmuni.lt</t>
      </is>
    </nc>
    <odxf>
      <alignment wrapText="0" readingOrder="0"/>
    </odxf>
    <ndxf>
      <alignment wrapText="1" readingOrder="0"/>
    </ndxf>
  </rcc>
  <rcc rId="77678" sId="1">
    <nc r="G2390">
      <v>17</v>
    </nc>
  </rcc>
  <rcc rId="77679" sId="1" odxf="1" dxf="1">
    <nc r="D2391" t="inlineStr">
      <is>
        <t>K6_P1_T3</t>
      </is>
    </nc>
    <odxf>
      <alignment wrapText="0" readingOrder="0"/>
      <protection locked="0"/>
    </odxf>
    <ndxf>
      <alignment wrapText="1" readingOrder="0"/>
      <protection locked="1"/>
    </ndxf>
  </rcc>
  <rcc rId="77680" sId="1" odxf="1" dxf="1">
    <nc r="E2391" t="inlineStr">
      <is>
        <t>Duomenų gamybos, dirbtinio intelekto ir statistinės analizės taikymų moderniame ugdyme moksliniai tyrimai</t>
      </is>
    </nc>
    <odxf>
      <protection locked="0"/>
    </odxf>
    <ndxf>
      <protection locked="1"/>
    </ndxf>
  </rcc>
  <rcc rId="77681" sId="1" odxf="1" dxf="1">
    <nc r="F2391" t="inlineStr">
      <is>
        <t>Prof. Tomas Krilavičius
IT skyriaus vadovas 
 t.krilavicius@bpti.lt
 +37061804223</t>
      </is>
    </nc>
    <odxf>
      <alignment wrapText="0" readingOrder="0"/>
      <protection locked="0"/>
    </odxf>
    <ndxf>
      <alignment wrapText="1" readingOrder="0"/>
      <protection locked="1"/>
    </ndxf>
  </rcc>
  <rcc rId="77682" sId="1">
    <nc r="G2391">
      <v>20</v>
    </nc>
  </rcc>
  <rcc rId="77683" sId="1" odxf="1" dxf="1">
    <nc r="D2392" t="inlineStr">
      <is>
        <t>K6_P1_T3</t>
      </is>
    </nc>
    <odxf>
      <alignment wrapText="0" readingOrder="0"/>
      <protection locked="0"/>
    </odxf>
    <ndxf>
      <alignment wrapText="1" readingOrder="0"/>
      <protection locked="1"/>
    </ndxf>
  </rcc>
  <rcc rId="77684" sId="1" odxf="1" dxf="1">
    <nc r="E2392" t="inlineStr">
      <is>
        <t>Kalbos technologijos taikymai moderniame ugdyme moksliniai tyrimai</t>
      </is>
    </nc>
    <odxf>
      <protection locked="0"/>
    </odxf>
    <ndxf>
      <protection locked="1"/>
    </ndxf>
  </rcc>
  <rcc rId="77685" sId="1" odxf="1" dxf="1">
    <nc r="F2392" t="inlineStr">
      <is>
        <t>Prof. Tomas Krilavičius
IT skyriaus vadovas 
 t.krilavicius@bpti.lt
 +37061804223</t>
      </is>
    </nc>
    <odxf>
      <alignment wrapText="0" readingOrder="0"/>
      <protection locked="0"/>
    </odxf>
    <ndxf>
      <alignment wrapText="1" readingOrder="0"/>
      <protection locked="1"/>
    </ndxf>
  </rcc>
  <rcc rId="77686" sId="1">
    <nc r="G2392">
      <v>20</v>
    </nc>
  </rcc>
  <rcc rId="77687" sId="1" odxf="1" dxf="1">
    <nc r="D2393"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7688" sId="1" odxf="1" dxf="1">
    <nc r="E2393" t="inlineStr">
      <is>
        <t xml:space="preserve">Taikomieji archeologinio paveldo tyrimai        </t>
      </is>
    </nc>
    <odxf>
      <font>
        <sz val="11"/>
        <color theme="1"/>
        <name val="Calibri"/>
        <scheme val="minor"/>
      </font>
      <alignment horizontal="general" readingOrder="0"/>
      <protection locked="0"/>
    </odxf>
    <ndxf>
      <font>
        <sz val="11"/>
        <color auto="1"/>
        <name val="Calibri"/>
        <scheme val="minor"/>
      </font>
      <alignment horizontal="left" readingOrder="0"/>
      <protection locked="1"/>
    </ndxf>
  </rcc>
  <rcc rId="77689" sId="1" odxf="1" dxf="1">
    <nc r="F239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690" sId="1">
    <nc r="G2393">
      <v>22</v>
    </nc>
  </rcc>
  <rcc rId="77691" sId="1" odxf="1" dxf="1">
    <nc r="D2394"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7692" sId="1" odxf="1" dxf="1">
    <nc r="E2394" t="inlineStr">
      <is>
        <t xml:space="preserve">Naujų ugdymo metodikų efektyvumo  tyrimai. </t>
      </is>
    </nc>
    <odxf>
      <font>
        <sz val="11"/>
        <color theme="1"/>
        <name val="Calibri"/>
        <scheme val="minor"/>
      </font>
      <protection locked="0"/>
    </odxf>
    <ndxf>
      <font>
        <sz val="11"/>
        <color auto="1"/>
        <name val="Calibri"/>
        <scheme val="minor"/>
      </font>
      <protection locked="1"/>
    </ndxf>
  </rcc>
  <rcc rId="77693" sId="1" odxf="1" dxf="1">
    <nc r="F239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694" sId="1">
    <nc r="G2394">
      <v>22</v>
    </nc>
  </rcc>
  <rcc rId="77695" sId="1" odxf="1" dxf="1">
    <nc r="D2395" t="inlineStr">
      <is>
        <t>K6_P1_T3</t>
      </is>
    </nc>
    <odxf>
      <font>
        <sz val="11"/>
        <color theme="1"/>
        <name val="Calibri"/>
        <scheme val="minor"/>
      </font>
      <alignment wrapText="0" readingOrder="0"/>
      <protection locked="0"/>
    </odxf>
    <ndxf>
      <font>
        <sz val="11"/>
        <color auto="1"/>
        <name val="Calibri"/>
        <scheme val="minor"/>
      </font>
      <alignment wrapText="1" readingOrder="0"/>
      <protection locked="1"/>
    </ndxf>
  </rcc>
  <rcc rId="77696" sId="1" odxf="1" dxf="1">
    <nc r="E2395" t="inlineStr">
      <is>
        <t>Savivaldų mokymąsi įgalinančios aplinkos tyrimas. Nuo pat seniausių laikų iki šių dienų diskutuojama, kodėl vienos organizacijos dirba labai sėkmingai, pasiekia pačius geriausius rezultatus, o kitos priešingai – nesugeba realizuoti užsibrėžtų tikslų ir konkuruoti rinkoje? Vienas iš galimų atsakymų į šį klausimą - sėkmingos įmonės turi kitų įmonių nenukopijuojamą kapitalą - žmogiškųjų išteklių kompetenciją, sukuriančią tai įmonei pridėtinę vertę, kuri sudaro galimybę jai įgyti konkurencinį pranašumą. Kadangi aplinka, o tuo pačiu ir konkurencinės sąlygos, nuolat kinta, tai šiame kontekste svarbu, kad įmonės darbuotojai būtų motyvuoti turimą kompetenciją atnaujinti ir vystyti atsižvelgiant į aplinkoje kilusių pokyčių keliamus reikalavimus. Kyla klausimas, kas darbuotojus motyvuoja identifikuoti savo kompetencijos spragas ir siekti jas eliminuoti, t.y. mokytis ir vystyti savo kompetenciją? Kokia aplinka turi būti sukurta įmonėje, kad būtų sukurta savivaldų mokymąsi įgalinanti aplinka? Savivaldų mokymąsi įgalinančios aplinkos tyrimai skirti įmonėms, siekiančioms sukurti aplinką, skatinančią ir motyvuojančią darbuotojus ugdyti savo kompetenciją įvairiais formaliais, neformaliais ir informaliais mokymosi būdais. Tyrimo rezultatas - darbuotojų kompetencijos ugdymą motyvuojančios  bei savivaldų mokymąsi įgalinančios aplinkos kūrimo įmonėje gairės.</t>
      </is>
    </nc>
    <odxf>
      <font>
        <sz val="11"/>
        <color theme="1"/>
        <name val="Calibri"/>
        <scheme val="minor"/>
      </font>
      <protection locked="0"/>
    </odxf>
    <ndxf>
      <font>
        <sz val="11"/>
        <color auto="1"/>
        <name val="Calibri"/>
        <scheme val="minor"/>
      </font>
      <protection locked="1"/>
    </ndxf>
  </rcc>
  <rcc rId="77697" sId="1" odxf="1" dxf="1">
    <nc r="F239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698" sId="1">
    <nc r="G2395">
      <v>22</v>
    </nc>
  </rcc>
  <rcc rId="77699" sId="1" odxf="1" dxf="1">
    <nc r="D2396"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700" sId="1" odxf="1" dxf="1">
    <nc r="E2396" t="inlineStr">
      <is>
        <t>Darbo vertybių ir veiklos stilių veiksnių tyrimas ir poveikio efekto dydžio vertinimas.
Rezultatas: veiklos stilių poveikio efekto dydžio vertinimas ir rekomendacijos veiklos tobulinimui.</t>
      </is>
    </nc>
    <odxf>
      <protection locked="0"/>
    </odxf>
    <ndxf>
      <protection locked="1"/>
    </ndxf>
  </rcc>
  <rcc rId="77701" sId="1" odxf="1" dxf="1">
    <nc r="F2396" t="inlineStr">
      <is>
        <t>Inovacijų ir verslumo centras
Tel. (8 5) 219 3288
rima.rubcinskaite@tvm.vu.lt</t>
      </is>
    </nc>
    <odxf>
      <alignment wrapText="0" readingOrder="0"/>
    </odxf>
    <ndxf>
      <alignment wrapText="1" readingOrder="0"/>
    </ndxf>
  </rcc>
  <rcc rId="77702" sId="1">
    <nc r="G2396">
      <v>30</v>
    </nc>
  </rcc>
  <rcc rId="77703" sId="1" odxf="1" dxf="1">
    <nc r="D2397"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704" sId="1" odxf="1" dxf="1">
    <nc r="E2397" t="inlineStr">
      <is>
        <t>Lyderystės stilių ir valdymo procesų transformacija, plečiant verslą tarptautiniu mastu (tarpkultūriniai skirtumai).
Rezultatas: naujų rinkų tarpkultūrinių aspektų įvertinimas ir rekomendacijų parengimas.</t>
      </is>
    </nc>
    <odxf>
      <protection locked="0"/>
    </odxf>
    <ndxf>
      <protection locked="1"/>
    </ndxf>
  </rcc>
  <rcc rId="77705" sId="1" odxf="1" dxf="1">
    <nc r="F2397" t="inlineStr">
      <is>
        <t>Inovacijų ir verslumo centras
Tel. (8 5) 219 3288
rima.rubcinskaite@tvm.vu.lt</t>
      </is>
    </nc>
    <odxf>
      <alignment wrapText="0" readingOrder="0"/>
    </odxf>
    <ndxf>
      <alignment wrapText="1" readingOrder="0"/>
    </ndxf>
  </rcc>
  <rcc rId="77706" sId="1">
    <nc r="G2397">
      <v>30</v>
    </nc>
  </rcc>
  <rcc rId="77707" sId="1" odxf="1" dxf="1">
    <nc r="D2398" t="inlineStr">
      <is>
        <t>K6_P1_T3</t>
      </is>
    </nc>
    <odxf>
      <alignment wrapText="0" readingOrder="0"/>
      <protection locked="0"/>
    </odxf>
    <ndxf>
      <alignment wrapText="1" readingOrder="0"/>
      <protection locked="1"/>
    </ndxf>
  </rcc>
  <rcc rId="77708" sId="1" odxf="1" dxf="1">
    <nc r="E2398" t="inlineStr">
      <is>
        <t>Duomenų gamybos, dirbtinio intelekto ir statistinės analizės taikymų moderniame ugdyme moksliniai tyrimai</t>
      </is>
    </nc>
    <odxf>
      <protection locked="0"/>
    </odxf>
    <ndxf>
      <protection locked="1"/>
    </ndxf>
  </rcc>
  <rcc rId="77709" sId="1" odxf="1" dxf="1">
    <nc r="F2398" t="inlineStr">
      <is>
        <t>VDU Informatikos fakultetas
Prof. Tomas Krilavičius, 
El. p.t.krilavicius@if.vdu.lt, 
 Tel. Nr+37061804223</t>
      </is>
    </nc>
    <odxf>
      <alignment wrapText="0" readingOrder="0"/>
    </odxf>
    <ndxf>
      <alignment wrapText="1" readingOrder="0"/>
    </ndxf>
  </rcc>
  <rcc rId="77710" sId="1">
    <nc r="G2398">
      <v>31</v>
    </nc>
  </rcc>
  <rcc rId="77711" sId="1" odxf="1" dxf="1">
    <nc r="D2399" t="inlineStr">
      <is>
        <t>K6_P1_T3</t>
      </is>
    </nc>
    <odxf>
      <alignment wrapText="0" readingOrder="0"/>
      <protection locked="0"/>
    </odxf>
    <ndxf>
      <alignment wrapText="1" readingOrder="0"/>
      <protection locked="1"/>
    </ndxf>
  </rcc>
  <rcc rId="77712" sId="1" odxf="1" dxf="1">
    <nc r="E2399" t="inlineStr">
      <is>
        <t>Kalbos technologijos taikymai moderniame ugdyme moksliniai tyrimai</t>
      </is>
    </nc>
    <odxf>
      <protection locked="0"/>
    </odxf>
    <ndxf>
      <protection locked="1"/>
    </ndxf>
  </rcc>
  <rcc rId="77713" sId="1" odxf="1" dxf="1">
    <nc r="F2399" t="inlineStr">
      <is>
        <t>VDU Informatikos fakultetas
Prof. Tomas Krilavičius, 
El. p. t.krilavicius@if.vdu.lt, 
 Tel. Nr+37061804223</t>
      </is>
    </nc>
    <odxf>
      <alignment wrapText="0" readingOrder="0"/>
    </odxf>
    <ndxf>
      <alignment wrapText="1" readingOrder="0"/>
    </ndxf>
  </rcc>
  <rcc rId="77714" sId="1">
    <nc r="G2399">
      <v>31</v>
    </nc>
  </rcc>
  <rcc rId="77715" sId="1" odxf="1" dxf="1">
    <nc r="D2400" t="inlineStr">
      <is>
        <t>K6_P1_T3</t>
      </is>
    </nc>
    <odxf>
      <alignment wrapText="0" readingOrder="0"/>
      <protection locked="0"/>
    </odxf>
    <ndxf>
      <alignment wrapText="1" readingOrder="0"/>
      <protection locked="1"/>
    </ndxf>
  </rcc>
  <rcc rId="77716" sId="1" odxf="1" dxf="1">
    <nc r="E2400" t="inlineStr">
      <is>
        <t>Metodų duomenų gavybos ir dirbtinio intelekto taikymams ugdymo technologijų tobulinimui sukūrimas ir įvertinimas.</t>
      </is>
    </nc>
    <odxf>
      <protection locked="0"/>
    </odxf>
    <ndxf>
      <protection locked="1"/>
    </ndxf>
  </rcc>
  <rcc rId="77717" sId="1" odxf="1" dxf="1">
    <nc r="F2400" t="inlineStr">
      <is>
        <t>VDU Informatikos fakultetas
Doc., dr. Daiva Vitkutė-Adžgauskienė, 
El.p. d.vitkute@if.vdu.lt, 
Tel.: +37069825808</t>
      </is>
    </nc>
    <odxf>
      <alignment wrapText="0" readingOrder="0"/>
    </odxf>
    <ndxf>
      <alignment wrapText="1" readingOrder="0"/>
    </ndxf>
  </rcc>
  <rcc rId="77718" sId="1">
    <nc r="G2400">
      <v>31</v>
    </nc>
  </rcc>
  <rcc rId="77719" sId="1" odxf="1" dxf="1">
    <nc r="D2401"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720" sId="1" odxf="1" dxf="1">
    <nc r="E2401" t="inlineStr">
      <is>
        <t>Įmonių teikiamų paslaugų, siejamų su žmogiškųjų išteklių valdymu ir tobulinimu kokybės tyrimų modelio sukūrimas (diagnostika, analizė, vertinimas).</t>
      </is>
    </nc>
    <odxf>
      <protection locked="0"/>
    </odxf>
    <ndxf>
      <protection locked="1"/>
    </ndxf>
  </rcc>
  <rcc rId="77721" sId="1" odxf="1" dxf="1">
    <nc r="F2401" t="inlineStr">
      <is>
        <t>VDU Socialinių mokslų fakultetas
Edukologijos katedra
Odeta Norkutė 
El. p. o.norkute@smf.vdu.lt 
Tel.: (8 37) 327821</t>
      </is>
    </nc>
    <odxf>
      <alignment wrapText="0" readingOrder="0"/>
    </odxf>
    <ndxf>
      <alignment wrapText="1" readingOrder="0"/>
    </ndxf>
  </rcc>
  <rcc rId="77722" sId="1">
    <nc r="G2401">
      <v>31</v>
    </nc>
  </rcc>
  <rcc rId="77723" sId="1" odxf="1" dxf="1">
    <nc r="D2402"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724" sId="1" odxf="1" dxf="1">
    <nc r="E2402" t="inlineStr">
      <is>
        <t>Mokslinių studijų socialiniais klausimais rengimas (vietinių ir globalių procesų apžvalga, konkrečioje srityje atliktų tyrimų, statistinių duomenų ir pan. apžvalga, palyginimas)</t>
      </is>
    </nc>
    <odxf>
      <protection locked="0"/>
    </odxf>
    <ndxf>
      <protection locked="1"/>
    </ndxf>
  </rcc>
  <rcc rId="77725" sId="1" odxf="1" dxf="1">
    <nc r="F2402" t="inlineStr">
      <is>
        <t>VDU Socialinių mokslų fakultetas Sociologijos katedra
Doc. Dr. Milda Ališauskienė
El. p. m.alisauskiene@smf.vdu.lt
Dr. Giedrė Baltrušaitytė
El. p. g.baltrusaityte@smf.vdu.lt
Tel.: (8 37) 327822</t>
      </is>
    </nc>
    <odxf>
      <alignment wrapText="0" readingOrder="0"/>
    </odxf>
    <ndxf>
      <alignment wrapText="1" readingOrder="0"/>
    </ndxf>
  </rcc>
  <rcc rId="77726" sId="1">
    <nc r="G2402">
      <v>31</v>
    </nc>
  </rcc>
  <rcc rId="77727" sId="1" odxf="1" dxf="1">
    <nc r="D2403"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728" sId="1" odxf="1" dxf="1">
    <nc r="E2403" t="inlineStr">
      <is>
        <t>Socialinio pobūdžio programų, projektų vertinimo modeliavimas</t>
      </is>
    </nc>
    <odxf>
      <protection locked="0"/>
    </odxf>
    <ndxf>
      <protection locked="1"/>
    </ndxf>
  </rcc>
  <rcc rId="77729" sId="1" odxf="1" dxf="1">
    <nc r="F2403" t="inlineStr">
      <is>
        <t>VDU Socialinių mokslų fakultetas Sociologijos katedra
Doc. Dr. Milda Ališauskienė
El. p. m.alisauskiene@smf.vdu.lt
Dr. Giedrė Baltrušaitytė
El. p. g.baltrusaityte@smf.vdu.lt
Tel.: (8 37) 327822</t>
      </is>
    </nc>
    <odxf>
      <alignment wrapText="0" readingOrder="0"/>
    </odxf>
    <ndxf>
      <alignment wrapText="1" readingOrder="0"/>
    </ndxf>
  </rcc>
  <rcc rId="77730" sId="1">
    <nc r="G2403">
      <v>31</v>
    </nc>
  </rcc>
  <rcc rId="77731" sId="1" odxf="1" dxf="1">
    <nc r="D2404" t="inlineStr">
      <is>
        <t>K6_P1_T3</t>
      </is>
    </nc>
    <odxf>
      <alignment wrapText="0" readingOrder="0"/>
      <protection locked="0"/>
    </odxf>
    <ndxf>
      <alignment wrapText="1" readingOrder="0"/>
      <protection locked="1"/>
    </ndxf>
  </rcc>
  <rcc rId="77732" sId="1" odxf="1" dxf="1">
    <nc r="E2404" t="inlineStr">
      <is>
        <t>Metodų kalbos technologijų taikymams ugdymo technologijų tobulinimui sukūrimas ir įvertinimas</t>
      </is>
    </nc>
    <odxf>
      <protection locked="0"/>
    </odxf>
    <ndxf>
      <protection locked="1"/>
    </ndxf>
  </rcc>
  <rcc rId="77733" sId="1" odxf="1" dxf="1">
    <nc r="F2404" t="inlineStr">
      <is>
        <t>VDU Informatikos fakultetas
Doc., dr. Daiva Vitkutė-Adžgauskienė, 
El.p. d.vitkute@if.vdu.lt, 
Tel.: +37069825808</t>
      </is>
    </nc>
    <odxf>
      <alignment wrapText="0" readingOrder="0"/>
    </odxf>
    <ndxf>
      <alignment wrapText="1" readingOrder="0"/>
    </ndxf>
  </rcc>
  <rcc rId="77734" sId="1">
    <nc r="G2404">
      <v>31</v>
    </nc>
  </rcc>
  <rcc rId="77735" sId="1" odxf="1" dxf="1">
    <nc r="D2405" t="inlineStr">
      <is>
        <t>K6_P1_T3</t>
      </is>
    </nc>
    <odxf>
      <alignment wrapText="0" readingOrder="0"/>
      <protection locked="0"/>
    </odxf>
    <ndxf>
      <alignment wrapText="1" readingOrder="0"/>
      <protection locked="1"/>
    </ndxf>
  </rcc>
  <rcc rId="77736" sId="1" odxf="1" dxf="1">
    <nc r="E2405" t="inlineStr">
      <is>
        <t>Metodų socialinių tinklų analizės taikymams ugdymo technologijų tobulinimui sukūrimas ir įvertinimas</t>
      </is>
    </nc>
    <odxf>
      <protection locked="0"/>
    </odxf>
    <ndxf>
      <protection locked="1"/>
    </ndxf>
  </rcc>
  <rcc rId="77737" sId="1" odxf="1" dxf="1">
    <nc r="F2405" t="inlineStr">
      <is>
        <t>VDU Informatikos fakultetas
Doc., dr. Daiva Vitkutė-Adžgauskienė, 
El.p. d.vitkute@if.vdu.lt, 
Tel.: +37069825808</t>
      </is>
    </nc>
    <odxf>
      <alignment wrapText="0" readingOrder="0"/>
    </odxf>
    <ndxf>
      <alignment wrapText="1" readingOrder="0"/>
    </ndxf>
  </rcc>
  <rcc rId="77738" sId="1">
    <nc r="G2405">
      <v>31</v>
    </nc>
  </rcc>
  <rcc rId="77739" sId="1" odxf="1" dxf="1">
    <nc r="D2406" t="inlineStr">
      <is>
        <t>K6_P1_T3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740" sId="1" odxf="1" dxf="1">
    <nc r="E2406" t="inlineStr">
      <is>
        <t>Vartotojų segmentavimo modelio sukūrimas.</t>
      </is>
    </nc>
    <odxf>
      <protection locked="0"/>
    </odxf>
    <ndxf>
      <protection locked="1"/>
    </ndxf>
  </rcc>
  <rcc rId="77741" sId="1" odxf="1" dxf="1">
    <nc r="F2406" t="inlineStr">
      <is>
        <t>Mindaugas Degutis 
El. paštas: mindaugas.degutis@ef.vu.lt
Sigitas Urbonavičius
El. paštas: sigitas.urbonavicius@ef.vu.lt
Ekonomikos fakultetas</t>
      </is>
    </nc>
    <odxf>
      <alignment wrapText="0" readingOrder="0"/>
    </odxf>
    <ndxf>
      <alignment wrapText="1" readingOrder="0"/>
    </ndxf>
  </rcc>
  <rcc rId="77742" sId="1">
    <nc r="G2406">
      <v>32</v>
    </nc>
  </rcc>
  <rcc rId="77743" sId="1" odxf="1" dxf="1">
    <nc r="D2407" t="inlineStr">
      <is>
        <t>K6_P1_T3</t>
      </is>
    </nc>
    <odxf>
      <alignment wrapText="0" readingOrder="0"/>
      <protection locked="0"/>
    </odxf>
    <ndxf>
      <alignment wrapText="1" readingOrder="0"/>
      <protection locked="1"/>
    </ndxf>
  </rcc>
  <rcc rId="77744" sId="1" odxf="1" dxf="1">
    <nc r="E2407" t="inlineStr">
      <is>
        <t>Organizacijos darbuotojų kūrybiškumo ugdymo per meną galimybių ir plėtros studija. Atlikta organizacijos darbuotojų kūrybiškumo ugdymo situacijos analizė. Atlikta meninių priemonių taikymo darbuotojų kūrybiškumui ugdyti galimybių ir plėtros analizė. Parengtas organizacijos darbuotojų ugdymo per meną modelis.</t>
      </is>
    </nc>
    <odxf>
      <protection locked="0"/>
    </odxf>
    <ndxf>
      <protection locked="1"/>
    </ndxf>
  </rcc>
  <rcc rId="77745" sId="1" odxf="1" dxf="1">
    <nc r="F2407" t="inlineStr">
      <is>
        <t>Lietuvos muzikos ir teatro akademija, 
Teatro ir kino fakulteto Meno vadybos skyriaus vedėjas 
Andrius Juškys, 
T. Kosciuškos g. 12, 216 kab., 
tel. +37067837542, 
el. paštas andrius.juskys@lmta.lt</t>
      </is>
    </nc>
    <odxf>
      <alignment wrapText="0" readingOrder="0"/>
    </odxf>
    <ndxf>
      <alignment wrapText="1" readingOrder="0"/>
    </ndxf>
  </rcc>
  <rcc rId="77746" sId="1">
    <nc r="G2407">
      <v>36</v>
    </nc>
  </rcc>
  <rcc rId="77747" sId="1" odxf="1" dxf="1">
    <nc r="D2408" t="inlineStr">
      <is>
        <t>K6_P1_T3</t>
      </is>
    </nc>
    <odxf>
      <alignment wrapText="0" readingOrder="0"/>
      <protection locked="0"/>
    </odxf>
    <ndxf>
      <alignment wrapText="1" readingOrder="0"/>
      <protection locked="1"/>
    </ndxf>
  </rcc>
  <rcc rId="77748" sId="1" odxf="1" dxf="1">
    <nc r="E2408" t="inlineStr">
      <is>
        <t>Besimokančios organizacijos kūrimo būdai. Rezultatas - esamų ugdymosi procesų įvertinimas ir rekomenduojamos kūrimo gairės, skatinant asmenybės kūrybiškumą ir produktyvumą.</t>
      </is>
    </nc>
    <odxf>
      <protection locked="0"/>
    </odxf>
    <ndxf>
      <protection locked="1"/>
    </ndxf>
  </rcc>
  <rcc rId="77749" sId="1" odxf="1" dxf="1">
    <nc r="F2408" t="inlineStr">
      <is>
        <t>Pilkienė Margarita
ISM konsultantė-ekspertė
marpil@ism.lt
+370 52123954</t>
      </is>
    </nc>
    <odxf>
      <alignment wrapText="0" readingOrder="0"/>
    </odxf>
    <ndxf>
      <alignment wrapText="1" readingOrder="0"/>
    </ndxf>
  </rcc>
  <rcc rId="77750" sId="1">
    <nc r="G2408">
      <v>37</v>
    </nc>
  </rcc>
  <rcc rId="77751" sId="1" odxf="1" dxf="1">
    <nc r="D2409" t="inlineStr">
      <is>
        <t>K6_P2_T1</t>
      </is>
    </nc>
    <odxf>
      <alignment wrapText="0" readingOrder="0"/>
      <protection locked="0"/>
    </odxf>
    <ndxf>
      <alignment wrapText="1" readingOrder="0"/>
      <protection locked="1"/>
    </ndxf>
  </rcc>
  <rcc rId="77752" sId="1" odxf="1" dxf="1">
    <nc r="E2409" t="inlineStr">
      <is>
        <t>Netechnologinių inovacijų kūrimo metodų ir procesų techninė galimybių studija</t>
      </is>
    </nc>
    <odxf>
      <protection locked="0"/>
    </odxf>
    <ndxf>
      <protection locked="1"/>
    </ndxf>
  </rcc>
  <rcc rId="77753" sId="1" odxf="1" dxf="1">
    <nc r="F2409" t="inlineStr">
      <is>
        <t>Rinkodaros ir tarptautinio verslo katedros vedėja
Henrika Šakienė
Tel. Nr. 8 46 433455
El. paštas
henrika.sakiene@smk.lt</t>
      </is>
    </nc>
    <odxf>
      <alignment wrapText="0" readingOrder="0"/>
    </odxf>
    <ndxf>
      <alignment wrapText="1" readingOrder="0"/>
    </ndxf>
  </rcc>
  <rcc rId="77754" sId="1">
    <nc r="G2409">
      <v>1</v>
    </nc>
  </rcc>
  <rcc rId="77755" sId="1" odxf="1" dxf="1">
    <nc r="D2410" t="inlineStr">
      <is>
        <t>K6_P2_T1</t>
      </is>
    </nc>
    <odxf>
      <alignment wrapText="0" readingOrder="0"/>
      <protection locked="0"/>
    </odxf>
    <ndxf>
      <alignment wrapText="1" readingOrder="0"/>
      <protection locked="1"/>
    </ndxf>
  </rcc>
  <rcc rId="77756" sId="1" odxf="1" dxf="1">
    <nc r="E2410" t="inlineStr">
      <is>
        <t>Žinių valdymo sistemos kūrimo ir diegimo verslo įmonėje galimybių studija</t>
      </is>
    </nc>
    <odxf>
      <protection locked="0"/>
    </odxf>
    <ndxf>
      <protection locked="1"/>
    </ndxf>
  </rcc>
  <rcc rId="77757" sId="1" odxf="1" dxf="1">
    <nc r="F2410" t="inlineStr">
      <is>
        <t>Programavimo ir multimedijos studijų programos vadovė
Dalia Linkuvienė
Tel. Nr. 8 52 504 850
El. paštas
dalia.linkuviene@smk.lt</t>
      </is>
    </nc>
    <odxf>
      <alignment wrapText="0" readingOrder="0"/>
    </odxf>
    <ndxf>
      <alignment wrapText="1" readingOrder="0"/>
    </ndxf>
  </rcc>
  <rcc rId="77758" sId="1">
    <nc r="G2410">
      <v>1</v>
    </nc>
  </rcc>
  <rcc rId="77759" sId="1" odxf="1" dxf="1">
    <nc r="D2411" t="inlineStr">
      <is>
        <t>K6_P2_T1</t>
      </is>
    </nc>
    <odxf>
      <alignment wrapText="0" readingOrder="0"/>
      <protection locked="0"/>
    </odxf>
    <ndxf>
      <alignment wrapText="1" readingOrder="0"/>
      <protection locked="1"/>
    </ndxf>
  </rcc>
  <rcc rId="77760" sId="1" odxf="1" dxf="1">
    <nc r="E2411" t="inlineStr">
      <is>
        <t>Įmonės tvaraus augimo vertinimo metodikos sukūrimo ir rodiklių nustatymo galimybių studija</t>
      </is>
    </nc>
    <odxf>
      <protection locked="0"/>
    </odxf>
    <ndxf>
      <protection locked="1"/>
    </ndxf>
  </rcc>
  <rcc rId="77761" sId="1" odxf="1" dxf="1">
    <nc r="F2411" t="inlineStr">
      <is>
        <t>Verslo ir finansų katedros vedėja Viktorija Palubinskienė
Tel. Nr. 8 46 433 458
El. paštas: 
viktorija.palubinskiene@smk.lt</t>
      </is>
    </nc>
    <odxf>
      <alignment wrapText="0" readingOrder="0"/>
    </odxf>
    <ndxf>
      <alignment wrapText="1" readingOrder="0"/>
    </ndxf>
  </rcc>
  <rcc rId="77762" sId="1">
    <nc r="G2411">
      <v>1</v>
    </nc>
  </rcc>
  <rcc rId="77763" sId="1" odxf="1" dxf="1">
    <nc r="D2412" t="inlineStr">
      <is>
        <t>K6_P2_T1</t>
      </is>
    </nc>
    <odxf>
      <alignment wrapText="0" readingOrder="0"/>
      <protection locked="0"/>
    </odxf>
    <ndxf>
      <alignment wrapText="1" readingOrder="0"/>
      <protection locked="1"/>
    </ndxf>
  </rcc>
  <rcc rId="77764" sId="1" odxf="1" dxf="1">
    <nc r="E2412" t="inlineStr">
      <is>
        <t>Socialinės antreprenerystės modelių kūrimo ir diegimo galimybių studija</t>
      </is>
    </nc>
    <odxf>
      <protection locked="0"/>
    </odxf>
    <ndxf>
      <protection locked="1"/>
    </ndxf>
  </rcc>
  <rcc rId="77765" sId="1" odxf="1" dxf="1">
    <nc r="F2412" t="inlineStr">
      <is>
        <t>Rinkodaros ir tarptautinio verslo katedros vedėja
Henrika Šakienė
Tel. Nr. 8 46 433455
El. paštas
henrika.sakiene@smk.lt</t>
      </is>
    </nc>
    <odxf>
      <alignment wrapText="0" readingOrder="0"/>
    </odxf>
    <ndxf>
      <alignment wrapText="1" readingOrder="0"/>
    </ndxf>
  </rcc>
  <rcc rId="77766" sId="1">
    <nc r="G2412">
      <v>1</v>
    </nc>
  </rcc>
  <rcc rId="77767" sId="1" odxf="1" dxf="1">
    <nc r="D2413" t="inlineStr">
      <is>
        <t>K6_P2_T1</t>
      </is>
    </nc>
    <odxf>
      <alignment wrapText="0" readingOrder="0"/>
      <protection locked="0"/>
    </odxf>
    <ndxf>
      <alignment wrapText="1" readingOrder="0"/>
      <protection locked="1"/>
    </ndxf>
  </rcc>
  <rcc rId="77768" sId="1" odxf="1" dxf="1">
    <nc r="E2413" t="inlineStr">
      <is>
        <t>Žmogiškųjų išteklių valdymo sistemų modernizavimo taikant informacinių  technologijų sprendinius galimybių studija</t>
      </is>
    </nc>
    <odxf>
      <protection locked="0"/>
    </odxf>
    <ndxf>
      <protection locked="1"/>
    </ndxf>
  </rcc>
  <rcc rId="77769" sId="1" odxf="1" dxf="1">
    <nc r="F2413" t="inlineStr">
      <is>
        <t>Programavimo ir multimedijos studijų programos vadovė
Dalia Linkuvienė
Tel. Nr. 8 52 504 850
El. paštas  dalia.linkuviene@smk.lt</t>
      </is>
    </nc>
    <odxf>
      <alignment wrapText="0" readingOrder="0"/>
    </odxf>
    <ndxf>
      <alignment wrapText="1" readingOrder="0"/>
    </ndxf>
  </rcc>
  <rcc rId="77770" sId="1">
    <nc r="G2413">
      <v>1</v>
    </nc>
  </rcc>
  <rcc rId="77771" sId="1" odxf="1" dxf="1">
    <nc r="D2414" t="inlineStr">
      <is>
        <t>K6_P2_T1</t>
      </is>
    </nc>
    <odxf>
      <alignment wrapText="0" readingOrder="0"/>
      <protection locked="0"/>
    </odxf>
    <ndxf>
      <alignment wrapText="1" readingOrder="0"/>
      <protection locked="1"/>
    </ndxf>
  </rcc>
  <rcc rId="77772" sId="1" odxf="1" dxf="1">
    <nc r="E2414" t="inlineStr">
      <is>
        <t>Verslo procesų modeliavimo, taikant dizaino mąstymo (design thinking) metodiką,  techninė galimybių studija</t>
      </is>
    </nc>
    <odxf>
      <protection locked="0"/>
    </odxf>
    <ndxf>
      <protection locked="1"/>
    </ndxf>
  </rcc>
  <rcc rId="77773" sId="1" odxf="1" dxf="1">
    <nc r="F2414" t="inlineStr">
      <is>
        <t>Verslo kūrybiškumo studijos vadovas Julijus Brazauskas 
Tel. Nr. 8 46 433437
El. paštas 
julijus.brazauskas@smk.lt</t>
      </is>
    </nc>
    <odxf>
      <alignment wrapText="0" readingOrder="0"/>
    </odxf>
    <ndxf>
      <alignment wrapText="1" readingOrder="0"/>
    </ndxf>
  </rcc>
  <rcc rId="77774" sId="1">
    <nc r="G2414">
      <v>1</v>
    </nc>
  </rcc>
  <rcc rId="77775" sId="1" odxf="1" dxf="1">
    <nc r="D2415" t="inlineStr">
      <is>
        <t>K6_P2_T1</t>
      </is>
    </nc>
    <odxf>
      <alignment wrapText="0" readingOrder="0"/>
      <protection locked="0"/>
    </odxf>
    <ndxf>
      <alignment wrapText="1" readingOrder="0"/>
      <protection locked="1"/>
    </ndxf>
  </rcc>
  <rcc rId="77776" sId="1" odxf="1" dxf="1">
    <nc r="E2415" t="inlineStr">
      <is>
        <t>Naujų paslaugų kūrimo verslo įmonėje galimybių studija, taikant paslaugų dizaino (service design) metodiką</t>
      </is>
    </nc>
    <odxf>
      <protection locked="0"/>
    </odxf>
    <ndxf>
      <protection locked="1"/>
    </ndxf>
  </rcc>
  <rcc rId="77777" sId="1" odxf="1" dxf="1">
    <nc r="F2415" t="inlineStr">
      <is>
        <t>Verslo kūrybiškumo studijos vadovas Julijus Brazauskas 
Tel. Nr. 8 46 433437
El. paštas 
julijus.brazauskas@smk.lt</t>
      </is>
    </nc>
    <odxf>
      <alignment wrapText="0" readingOrder="0"/>
    </odxf>
    <ndxf>
      <alignment wrapText="1" readingOrder="0"/>
    </ndxf>
  </rcc>
  <rcc rId="77778" sId="1">
    <nc r="G2415">
      <v>1</v>
    </nc>
  </rcc>
  <rcc rId="77779" sId="1" odxf="1" dxf="1">
    <nc r="D2416" t="inlineStr">
      <is>
        <t>K6_P2_T1</t>
      </is>
    </nc>
    <odxf>
      <alignment wrapText="0" readingOrder="0"/>
      <protection locked="0"/>
    </odxf>
    <ndxf>
      <alignment wrapText="1" readingOrder="0"/>
      <protection locked="1"/>
    </ndxf>
  </rcc>
  <rcc rId="77780" sId="1" odxf="1" dxf="1">
    <nc r="E2416" t="inlineStr">
      <is>
        <t>Biometrinių duomenų panaudojimo marketingo ir vartotojų poreikių tyrimams galimybių studija</t>
      </is>
    </nc>
    <odxf>
      <protection locked="0"/>
    </odxf>
    <ndxf>
      <protection locked="1"/>
    </ndxf>
  </rcc>
  <rcc rId="77781" sId="1" odxf="1" dxf="1">
    <nc r="F2416" t="inlineStr">
      <is>
        <t>Programavimo ir multimedijos studijų programos vadovė
Dalia Linkuvienė
Tel. Nr. 8 52 504 850
El. paštas
dalia.linkuviene@smk.lt</t>
      </is>
    </nc>
    <odxf>
      <alignment wrapText="0" readingOrder="0"/>
    </odxf>
    <ndxf>
      <alignment wrapText="1" readingOrder="0"/>
    </ndxf>
  </rcc>
  <rcc rId="77782" sId="1">
    <nc r="G2416">
      <v>1</v>
    </nc>
  </rcc>
  <rcc rId="77783" sId="1" odxf="1" dxf="1">
    <nc r="D2417" t="inlineStr">
      <is>
        <t>K6_P2_T1</t>
      </is>
    </nc>
    <odxf>
      <alignment wrapText="0" readingOrder="0"/>
      <protection locked="0"/>
    </odxf>
    <ndxf>
      <alignment wrapText="1" readingOrder="0"/>
      <protection locked="1"/>
    </ndxf>
  </rcc>
  <rcc rId="77784" sId="1" odxf="1" dxf="1">
    <nc r="E2417" t="inlineStr">
      <is>
        <t>Ūkio šakos, įmonės, produkto ar paslaugos, verslo modelio ateities konkurencingumo analizė – techninė galimybių studija</t>
      </is>
    </nc>
    <odxf>
      <protection locked="0"/>
    </odxf>
    <ndxf>
      <protection locked="1"/>
    </ndxf>
  </rcc>
  <rcc rId="77785" sId="1" odxf="1" dxf="1">
    <nc r="F2417" t="inlineStr">
      <is>
        <t>Dr. Agnė Paliokaitė
Agne@visionary.lt 
+370 5 273 0101</t>
      </is>
    </nc>
    <odxf>
      <alignment wrapText="0" readingOrder="0"/>
    </odxf>
    <ndxf>
      <alignment wrapText="1" readingOrder="0"/>
    </ndxf>
  </rcc>
  <rcc rId="77786" sId="1">
    <nc r="G2417">
      <v>5</v>
    </nc>
  </rcc>
  <rcc rId="77787" sId="1" odxf="1" dxf="1">
    <nc r="D2418" t="inlineStr">
      <is>
        <t>K6_P2_T1</t>
      </is>
    </nc>
    <odxf>
      <alignment wrapText="0" readingOrder="0"/>
      <protection locked="0"/>
    </odxf>
    <ndxf>
      <alignment wrapText="1" readingOrder="0"/>
      <protection locked="1"/>
    </ndxf>
  </rcc>
  <rcc rId="77788" sId="1" odxf="1" dxf="1">
    <nc r="E2418" t="inlineStr">
      <is>
        <t>Ūkio sektoriui ar įmonei kritinių kompetencijų ateities poreikių ir galimybių analizė - techninė galimybių studija</t>
      </is>
    </nc>
    <odxf>
      <protection locked="0"/>
    </odxf>
    <ndxf>
      <protection locked="1"/>
    </ndxf>
  </rcc>
  <rcc rId="77789" sId="1" odxf="1" dxf="1">
    <nc r="F2418" t="inlineStr">
      <is>
        <t>Dr. Agnė Paliokaitė
Agne@visionary.lt 
+370 5 273 0101</t>
      </is>
    </nc>
    <odxf>
      <alignment wrapText="0" readingOrder="0"/>
    </odxf>
    <ndxf>
      <alignment wrapText="1" readingOrder="0"/>
    </ndxf>
  </rcc>
  <rcc rId="77790" sId="1">
    <nc r="G2418">
      <v>5</v>
    </nc>
  </rcc>
  <rcc rId="77791" sId="1" odxf="1" dxf="1">
    <nc r="D2419" t="inlineStr">
      <is>
        <t>K6_P2_T1</t>
      </is>
    </nc>
    <odxf>
      <alignment wrapText="0" readingOrder="0"/>
      <protection locked="0"/>
    </odxf>
    <ndxf>
      <alignment wrapText="1" readingOrder="0"/>
      <protection locked="1"/>
    </ndxf>
  </rcc>
  <rcc rId="77792" sId="1" odxf="1" dxf="1">
    <nc r="E2419" t="inlineStr">
      <is>
        <t>Kultūros ir kūrybinių industrijų (KKI) inovatyvių produktų ir paslaugų gyvibingumo arba jų sklaidos techninė galimybių studija, skatinanti prisidėti prie ūkio konkurencingumo.
Rezultatas: techninė galimybių studija. Koncepcijos formulavimas. Koncepcijos įgyvendinimo galimybių patvirtinimas. (Veiksmų plano p. 26.2).
Pvz.: Skaitmeninių kino produktų sklaidos Lietuvos regionuose galimybių studija.</t>
      </is>
    </nc>
    <odxf>
      <protection locked="0"/>
    </odxf>
    <ndxf>
      <protection locked="1"/>
    </ndxf>
  </rcc>
  <rcc rId="77793" sId="1" odxf="1" dxf="1">
    <nc r="F2419" t="inlineStr">
      <is>
        <t xml:space="preserve"> Auksė Statauskienė
VšĮ Ateities visuomenės instituto direktorės pavaduotoja
Tel. Nr. +370647 19 509
Email:  project@futuresoc.com</t>
      </is>
    </nc>
    <odxf>
      <alignment wrapText="0" readingOrder="0"/>
    </odxf>
    <ndxf>
      <alignment wrapText="1" readingOrder="0"/>
    </ndxf>
  </rcc>
  <rcc rId="77794" sId="1">
    <nc r="G2419">
      <v>6</v>
    </nc>
  </rcc>
  <rcc rId="77795" sId="1" odxf="1" dxf="1">
    <nc r="D2420" t="inlineStr">
      <is>
        <t>K6_P2_T1</t>
      </is>
    </nc>
    <odxf>
      <alignment wrapText="0" readingOrder="0"/>
      <protection locked="0"/>
    </odxf>
    <ndxf>
      <alignment wrapText="1" readingOrder="0"/>
      <protection locked="1"/>
    </ndxf>
  </rcc>
  <rcc rId="77796" sId="1" odxf="1" dxf="1">
    <nc r="E2420" t="inlineStr">
      <is>
        <t>Kultūros ir kūrybinių industrijų (KKI) inovatyvių produktų sklaidos, skatinant turizmo ūkio konkurencingumą techninė galimybių studija. Turizmo sektoriaus užpildymas kultūros turiniu pritraukiant KKI sektorių galimybių studija. 
Rezultatas: techninė galimybių studija. Koncepcijos formulavimas. Koncepcijos įgyvendinimo patvirtinimas.
Pvz.: Kultūros keliai lietuvių literatūros autorių pėdsakais, M. K. Čiurlionio kūrybos kelias,  pilių ir dvarų kultūros keliai ir t.t.).</t>
      </is>
    </nc>
    <odxf>
      <protection locked="0"/>
    </odxf>
    <ndxf>
      <protection locked="1"/>
    </ndxf>
  </rcc>
  <rcc rId="77797" sId="1" odxf="1" dxf="1">
    <nc r="F2420" t="inlineStr">
      <is>
        <t xml:space="preserve"> Auksė Statauskienė
VšĮ Ateities visuomenės instituto direktorės pavaduotoja
Tel. Nr. +370647 19 509
Email:  project@futuresoc.com</t>
      </is>
    </nc>
    <odxf>
      <alignment wrapText="0" readingOrder="0"/>
    </odxf>
    <ndxf>
      <alignment wrapText="1" readingOrder="0"/>
    </ndxf>
  </rcc>
  <rcc rId="77798" sId="1">
    <nc r="G2420">
      <v>6</v>
    </nc>
  </rcc>
  <rcc rId="77799" sId="1" odxf="1" dxf="1">
    <nc r="D2421" t="inlineStr">
      <is>
        <t>K6_P2_T1</t>
      </is>
    </nc>
    <odxf>
      <alignment wrapText="0" readingOrder="0"/>
      <protection locked="0"/>
    </odxf>
    <ndxf>
      <alignment wrapText="1" readingOrder="0"/>
      <protection locked="1"/>
    </ndxf>
  </rcc>
  <rcc rId="77800" sId="1" odxf="1" dxf="1">
    <nc r="E2421" t="inlineStr">
      <is>
        <t>Kultūros ir kūrybinių industrijų (KKI) inovatyvių produktų sklaidos modelio, skatinančio socialines inovacijas regionuose techninė galimybių studija. (Veiksmų plano p. 28.5).
Rezultatas: techninė galimybių studija. Koncepcijos formulavimas. Koncepcijos įgyvendinimo patvirtinimas.
Pvz.I: Pilių ir dvarų kultūros keliai ir vietos bendruomenių verslumo ugdymo, sekant lietuvių literatūros autorių pėdsakais – miesto, regiono identiteto kūrimo ir t.t. koncepcijos formulavimas. Koncepcijos įgyvendinimo galimybių patvirtinimas
Pvz.II: Teatro studijos metodų sklaidos ir integravimo, kaip socialinių inovacijų priemonės bendruomenėse galimybių studija.
Pvz. III: Sekant lietuvių literatūros autorių pėdsakais – miesto ar regiono identiteto galimybių studija.</t>
      </is>
    </nc>
    <odxf>
      <protection locked="0"/>
    </odxf>
    <ndxf>
      <protection locked="1"/>
    </ndxf>
  </rcc>
  <rcc rId="77801" sId="1" odxf="1" dxf="1">
    <nc r="F2421" t="inlineStr">
      <is>
        <t xml:space="preserve"> Auksė Statauskienė
VšĮ Ateities visuomenės instituto direktorės pavaduotoja
Tel. Nr. +370647 19 509
Email:  project@futuresoc.com</t>
      </is>
    </nc>
    <odxf>
      <alignment wrapText="0" readingOrder="0"/>
    </odxf>
    <ndxf>
      <alignment wrapText="1" readingOrder="0"/>
    </ndxf>
  </rcc>
  <rcc rId="77802" sId="1">
    <nc r="G2421">
      <v>6</v>
    </nc>
  </rcc>
  <rcc rId="77803" sId="1" odxf="1" dxf="1">
    <nc r="D2422" t="inlineStr">
      <is>
        <t>K6_P2_T1</t>
      </is>
    </nc>
    <odxf>
      <alignment wrapText="0" readingOrder="0"/>
      <protection locked="0"/>
    </odxf>
    <ndxf>
      <alignment wrapText="1" readingOrder="0"/>
      <protection locked="1"/>
    </ndxf>
  </rcc>
  <rcc rId="77804" sId="1" odxf="1" dxf="1">
    <nc r="E2422" t="inlineStr">
      <is>
        <t>Proveržio inovacijų kūrimo ir diegimo technologijų bei procesų kultūros ir kūrybinių industrijų (KKI) sektoriuje finansavimo techninė galimybių studija. 
Rezultatas: techninė galimybių studija. Koncepcijos formulavimas. Koncepcijos įgyvendinimo patvirtinimas.
Pvz.: Finansiniai instrumentai inovacijų skatinimui ir kūrimui KKI industrijoje,  filantropijos modeliai.</t>
      </is>
    </nc>
    <odxf>
      <protection locked="0"/>
    </odxf>
    <ndxf>
      <protection locked="1"/>
    </ndxf>
  </rcc>
  <rcc rId="77805" sId="1" odxf="1" dxf="1">
    <nc r="F2422" t="inlineStr">
      <is>
        <t xml:space="preserve"> Auksė Statauskienė
VšĮ Ateities visuomenės instituto direktorės pavaduotoja
Tel. Nr. +370647 19 509
Email:  project@futuresoc.com</t>
      </is>
    </nc>
    <odxf>
      <alignment wrapText="0" readingOrder="0"/>
    </odxf>
    <ndxf>
      <alignment wrapText="1" readingOrder="0"/>
    </ndxf>
  </rcc>
  <rcc rId="77806" sId="1">
    <nc r="G2422">
      <v>6</v>
    </nc>
  </rcc>
  <rcc rId="77807" sId="1" odxf="1" dxf="1">
    <nc r="D2423" t="inlineStr">
      <is>
        <t>K6_P2_T1</t>
      </is>
    </nc>
    <odxf>
      <alignment wrapText="0" readingOrder="0"/>
      <protection locked="0"/>
    </odxf>
    <ndxf>
      <alignment wrapText="1" readingOrder="0"/>
      <protection locked="1"/>
    </ndxf>
  </rcc>
  <rcc rId="77808" sId="1" odxf="1" dxf="1">
    <nc r="E2423" t="inlineStr">
      <is>
        <t>Filantropijos tradicijų skatinimo modelio sukūrimo įmonėse techninė galimybių studija, siekiant tirti mišrių rinkų kūrimo technologijas (Veiksmų plano p. 26.2.4.).
Rezultatas: techninė galimybių studija. Koncepcijos formulavimas. Koncepcijos įgyvendinimo galimybių patvirtinimas.</t>
      </is>
    </nc>
    <odxf>
      <protection locked="0"/>
    </odxf>
    <ndxf>
      <protection locked="1"/>
    </ndxf>
  </rcc>
  <rcc rId="77809" sId="1" odxf="1" dxf="1">
    <nc r="F2423" t="inlineStr">
      <is>
        <t xml:space="preserve"> Auksė Statauskienė
VšĮ Ateities visuomenės instituto direktorės pavaduotoja
Tel. Nr. +370647 19 509
Email:  project@futuresoc.com</t>
      </is>
    </nc>
    <odxf>
      <alignment wrapText="0" readingOrder="0"/>
    </odxf>
    <ndxf>
      <alignment wrapText="1" readingOrder="0"/>
    </ndxf>
  </rcc>
  <rcc rId="77810" sId="1">
    <nc r="G2423">
      <v>6</v>
    </nc>
  </rcc>
  <rcc rId="77811" sId="1" odxf="1" dxf="1">
    <nc r="D2424" t="inlineStr">
      <is>
        <t>K6_P2_T1</t>
      </is>
    </nc>
    <odxf>
      <alignment wrapText="0" readingOrder="0"/>
      <protection locked="0"/>
    </odxf>
    <ndxf>
      <alignment wrapText="1" readingOrder="0"/>
      <protection locked="1"/>
    </ndxf>
  </rcc>
  <rcc rId="77812" sId="1" odxf="1" dxf="1">
    <nc r="E2424" t="inlineStr">
      <is>
        <t>Kultūros ir kūrybinių industrijų (KKI) inovatyvių (dizaino ir audiovizualinių medijų) produktų eksporto techninė galimybių studija. (Veiksmų plano p. 26.1.).
Rezultatas: techninė galimybių studija. Koncepcijos formulavimas. Koncepcijos įgyvendinimo galimybių patvirtinimas.</t>
      </is>
    </nc>
    <odxf>
      <protection locked="0"/>
    </odxf>
    <ndxf>
      <protection locked="1"/>
    </ndxf>
  </rcc>
  <rcc rId="77813" sId="1" odxf="1" dxf="1">
    <nc r="F2424" t="inlineStr">
      <is>
        <t xml:space="preserve"> Auksė Statauskienė
VšĮ Ateities visuomenės instituto direktorės pavaduotoja
Tel. Nr. +370647 19 509
Email:  project@futuresoc.com</t>
      </is>
    </nc>
    <odxf>
      <alignment wrapText="0" readingOrder="0"/>
    </odxf>
    <ndxf>
      <alignment wrapText="1" readingOrder="0"/>
    </ndxf>
  </rcc>
  <rcc rId="77814" sId="1">
    <nc r="G2424">
      <v>6</v>
    </nc>
  </rcc>
  <rcc rId="77815" sId="1" odxf="1" dxf="1">
    <nc r="D2425" t="inlineStr">
      <is>
        <t>K6_P2_T1</t>
      </is>
    </nc>
    <odxf>
      <alignment wrapText="0" readingOrder="0"/>
      <protection locked="0"/>
    </odxf>
    <ndxf>
      <alignment wrapText="1" readingOrder="0"/>
      <protection locked="1"/>
    </ndxf>
  </rcc>
  <rcc rId="77816" sId="1" odxf="1" dxf="1">
    <nc r="E2425" t="inlineStr">
      <is>
        <t>Socialinės inovacijos: Valstybės infrastruktūros ir paveldo infrastruktūros įveiklinimo ir aktualizavimo techninė galimybių studija. (Veiksmų plano p. 28.4, 28.5.).
Rezultatas: Techninė galimybių studija. Koncepcijos formulavimas. Koncepcijos įgyvendinimo galimybių patvirtinimas.</t>
      </is>
    </nc>
    <odxf>
      <protection locked="0"/>
    </odxf>
    <ndxf>
      <protection locked="1"/>
    </ndxf>
  </rcc>
  <rcc rId="77817" sId="1" odxf="1" dxf="1">
    <nc r="F2425" t="inlineStr">
      <is>
        <t xml:space="preserve"> Auksė Statauskienė
VšĮ Ateities visuomenės instituto direktorės pavaduotoja
Tel. Nr. +370647 19 509
Email:  project@futuresoc.com</t>
      </is>
    </nc>
    <odxf>
      <alignment wrapText="0" readingOrder="0"/>
    </odxf>
    <ndxf>
      <alignment wrapText="1" readingOrder="0"/>
    </ndxf>
  </rcc>
  <rcc rId="77818" sId="1">
    <nc r="G2425">
      <v>6</v>
    </nc>
  </rcc>
  <rcc rId="77819" sId="1" odxf="1" dxf="1">
    <nc r="D2426" t="inlineStr">
      <is>
        <t>K6_P2_T1</t>
      </is>
    </nc>
    <odxf>
      <alignment wrapText="0" readingOrder="0"/>
      <protection locked="0"/>
    </odxf>
    <ndxf>
      <alignment wrapText="1" readingOrder="0"/>
      <protection locked="1"/>
    </ndxf>
  </rcc>
  <rcc rId="77820" sId="1" odxf="1" dxf="1">
    <nc r="E2426" t="inlineStr">
      <is>
        <t>Klasterizacijos techninė galimybių studija. (Veiksmų plano p. 26.2.3.).
Rezultatas: techninė galimybių studija. Klasterizacijos koncepcijos formulavimas. Koncepcijos įgyvendinimo galimybių patvirtinimas.</t>
      </is>
    </nc>
    <odxf>
      <protection locked="0"/>
    </odxf>
    <ndxf>
      <protection locked="1"/>
    </ndxf>
  </rcc>
  <rcc rId="77821" sId="1" odxf="1" dxf="1">
    <nc r="F2426" t="inlineStr">
      <is>
        <t xml:space="preserve"> Auksė Statauskienė
VšĮ Ateities visuomenės instituto direktorės pavaduotoja
Tel. Nr. +370647 19 509
Email:  project@futuresoc.com</t>
      </is>
    </nc>
    <odxf>
      <alignment wrapText="0" readingOrder="0"/>
    </odxf>
    <ndxf>
      <alignment wrapText="1" readingOrder="0"/>
    </ndxf>
  </rcc>
  <rcc rId="77822" sId="1">
    <nc r="G2426">
      <v>6</v>
    </nc>
  </rcc>
  <rcc rId="77823" sId="1" odxf="1" dxf="1">
    <nc r="D2427" t="inlineStr">
      <is>
        <t>K6_P2_T1</t>
      </is>
    </nc>
    <odxf>
      <alignment wrapText="0" readingOrder="0"/>
      <protection locked="0"/>
    </odxf>
    <ndxf>
      <alignment wrapText="1" readingOrder="0"/>
      <protection locked="1"/>
    </ndxf>
  </rcc>
  <rcc rId="77824" sId="1" odxf="1" dxf="1">
    <nc r="E2427" t="inlineStr">
      <is>
        <t>Socialinių ir kūrybiškumu grįstų inovacijų strateginio vystymo techninė galimybių studija. 
Rezultatas: Techninė galimybių studija. Koncepcijos formulavimas. Koncepcijos įgyvendinimo galimybių patvirtinimas.</t>
      </is>
    </nc>
    <odxf>
      <protection locked="0"/>
    </odxf>
    <ndxf>
      <protection locked="1"/>
    </ndxf>
  </rcc>
  <rcc rId="77825" sId="1" odxf="1" dxf="1">
    <nc r="F2427" t="inlineStr">
      <is>
        <t xml:space="preserve"> Auksė Statauskienė
VšĮ Ateities visuomenės instituto direktorės pavaduotoja
Tel. Nr. +370647 19 509
Email:  project@futuresoc.com</t>
      </is>
    </nc>
    <odxf>
      <alignment wrapText="0" readingOrder="0"/>
    </odxf>
    <ndxf>
      <alignment wrapText="1" readingOrder="0"/>
    </ndxf>
  </rcc>
  <rcc rId="77826" sId="1">
    <nc r="G2427">
      <v>6</v>
    </nc>
  </rcc>
  <rcc rId="77827" sId="1" odxf="1" dxf="1">
    <nc r="D2428"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828" sId="1" odxf="1" dxf="1">
    <nc r="E2428" t="inlineStr">
      <is>
        <t>Finansinio įtraukimo technologijų galimybių studija
Teikiant paslaugą bus didinamas finansinio įtraukimo technologijų naudojimas finansines paslaugas teikiančiose įmonėse (pvz. vartojamų kreditų bendrovės, mokėjimo įstaigos, tarpusavio skolinimosi bendrovės, elektroninių pinigų įstaigos ir t.t.). Iš pradžių planuojama atlikti analizę kaip įmonė prisideda prie to, kad finansinės paslaugos būtų prieinamos už priimtiną kainą mažas pajamas turinčiai visuomenės daliai ir kitiems asmenimis, kuriems šiuo metu yra pernelyg sudėtinga naudotis pagrindinėmis finansinėmis paslaugomis, kurias teikia klasikinės finansinės institucijos. Atlikus analizę bus pristatyta įmonei kokią vertę jai kuria prisidėjimas prie finansinio įtraukimo plėtros, taip pat bus suformuluotos rekomendacijos, kaip įmonė galėtų prisidėti prie finansinio įtraukimo didinimo. Atlikus techninę galimybių studiją įmonė turės suformuluotas finansinio įtraukimo technologijų taikymo gaires ir bus argumentuotai pateikta šių technologijų taikymo nauda. Pavyzdžiui Lietuvoje daug mokyklų, kuriose vaikams kompensuojamas maitinimas, tos mokyklos naudoja savotiškus pietų talonus. Įmonės, teikiančios mokėjimo paslaugas turėtų būti suinteresuotos šiais potencialiais mokėjimais, kuriuos perkėlus į elektroninę erdvę, būtų užtikrintas vietos savivaldos lėšų naudojimo skaidrumas, o mokėjimus teikianti įmonė prisidėtų prie socialiai atsakingo verslo kūrimo.</t>
      </is>
    </nc>
    <odxf>
      <protection locked="0"/>
    </odxf>
    <ndxf>
      <protection locked="1"/>
    </ndxf>
  </rcc>
  <rcc rId="77829" sId="1" odxf="1" dxf="1">
    <nc r="F2428" t="inlineStr">
      <is>
        <t>Simona Miliauskienė, 
Tel.(+370 5) 271 4466,
e-mail: simona.miliauskiene@mruni.eu</t>
      </is>
    </nc>
    <odxf>
      <alignment wrapText="0" readingOrder="0"/>
    </odxf>
    <ndxf>
      <alignment wrapText="1" readingOrder="0"/>
    </ndxf>
  </rcc>
  <rcc rId="77830" sId="1">
    <nc r="G2428">
      <v>13</v>
    </nc>
  </rcc>
  <rcc rId="77831" sId="1" odxf="1" dxf="1">
    <nc r="D2429"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832" sId="1" odxf="1" dxf="1">
    <nc r="E2429" t="inlineStr">
      <is>
        <t>Prekybos finansavimo technologijų techninė galimybių studija.
Teikiant paslaugą iš pradžių bus išanalizuota kokiomis atsiskaitymų vykdymo ir prekybos finansavimo priemonėmis įmonė naudojasi, didžiausią dėmesį skiriant tarptautiniams sandoriams, tačiau apžvelgiant ir į sandorius vietinėje rinkoje. Pavyzdžiui, būtų analizuojama kokie mokėjimo būdai ir instrumentai yra naudojami, ar įmonė naudojasi dokumentinėmis atsiskaitymo priemonėmis, ar žino ir naudoja inovatyvias pinigų pervedimo ir prekybos finansavimo priemones. Atlikus analizę bus suformuluotos rekomendacijos dėl atsiskaitymų ir prekybos finansavimo efektyvumo didinimo ir inovatyvių sprendimų diegimo. Remiantis suformuluotomis rekomendacijomis bus siekiama padėti įmonei sumažinti rizikas ir išlaidas susijusias su atsiskaitymais ir prekybos finansavimu. Taip pat supažindinti įmonę su naujomis verslo galimybėmis, kurias gali suteikti tarptautinių atsiskaitymų ir prekybos finansavimo inovacijų taikymas.</t>
      </is>
    </nc>
    <odxf>
      <protection locked="0"/>
    </odxf>
    <ndxf>
      <protection locked="1"/>
    </ndxf>
  </rcc>
  <rcc rId="77833" sId="1" odxf="1" dxf="1">
    <nc r="F2429" t="inlineStr">
      <is>
        <t>Simona Miliauskienė, 
Tel.(+370 5) 271 4466,
e-mail: simona.miliauskiene@mruni.eu</t>
      </is>
    </nc>
    <odxf>
      <alignment wrapText="0" readingOrder="0"/>
    </odxf>
    <ndxf>
      <alignment wrapText="1" readingOrder="0"/>
    </ndxf>
  </rcc>
  <rcc rId="77834" sId="1">
    <nc r="G2429">
      <v>13</v>
    </nc>
  </rcc>
  <rcc rId="77835" sId="1" odxf="1" dxf="1">
    <nc r="D2430"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836" sId="1" odxf="1" dxf="1">
    <nc r="E2430" t="inlineStr">
      <is>
        <t>Žaidybinimo (angl. gamefication) technologijomis ir kolektyvinio intelekto principais paremto atvirųjų inovacijų modelio mažose ir vidutinėse įmonėse taikymo techninė galimybių studija.</t>
      </is>
    </nc>
    <odxf>
      <protection locked="0"/>
    </odxf>
    <ndxf>
      <protection locked="1"/>
    </ndxf>
  </rcc>
  <rcc rId="77837" sId="1" odxf="1" dxf="1">
    <nc r="F2430" t="inlineStr">
      <is>
        <t>Simona Miliauskienė, 
Tel.(+370 5) 271 4466,
e-mail: simona.miliauskiene@mruni.eu</t>
      </is>
    </nc>
    <odxf>
      <alignment wrapText="0" readingOrder="0"/>
    </odxf>
    <ndxf>
      <alignment wrapText="1" readingOrder="0"/>
    </ndxf>
  </rcc>
  <rcc rId="77838" sId="1">
    <nc r="G2430">
      <v>13</v>
    </nc>
  </rcc>
  <rcc rId="77839" sId="1" odxf="1" dxf="1">
    <nc r="D2431"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840" sId="1" odxf="1" dxf="1">
    <nc r="E2431" t="inlineStr">
      <is>
        <t xml:space="preserve">Naujų produktų, paslaugų ir kūrybinių idėjų kūrimo ir komercializavimo techninė galimybių studija, pritaikoma novatoriškų mažų ir vidutinių  įmonių ir socialinio verslo sparčiam vystymuisi
Naujų produktų, paslaugų ar kūrybinių idėjų kūrimo  ir komercializavimo galimybių studija/tyrimas leis įvertinti novatoriško smulkaus ir vidutinio ir/ar socialinio verslo naujų idėjų ir jų sprendimų paiešką, skatinat naujų produktų diegimą rinkoje ir eliminuojant trukdžius. Šis tyrimas leis sistemiškai įvertinti įmonės pasirengimą pokyčiams ir inovacijų diegimui bei kurti naujus metodus, kurie leis lengviau sukurti ir komercializuoti naujas, pridėtinę vertę kuriančias komercinės/ socialines idėjas. Tai palengvintų organizacijų pasirengimą plėtrai ir efektyvumo didinimui, našumo augimui ir produktų ar paslaugos konkurencingumo didinimą Lietuvos ir eksporto rinkose.. Tai atitinka prioriteto „Proveržio inovacijų kūrimo ir diegimo technologijos ir procesai“ veiksmų plano uždavinius „kurti ir diegti rinkoje naujas technologijas, produktus, procesus, metodus“ bei „tirti naujų produktų, paslaugų ir kūrybinių idėjų kūrimo technologijas, kuriančias pridėtinę vertę kitiems verslams ir galutiniams vartotojui, didinančias produkto ir paslaugos konkurencingumą Lietuvos ir eksporto rinkose“. </t>
      </is>
    </nc>
    <odxf>
      <protection locked="0"/>
    </odxf>
    <ndxf>
      <protection locked="1"/>
    </ndxf>
  </rcc>
  <rcc rId="77841" sId="1" odxf="1" dxf="1">
    <nc r="F2431" t="inlineStr">
      <is>
        <t>Simona Miliauskienė, 
Tel.(+370 5) 271 4466,
e-mail: simona.miliauskiene@mruni.eu</t>
      </is>
    </nc>
    <odxf>
      <alignment wrapText="0" readingOrder="0"/>
    </odxf>
    <ndxf>
      <alignment wrapText="1" readingOrder="0"/>
    </ndxf>
  </rcc>
  <rcc rId="77842" sId="1">
    <nc r="G2431">
      <v>13</v>
    </nc>
  </rcc>
  <rcc rId="77843" sId="1" odxf="1" dxf="1">
    <nc r="D2432"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844" sId="1" odxf="1" dxf="1">
    <nc r="E2432" t="inlineStr">
      <is>
        <t>Procesų inovacijų techninė galimybių  studija, pritaikoma novatoriškų mažų ir vidutinių  įmonių ir socialinio verslo sparčiam vystymuisi
Verslo procesų inovacijų poreikis neatsiejamas nuo įmonių pridėtinės vertės kūrimo, efektyvumo didinimo, našumo augimui ir naujų idėjų ir jų sprendimų paiešką, skatinat procesų optimizavimo inovacijas. Šis galimybių  tyrimas leis sistemiškai įvertinti įmonės pasirengimą pokyčiams ir inovacijų diegimui bei kurti naujus metodus, kurie darys tiesioginę įtaką įmonės potencialo didinimui, pasirengimo pokyčiams  bei gebėjimo prisitaikyti prie nuolat kintančių aplinkos sąlygų. Tai atitinka prioriteto „Proveržio inovacijų kūrimo ir diegimo technologijos ir procesai“ veiksmų plano uždavinius „tirti proceso inovacijas ir jų poveikį novatoriškų įmonių ir socialinio verslo veiklai ir gebėjimui prisitaikyti prie nuolat kintančių aplinkos sąlygų“.</t>
      </is>
    </nc>
    <odxf>
      <protection locked="0"/>
    </odxf>
    <ndxf>
      <protection locked="1"/>
    </ndxf>
  </rcc>
  <rcc rId="77845" sId="1" odxf="1" dxf="1">
    <nc r="F2432" t="inlineStr">
      <is>
        <t>Simona Miliauskienė, 
Tel.(+370 5) 271 4466,
e-mail: simona.miliauskiene@mruni.eu</t>
      </is>
    </nc>
    <odxf>
      <alignment wrapText="0" readingOrder="0"/>
    </odxf>
    <ndxf>
      <alignment wrapText="1" readingOrder="0"/>
    </ndxf>
  </rcc>
  <rcc rId="77846" sId="1">
    <nc r="G2432">
      <v>13</v>
    </nc>
  </rcc>
  <rcc rId="77847" sId="1" odxf="1" dxf="1">
    <nc r="D2433" t="inlineStr">
      <is>
        <t>K6_P2_T2</t>
      </is>
    </nc>
    <odxf>
      <alignment wrapText="0" readingOrder="0"/>
      <protection locked="0"/>
    </odxf>
    <ndxf>
      <alignment wrapText="1" readingOrder="0"/>
      <protection locked="1"/>
    </ndxf>
  </rcc>
  <rcc rId="77848" sId="1" odxf="1" dxf="1">
    <nc r="E2433" t="inlineStr">
      <is>
        <t xml:space="preserve">Bendrakūra grįstas kokybės vadybos skaitmeninio modulio prototipas(darbuotojų įtrauktis).
Standartizuotos kokybės vadybos sistemos skirtos suvaldyti įprastus ir griežtomis procedūromis valdomus procesus, tuo tarpu naujų produktų ar paslaugų kūrimas retai gali būti aprašytas griežtomis procedūromis, tačiau įmonės veiklos rezultatyvumui didinti yra poreikis tokius procesus valdyti. Tam skirtas darbuotojų įtraukties kokybės vadybos modulis leis realiu laiku rinkti darbuotojų atsiliepimus ir nuomonę apie vykstančius procesus, jų patarimus kaip jie linkę gerinti procesus ir automatiškai teiks rekomendacijas.
</t>
      </is>
    </nc>
    <odxf>
      <protection locked="0"/>
    </odxf>
    <ndxf>
      <protection locked="1"/>
    </ndxf>
  </rcc>
  <rcc rId="77849" sId="1" odxf="1" dxf="1">
    <nc r="F2433" t="inlineStr">
      <is>
        <t>Simona Miliauskienė, 
Tel.(+370 5) 271 4466,
e-mail: simona.miliauskiene@mruni.eu</t>
      </is>
    </nc>
    <odxf>
      <alignment wrapText="0" readingOrder="0"/>
    </odxf>
    <ndxf>
      <alignment wrapText="1" readingOrder="0"/>
    </ndxf>
  </rcc>
  <rcc rId="77850" sId="1">
    <nc r="G2433">
      <v>13</v>
    </nc>
  </rcc>
  <rcc rId="77851" sId="1" odxf="1" dxf="1">
    <nc r="D2434" t="inlineStr">
      <is>
        <t>K6_P2_T2</t>
      </is>
    </nc>
    <odxf>
      <alignment wrapText="0" readingOrder="0"/>
      <protection locked="0"/>
    </odxf>
    <ndxf>
      <alignment wrapText="1" readingOrder="0"/>
      <protection locked="1"/>
    </ndxf>
  </rcc>
  <rcc rId="77852" sId="1" odxf="1" dxf="1">
    <nc r="E2434" t="inlineStr">
      <is>
        <t xml:space="preserve">Socio-technologinės platformos prototipas verslo vertei didinti.
Platforma skirta įmonės konkurencingumui palaikyti, kai įmonės tiesioginė veikla yra papildoma lygiagrečiomis vartotojui vertę kuriančiomis, bet tiesiogiai jam nekainuojančiomis, paslaugomis. Tuo tikslu platformoje sukuriama ne tik vartotojų įtraukimo infrastruktūra, bet ir įmonės veiklos matavimo sistema, grįsta vartotojams svarbiais rodikliais.
Platforma gali būti pritaikyta tiek sveikatos ar ugdymo sektoriaus įmonės, tiek ir prekybos ar gamybos įmonės specifikai.
</t>
      </is>
    </nc>
    <odxf>
      <protection locked="0"/>
    </odxf>
    <ndxf>
      <protection locked="1"/>
    </ndxf>
  </rcc>
  <rcc rId="77853" sId="1" odxf="1" dxf="1">
    <nc r="F2434" t="inlineStr">
      <is>
        <t>Simona Miliauskienė, 
Tel.(+370 5) 271 4466,
e-mail: simona.miliauskiene@mruni.eu</t>
      </is>
    </nc>
    <odxf>
      <alignment wrapText="0" readingOrder="0"/>
    </odxf>
    <ndxf>
      <alignment wrapText="1" readingOrder="0"/>
    </ndxf>
  </rcc>
  <rcc rId="77854" sId="1">
    <nc r="G2434">
      <v>13</v>
    </nc>
  </rcc>
  <rcc rId="77855" sId="1" odxf="1" dxf="1">
    <nc r="D2435" t="inlineStr">
      <is>
        <t>K6_P2_T1</t>
      </is>
    </nc>
    <odxf>
      <alignment wrapText="0" readingOrder="0"/>
      <protection locked="0"/>
    </odxf>
    <ndxf>
      <alignment wrapText="1" readingOrder="0"/>
      <protection locked="1"/>
    </ndxf>
  </rcc>
  <rcc rId="77856" sId="1" odxf="1" dxf="1">
    <nc r="E2435" t="inlineStr">
      <is>
        <t xml:space="preserve">Bendrakūros  (angl.co-creation) modelio taikymo mažoms ir vidutinėms  įmonėms techninė galimybių studija. Metodika nagrinėja, kokios sąlygų reikia, kad būtų užtikrintas sėkmingas vertės kūrimas kartu su vidiniais ir išoriniais veikėjais. Prie išorinių veiksnių priskirtini ir socialinių technologijų įrankiai, todėl studija pasiūlys ir technologinius sprendimus, kurie darys įtaką  bendros vertės kūrimui. </t>
      </is>
    </nc>
    <odxf>
      <protection locked="0"/>
    </odxf>
    <ndxf>
      <protection locked="1"/>
    </ndxf>
  </rcc>
  <rcc rId="77857" sId="1" odxf="1" dxf="1">
    <nc r="F2435" t="inlineStr">
      <is>
        <t>Simona Miliauskienė, 
Tel.(+370 5) 271 4466,
e-mail: simona.miliauskiene@mruni.eu</t>
      </is>
    </nc>
    <odxf>
      <alignment wrapText="0" readingOrder="0"/>
    </odxf>
    <ndxf>
      <alignment wrapText="1" readingOrder="0"/>
    </ndxf>
  </rcc>
  <rcc rId="77858" sId="1">
    <nc r="G2435">
      <v>13</v>
    </nc>
  </rcc>
  <rcc rId="77859" sId="1" odxf="1" dxf="1">
    <nc r="D2436" t="inlineStr">
      <is>
        <t>K6_P2_T1</t>
      </is>
    </nc>
    <odxf>
      <alignment wrapText="0" readingOrder="0"/>
      <protection locked="0"/>
    </odxf>
    <ndxf>
      <alignment wrapText="1" readingOrder="0"/>
      <protection locked="1"/>
    </ndxf>
  </rcc>
  <rcc rId="77860" sId="1" odxf="1" dxf="1">
    <nc r="E2436" t="inlineStr">
      <is>
        <t>Pramonės įmonės informacijos technologijų (IT) priemonių, turimos informacijos bei personalo kompetencijų panaudojimo naujos veiklos IT srityje išvystymui techninė galimybių studija. Įmonei šios paslaugos pagalba sudaromos galimybės pasinaudoti savo investicijomis į IT naudojimo plėtrą, IT produktų įsigijimus, savo personalo ugdymą persiorientuoti į savos kompetencijos ir savo informacijos technologijų produktų pardavimą kitiems ūkio subjektams, dalyvauti kuriant aukštesnę pridėtinę vertę.</t>
      </is>
    </nc>
    <odxf>
      <protection locked="0"/>
    </odxf>
    <ndxf>
      <protection locked="1"/>
    </ndxf>
  </rcc>
  <rcc rId="77861" sId="1" odxf="1" dxf="1">
    <nc r="F2436" t="inlineStr">
      <is>
        <t>Simona Miliauskienė, 
Tel.(+370 5) 271 4466,
e-mail: simona.miliauskiene@mruni.eu</t>
      </is>
    </nc>
    <odxf>
      <alignment wrapText="0" readingOrder="0"/>
    </odxf>
    <ndxf>
      <alignment wrapText="1" readingOrder="0"/>
    </ndxf>
  </rcc>
  <rcc rId="77862" sId="1">
    <nc r="G2436">
      <v>13</v>
    </nc>
  </rcc>
  <rcc rId="77863" sId="1" odxf="1" dxf="1">
    <nc r="D2437" t="inlineStr">
      <is>
        <t>K6_P2_T1</t>
      </is>
    </nc>
    <odxf>
      <alignment wrapText="0" readingOrder="0"/>
      <protection locked="0"/>
    </odxf>
    <ndxf>
      <alignment wrapText="1" readingOrder="0"/>
      <protection locked="1"/>
    </ndxf>
  </rcc>
  <rcc rId="77864" sId="1" odxf="1" dxf="1">
    <nc r="E2437" t="inlineStr">
      <is>
        <t xml:space="preserve">Siekiant tvaraus proveržio veikloje keičiant vertės grandinę, nusistovėjusius esamus rinkos standartus ir panaudojant pažangias technologijas techninė galimybių studija </t>
      </is>
    </nc>
    <odxf>
      <protection locked="0"/>
    </odxf>
    <ndxf>
      <protection locked="1"/>
    </ndxf>
  </rcc>
  <rcc rId="77865" sId="1" odxf="1" dxf="1">
    <nc r="F2437" t="inlineStr">
      <is>
        <t xml:space="preserve">Daiva Sajek
El. p. daiva.sajek@go.kauko.lt
Tel. nr. (8 37) 751139
</t>
      </is>
    </nc>
    <odxf>
      <alignment wrapText="0" readingOrder="0"/>
    </odxf>
    <ndxf>
      <alignment wrapText="1" readingOrder="0"/>
    </ndxf>
  </rcc>
  <rcc rId="77866" sId="1">
    <nc r="G2437">
      <v>15</v>
    </nc>
  </rcc>
  <rcc rId="77867" sId="1" odxf="1" dxf="1">
    <nc r="D2438" t="inlineStr">
      <is>
        <t>K6_P2_T1</t>
      </is>
    </nc>
    <odxf>
      <alignment wrapText="0" readingOrder="0"/>
      <protection locked="0"/>
    </odxf>
    <ndxf>
      <alignment wrapText="1" readingOrder="0"/>
      <protection locked="1"/>
    </ndxf>
  </rcc>
  <rcc rId="77868" sId="1" odxf="1" dxf="1">
    <nc r="E2438" t="inlineStr">
      <is>
        <t>Soliariumų ir spa centrų verslo valdymo modelių, siekiant sukurti naujus vadybos metodus, panaudoti pažangias informacines technologijas, techninė galimybių studija.</t>
      </is>
    </nc>
    <odxf>
      <protection locked="0"/>
    </odxf>
    <ndxf>
      <protection locked="1"/>
    </ndxf>
  </rcc>
  <rcc rId="77869" sId="1" odxf="1" dxf="1">
    <nc r="F2438" t="inlineStr">
      <is>
        <t xml:space="preserve">Daiva Sajek
El. p. daiva.sajek@go.kauko.lt
Tel. nr. (8 37) 751139
</t>
      </is>
    </nc>
    <odxf>
      <alignment wrapText="0" readingOrder="0"/>
    </odxf>
    <ndxf>
      <alignment wrapText="1" readingOrder="0"/>
    </ndxf>
  </rcc>
  <rcc rId="77870" sId="1">
    <nc r="G2438">
      <v>15</v>
    </nc>
  </rcc>
  <rcc rId="77871" sId="1" odxf="1" dxf="1">
    <nc r="D2439" t="inlineStr">
      <is>
        <t>K6_P2_T1</t>
      </is>
    </nc>
    <odxf>
      <font>
        <sz val="11"/>
        <color theme="1"/>
        <name val="Calibri"/>
        <scheme val="minor"/>
      </font>
      <alignment wrapText="0" readingOrder="0"/>
      <protection locked="0"/>
    </odxf>
    <ndxf>
      <font>
        <sz val="11"/>
        <color indexed="8"/>
        <name val="Calibri"/>
        <scheme val="none"/>
      </font>
      <alignment wrapText="1" readingOrder="0"/>
      <protection locked="1"/>
    </ndxf>
  </rcc>
  <rcc rId="77872" sId="1" odxf="1" dxf="1">
    <nc r="E2439" t="inlineStr">
      <is>
        <t>Darbo efektyvumo didinimo, diegiant technologines inovacijas, modelio pritaikymo techninė galimybių studija.</t>
      </is>
    </nc>
    <odxf>
      <protection locked="0"/>
    </odxf>
    <ndxf>
      <protection locked="1"/>
    </ndxf>
  </rcc>
  <rcc rId="77873" sId="1" odxf="1" dxf="1">
    <nc r="F2439" t="inlineStr">
      <is>
        <t>Prof.dr. Daiva Beržinskienė-Juozainienė
El.p:daivos.berzinskienes@gmail.com</t>
      </is>
    </nc>
    <odxf>
      <alignment wrapText="0" readingOrder="0"/>
    </odxf>
    <ndxf>
      <alignment wrapText="1" readingOrder="0"/>
    </ndxf>
  </rcc>
  <rcc rId="77874" sId="1">
    <nc r="G2439">
      <v>16</v>
    </nc>
  </rcc>
  <rcc rId="77875" sId="1" odxf="1" dxf="1">
    <nc r="D2440" t="inlineStr">
      <is>
        <t>K6_P2_T1</t>
      </is>
    </nc>
    <odxf>
      <font>
        <sz val="11"/>
        <color theme="1"/>
        <name val="Calibri"/>
        <scheme val="minor"/>
      </font>
      <alignment wrapText="0" readingOrder="0"/>
      <protection locked="0"/>
    </odxf>
    <ndxf>
      <font>
        <sz val="11"/>
        <color indexed="8"/>
        <name val="Calibri"/>
        <scheme val="none"/>
      </font>
      <alignment wrapText="1" readingOrder="0"/>
      <protection locked="1"/>
    </ndxf>
  </rcc>
  <rcc rId="77876" sId="1" odxf="1" dxf="1">
    <nc r="E2440" t="inlineStr">
      <is>
        <t>Inovacinių projektų diegimo ir finansavimo techninė galimybių studija.</t>
      </is>
    </nc>
    <odxf>
      <protection locked="0"/>
    </odxf>
    <ndxf>
      <protection locked="1"/>
    </ndxf>
  </rcc>
  <rcc rId="77877" sId="1" odxf="1" dxf="1">
    <nc r="F2440" t="inlineStr">
      <is>
        <t>Prof. dr. Diana Cibulskienė
El.paštas: diana.cibulskiene@gmail.com</t>
      </is>
    </nc>
    <odxf>
      <alignment wrapText="0" readingOrder="0"/>
    </odxf>
    <ndxf>
      <alignment wrapText="1" readingOrder="0"/>
    </ndxf>
  </rcc>
  <rcc rId="77878" sId="1">
    <nc r="G2440">
      <v>16</v>
    </nc>
  </rcc>
  <rcc rId="77879" sId="1" odxf="1" dxf="1">
    <nc r="D2441" t="inlineStr">
      <is>
        <t>K6_P2_T1</t>
      </is>
    </nc>
    <odxf>
      <font>
        <sz val="11"/>
        <color theme="1"/>
        <name val="Calibri"/>
        <scheme val="minor"/>
      </font>
      <alignment wrapText="0" readingOrder="0"/>
      <protection locked="0"/>
    </odxf>
    <ndxf>
      <font>
        <sz val="11"/>
        <color indexed="8"/>
        <name val="Calibri"/>
        <scheme val="none"/>
      </font>
      <alignment wrapText="1" readingOrder="0"/>
      <protection locked="1"/>
    </ndxf>
  </rcc>
  <rcc rId="77880" sId="1" odxf="1" dxf="1">
    <nc r="E2441" t="inlineStr">
      <is>
        <t>Socialinės atsakomybės principų diegimo verslo procesuose techninė galimybių studija</t>
      </is>
    </nc>
    <odxf>
      <protection locked="0"/>
    </odxf>
    <ndxf>
      <protection locked="1"/>
    </ndxf>
  </rcc>
  <rcc rId="77881" sId="1" odxf="1" dxf="1">
    <nc r="F2441" t="inlineStr">
      <is>
        <t>Prof. dr. Skaidrė Žičkienė
El.paštas: skazi@tf.su.lt</t>
      </is>
    </nc>
    <odxf>
      <alignment wrapText="0" readingOrder="0"/>
    </odxf>
    <ndxf>
      <alignment wrapText="1" readingOrder="0"/>
    </ndxf>
  </rcc>
  <rcc rId="77882" sId="1">
    <nc r="G2441">
      <v>16</v>
    </nc>
  </rcc>
  <rcc rId="77883" sId="1" odxf="1" dxf="1">
    <nc r="D2442" t="inlineStr">
      <is>
        <t>K6_P2_T1</t>
      </is>
    </nc>
    <odxf>
      <font>
        <sz val="11"/>
        <color theme="1"/>
        <name val="Calibri"/>
        <scheme val="minor"/>
      </font>
      <alignment wrapText="0" readingOrder="0"/>
      <protection locked="0"/>
    </odxf>
    <ndxf>
      <font>
        <sz val="11"/>
        <color indexed="8"/>
        <name val="Calibri"/>
        <scheme val="none"/>
      </font>
      <alignment wrapText="1" readingOrder="0"/>
      <protection locked="1"/>
    </ndxf>
  </rcc>
  <rcc rId="77884" sId="1" odxf="1" dxf="1">
    <nc r="E2442" t="inlineStr">
      <is>
        <t xml:space="preserve">Organizacijos absorbcinio gebėjimo vystymo techninė galimybių studija. </t>
      </is>
    </nc>
    <odxf>
      <protection locked="0"/>
    </odxf>
    <ndxf>
      <protection locked="1"/>
    </ndxf>
  </rcc>
  <rcc rId="77885" sId="1" odxf="1" dxf="1">
    <nc r="F2442" t="inlineStr">
      <is>
        <t>Dr. Vita Juknevičienė
El.paštas: v.jukneviciene@gmail.com</t>
      </is>
    </nc>
    <odxf>
      <alignment wrapText="0" readingOrder="0"/>
    </odxf>
    <ndxf>
      <alignment wrapText="1" readingOrder="0"/>
    </ndxf>
  </rcc>
  <rcc rId="77886" sId="1">
    <nc r="G2442">
      <v>16</v>
    </nc>
  </rcc>
  <rcc rId="77887" sId="1" odxf="1" dxf="1">
    <nc r="D2443"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7888" sId="1" odxf="1" dxf="1">
    <nc r="E2443" t="inlineStr">
      <is>
        <t xml:space="preserve">Socialinio verslumo plėtra Lietuvoje : socialinių įmonių kūrimo sąlygos ir galimybės
(Socialinio verslumo teoriniai aspektai; socialinio verslumo politinės teisinės, ekonominės, socialinės kultūrinės aplinkos analizė ES ir Lietuvoje; socialinių įmonių kūrimosi problemos ir galimybės Lietuvoje; sąlygų socialinių įmonių kūrimuisi Lietuvoje gerinimo scenarijai).
</t>
      </is>
    </nc>
    <odxf>
      <protection locked="0"/>
    </odxf>
    <ndxf>
      <protection locked="1"/>
    </ndxf>
  </rcc>
  <rcc rId="77889" sId="1" odxf="1" dxf="1">
    <nc r="F2443" t="inlineStr">
      <is>
        <t xml:space="preserve">Doc. dr. Jolita Greblikaite
El. p. jolita19@gmail.com
Tel. (8 37) 752 214
</t>
      </is>
    </nc>
    <odxf>
      <alignment wrapText="0" readingOrder="0"/>
    </odxf>
    <ndxf>
      <alignment wrapText="1" readingOrder="0"/>
    </ndxf>
  </rcc>
  <rcc rId="77890" sId="1">
    <nc r="G2443">
      <v>19</v>
    </nc>
  </rcc>
  <rcc rId="77891" sId="1" odxf="1" dxf="1">
    <nc r="D2444" t="inlineStr">
      <is>
        <t>K6_P2_T3</t>
      </is>
    </nc>
    <odxf>
      <alignment wrapText="0" readingOrder="0"/>
      <protection locked="0"/>
    </odxf>
    <ndxf>
      <alignment wrapText="1" readingOrder="0"/>
      <protection locked="1"/>
    </ndxf>
  </rcc>
  <rcc rId="77892" sId="1" odxf="1" dxf="1">
    <nc r="E2444" t="inlineStr">
      <is>
        <t>Sinerginių verslo spendimų modeliavimas žinių visuomenės kontekste.</t>
      </is>
    </nc>
    <odxf>
      <protection locked="0"/>
    </odxf>
    <ndxf>
      <protection locked="1"/>
    </ndxf>
  </rcc>
  <rcc rId="77893" sId="1" odxf="1" dxf="1">
    <nc r="F2444" t="inlineStr">
      <is>
        <t>dr. Rasa Pakeltienė 
El.p. rasa.pakeltiene@asu.lt 
Tel. +37067200184</t>
      </is>
    </nc>
    <odxf>
      <alignment wrapText="0" readingOrder="0"/>
    </odxf>
    <ndxf>
      <alignment wrapText="1" readingOrder="0"/>
    </ndxf>
  </rcc>
  <rcc rId="77894" sId="1">
    <nc r="G2444">
      <v>19</v>
    </nc>
  </rcc>
  <rcc rId="77895" sId="1" odxf="1" dxf="1">
    <nc r="D2445" t="inlineStr">
      <is>
        <t>K6_P2_T3</t>
      </is>
    </nc>
    <odxf>
      <alignment wrapText="0" readingOrder="0"/>
      <protection locked="0"/>
    </odxf>
    <ndxf>
      <alignment wrapText="1" readingOrder="0"/>
      <protection locked="1"/>
    </ndxf>
  </rcc>
  <rcc rId="77896" sId="1" odxf="1" dxf="1">
    <nc r="E2445" t="inlineStr">
      <is>
        <t>Konstruktyvios darbuotojų m otyvavimo sistemos nustatymo ir vystymo tyrimai.</t>
      </is>
    </nc>
    <odxf>
      <protection locked="0"/>
    </odxf>
    <ndxf>
      <protection locked="1"/>
    </ndxf>
  </rcc>
  <rcc rId="77897" sId="1" odxf="1" dxf="1">
    <nc r="F2445" t="inlineStr">
      <is>
        <t>Doc. dr. Lina Marcinkevičiūtė 
El.p. lina.marcinkeviciute@asu.lt 
Tel. +370 37 751422</t>
      </is>
    </nc>
    <odxf>
      <alignment wrapText="0" readingOrder="0"/>
    </odxf>
    <ndxf>
      <alignment wrapText="1" readingOrder="0"/>
    </ndxf>
  </rcc>
  <rcc rId="77898" sId="1">
    <nc r="G2445">
      <v>19</v>
    </nc>
  </rcc>
  <rcc rId="77899" sId="1" odxf="1" dxf="1">
    <nc r="D2446" t="inlineStr">
      <is>
        <t>K6_P2_T3</t>
      </is>
    </nc>
    <odxf>
      <alignment wrapText="0" readingOrder="0"/>
      <protection locked="0"/>
    </odxf>
    <ndxf>
      <alignment wrapText="1" readingOrder="0"/>
      <protection locked="1"/>
    </ndxf>
  </rcc>
  <rcc rId="77900" sId="1" odxf="1" dxf="1">
    <nc r="E2446" t="inlineStr">
      <is>
        <t>Organizacijų darnaus  vystymosi valdymo vertinimo metodikos parengimas.</t>
      </is>
    </nc>
    <odxf>
      <protection locked="0"/>
    </odxf>
    <ndxf>
      <protection locked="1"/>
    </ndxf>
  </rcc>
  <rcc rId="77901" sId="1" odxf="1" dxf="1">
    <nc r="F2446" t="inlineStr">
      <is>
        <t>Doc. dr. Lina Marcinkevičiūtė 
El.p. lina.marcinkeviciute@asu.lt 
Tel. +370 37 751422</t>
      </is>
    </nc>
    <odxf>
      <alignment wrapText="0" readingOrder="0"/>
    </odxf>
    <ndxf>
      <alignment wrapText="1" readingOrder="0"/>
    </ndxf>
  </rcc>
  <rcc rId="77902" sId="1">
    <nc r="G2446">
      <v>19</v>
    </nc>
  </rcc>
  <rcc rId="77903" sId="1" odxf="1" dxf="1">
    <nc r="D2447" t="inlineStr">
      <is>
        <t>K6_P2_T3</t>
      </is>
    </nc>
    <odxf>
      <alignment wrapText="0" readingOrder="0"/>
      <protection locked="0"/>
    </odxf>
    <ndxf>
      <alignment wrapText="1" readingOrder="0"/>
      <protection locked="1"/>
    </ndxf>
  </rcc>
  <rcc rId="77904" sId="1" odxf="1" dxf="1">
    <nc r="E2447" t="inlineStr">
      <is>
        <t>Mokesčių optimizavimo modelių įmonėms parengimas.</t>
      </is>
    </nc>
    <odxf>
      <protection locked="0"/>
    </odxf>
    <ndxf>
      <protection locked="1"/>
    </ndxf>
  </rcc>
  <rcc rId="77905" sId="1" odxf="1" dxf="1">
    <nc r="F2447" t="inlineStr">
      <is>
        <t>Prof. dr. Astrida Miceikienė 
El. paštas astrida.miceikiene@asu.lt 
Tel. +370 37 752 257</t>
      </is>
    </nc>
    <odxf>
      <alignment wrapText="0" readingOrder="0"/>
    </odxf>
    <ndxf>
      <alignment wrapText="1" readingOrder="0"/>
    </ndxf>
  </rcc>
  <rcc rId="77906" sId="1">
    <nc r="G2447">
      <v>19</v>
    </nc>
  </rcc>
  <rcc rId="77907" sId="1" odxf="1" dxf="1">
    <nc r="D2448" t="inlineStr">
      <is>
        <t>K6_P2_T1</t>
      </is>
    </nc>
    <odxf>
      <alignment wrapText="0" readingOrder="0"/>
      <protection locked="0"/>
    </odxf>
    <ndxf>
      <alignment wrapText="1" readingOrder="0"/>
      <protection locked="1"/>
    </ndxf>
  </rcc>
  <rcc rId="77908" sId="1" odxf="1" dxf="1">
    <nc r="E2448" t="inlineStr">
      <is>
        <t>Verslo sprendimų modelių pritaikymo techninė galimybių studija.</t>
      </is>
    </nc>
    <odxf>
      <protection locked="0"/>
    </odxf>
    <ndxf>
      <protection locked="1"/>
    </ndxf>
  </rcc>
  <rcc rId="77909" sId="1" odxf="1" dxf="1">
    <nc r="F2448" t="inlineStr">
      <is>
        <t>Prof. dr. Neringa Stončiuvienė
El.p. neringa.stonciuviene@asu.lt 
Tel. +370 37 752318</t>
      </is>
    </nc>
    <odxf>
      <alignment wrapText="0" readingOrder="0"/>
    </odxf>
    <ndxf>
      <alignment wrapText="1" readingOrder="0"/>
    </ndxf>
  </rcc>
  <rcc rId="77910" sId="1">
    <nc r="G2448">
      <v>19</v>
    </nc>
  </rcc>
  <rcc rId="77911" sId="1" odxf="1" dxf="1">
    <nc r="D2449" t="inlineStr">
      <is>
        <t>K6_P2_T3</t>
      </is>
    </nc>
    <odxf>
      <alignment wrapText="0" readingOrder="0"/>
      <protection locked="0"/>
    </odxf>
    <ndxf>
      <alignment wrapText="1" readingOrder="0"/>
      <protection locked="1"/>
    </ndxf>
  </rcc>
  <rcc rId="77912" sId="1" odxf="1" dxf="1">
    <nc r="E2449" t="inlineStr">
      <is>
        <t>Efektyvios įmonės valdymo struktūros, darbuotojų funkcijų ir motyvavimo priemonių modelio parengimas.</t>
      </is>
    </nc>
    <odxf>
      <protection locked="0"/>
    </odxf>
    <ndxf>
      <protection locked="1"/>
    </ndxf>
  </rcc>
  <rcc rId="77913" sId="1" odxf="1" dxf="1">
    <nc r="F2449" t="inlineStr">
      <is>
        <t>Doc.dr. Jan Žukovskis 
El.p. jan.zukovskis@asu.lt
Tel.+37069816243</t>
      </is>
    </nc>
    <odxf>
      <alignment wrapText="0" readingOrder="0"/>
    </odxf>
    <ndxf>
      <alignment wrapText="1" readingOrder="0"/>
    </ndxf>
  </rcc>
  <rcc rId="77914" sId="1">
    <nc r="G2449">
      <v>19</v>
    </nc>
  </rcc>
  <rcc rId="77915" sId="1" odxf="1" dxf="1">
    <nc r="D2450" t="inlineStr">
      <is>
        <t>K6_P2_T3</t>
      </is>
    </nc>
    <odxf>
      <alignment wrapText="0" readingOrder="0"/>
      <protection locked="0"/>
    </odxf>
    <ndxf>
      <alignment wrapText="1" readingOrder="0"/>
      <protection locked="1"/>
    </ndxf>
  </rcc>
  <rcc rId="77916" sId="1" odxf="1" dxf="1">
    <nc r="E2450" t="inlineStr">
      <is>
        <t>Metodų duomenų gavybos ir dirbtinio intelekto taikymams inovacijų procese sukūrimas ir įvertinimas.</t>
      </is>
    </nc>
    <odxf>
      <protection locked="0"/>
    </odxf>
    <ndxf>
      <protection locked="1"/>
    </ndxf>
  </rcc>
  <rcc rId="77917" sId="1" odxf="1" dxf="1">
    <nc r="F2450" t="inlineStr">
      <is>
        <t>Prof. Tomas Krilavičius
IT skyriaus vadovas 
 t.krilavicius@bpti.lt
 +37061804223</t>
      </is>
    </nc>
    <odxf>
      <alignment wrapText="0" readingOrder="0"/>
      <protection locked="0"/>
    </odxf>
    <ndxf>
      <alignment wrapText="1" readingOrder="0"/>
      <protection locked="1"/>
    </ndxf>
  </rcc>
  <rcc rId="77918" sId="1">
    <nc r="G2450">
      <v>20</v>
    </nc>
  </rcc>
  <rcc rId="77919" sId="1" odxf="1" dxf="1">
    <nc r="D2451" t="inlineStr">
      <is>
        <t>K6_P2_T3</t>
      </is>
    </nc>
    <odxf>
      <alignment wrapText="0" readingOrder="0"/>
      <protection locked="0"/>
    </odxf>
    <ndxf>
      <alignment wrapText="1" readingOrder="0"/>
      <protection locked="1"/>
    </ndxf>
  </rcc>
  <rcc rId="77920" sId="1" odxf="1" dxf="1">
    <nc r="E2451" t="inlineStr">
      <is>
        <t>Metodų kalbos technologijų taikymams inovacijų procese sukūrimas ir įvertinimas.</t>
      </is>
    </nc>
    <odxf>
      <protection locked="0"/>
    </odxf>
    <ndxf>
      <protection locked="1"/>
    </ndxf>
  </rcc>
  <rcc rId="77921" sId="1" odxf="1" dxf="1">
    <nc r="F2451" t="inlineStr">
      <is>
        <t>Prof. Tomas Krilavičius
IT skyriaus vadovas 
 t.krilavicius@bpti.lt
 +37061804223</t>
      </is>
    </nc>
    <odxf>
      <alignment wrapText="0" readingOrder="0"/>
      <protection locked="0"/>
    </odxf>
    <ndxf>
      <alignment wrapText="1" readingOrder="0"/>
      <protection locked="1"/>
    </ndxf>
  </rcc>
  <rcc rId="77922" sId="1">
    <nc r="G2451">
      <v>20</v>
    </nc>
  </rcc>
  <rcc rId="77923" sId="1" odxf="1" dxf="1">
    <nc r="D2452"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7924" sId="1" odxf="1" dxf="1">
    <nc r="E2452" t="inlineStr">
      <is>
        <t xml:space="preserve">Produkto/paslaugos dizaino koncepcija. Rezultate atliktas tiriamasis analitinis ir kūrybinis darbas, kuriuo siekiama apibrėžti kuriamo naujo produkto/paslaugos dizaino koncepciją. Produkto dizaino paslaugų koncepcija formuluojama kaip teorinė įžvalga. </t>
      </is>
    </nc>
    <odxf>
      <font>
        <sz val="11"/>
        <color theme="1"/>
        <name val="Calibri"/>
        <scheme val="minor"/>
      </font>
      <protection locked="0"/>
    </odxf>
    <ndxf>
      <font>
        <sz val="11"/>
        <color auto="1"/>
        <name val="Calibri"/>
        <scheme val="none"/>
      </font>
      <protection locked="1"/>
    </ndxf>
  </rcc>
  <rcc rId="77925" sId="1" odxf="1" dxf="1">
    <nc r="F245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26" sId="1">
    <nc r="G2452">
      <v>22</v>
    </nc>
  </rcc>
  <rcc rId="77927" sId="1" odxf="1" dxf="1">
    <nc r="D2453"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7928" sId="1" odxf="1" dxf="1">
    <nc r="E2453" t="inlineStr">
      <is>
        <t xml:space="preserve">Naujo produkto dizaino prototipo sukūrimas. Rezultate bus parengtas produkto dizaino pirminis maketas, ištestuotas maketo ar jo elementų veikimas. Testuojama produkto gamybai reikalinga įranga, medžiagos, sąlygos ir pan. </t>
      </is>
    </nc>
    <odxf>
      <font>
        <sz val="11"/>
        <color theme="1"/>
        <name val="Calibri"/>
        <scheme val="minor"/>
      </font>
      <protection locked="0"/>
    </odxf>
    <ndxf>
      <font>
        <sz val="11"/>
        <color auto="1"/>
        <name val="Calibri"/>
        <scheme val="none"/>
      </font>
      <protection locked="1"/>
    </ndxf>
  </rcc>
  <rcc rId="77929" sId="1" odxf="1" dxf="1">
    <nc r="F245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30" sId="1">
    <nc r="G2453">
      <v>22</v>
    </nc>
  </rcc>
  <rcc rId="77931" sId="1" odxf="1" dxf="1">
    <nc r="D2454"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7932" sId="1" odxf="1" dxf="1">
    <nc r="E2454" t="inlineStr">
      <is>
        <t>Prekinio ženklo dizaino / organizacijos vizualinio identiteto, kūrimas. Rezultate atlikti teoriniai ir eksperimentiniai taikomieji moksliniai tyrimai, sukurtas dizaino projektas, siekiant efektyvaus produkto/paslaugos ar organizacijos pristatymo rinkoje.</t>
      </is>
    </nc>
    <odxf>
      <font>
        <sz val="11"/>
        <color theme="1"/>
        <name val="Calibri"/>
        <scheme val="minor"/>
      </font>
      <protection locked="0"/>
    </odxf>
    <ndxf>
      <font>
        <sz val="11"/>
        <color auto="1"/>
        <name val="Calibri"/>
        <scheme val="none"/>
      </font>
      <protection locked="1"/>
    </ndxf>
  </rcc>
  <rcc rId="77933" sId="1" odxf="1" dxf="1">
    <nc r="F245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34" sId="1">
    <nc r="G2454">
      <v>22</v>
    </nc>
  </rcc>
  <rcc rId="77935" sId="1" odxf="1" dxf="1">
    <nc r="D2455"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7936" sId="1" odxf="1" dxf="1">
    <nc r="E2455" t="inlineStr">
      <is>
        <t>Vertės matavimo sistemų modelio sukūrimas.</t>
      </is>
    </nc>
    <odxf>
      <font>
        <sz val="11"/>
        <color theme="1"/>
        <name val="Calibri"/>
        <scheme val="minor"/>
      </font>
      <protection locked="0"/>
    </odxf>
    <ndxf>
      <font>
        <sz val="11"/>
        <color auto="1"/>
        <name val="Calibri"/>
        <scheme val="minor"/>
      </font>
      <protection locked="1"/>
    </ndxf>
  </rcc>
  <rcc rId="77937" sId="1" odxf="1" dxf="1">
    <nc r="F245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38" sId="1">
    <nc r="G2455">
      <v>22</v>
    </nc>
  </rcc>
  <rcc rId="77939" sId="1" odxf="1" dxf="1">
    <nc r="D2456"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7940" sId="1" odxf="1" dxf="1">
    <nc r="E2456" t="inlineStr">
      <is>
        <t>Socialinio finansavimo (Crowdfunding) taikymo Lietuvoje galimybių studija</t>
      </is>
    </nc>
    <odxf>
      <font>
        <sz val="11"/>
        <color theme="1"/>
        <name val="Calibri"/>
        <scheme val="minor"/>
      </font>
      <protection locked="0"/>
    </odxf>
    <ndxf>
      <font>
        <sz val="11"/>
        <color auto="1"/>
        <name val="Calibri"/>
        <scheme val="minor"/>
      </font>
      <protection locked="1"/>
    </ndxf>
  </rcc>
  <rcc rId="77941" sId="1" odxf="1" dxf="1">
    <nc r="F245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42" sId="1">
    <nc r="G2456">
      <v>22</v>
    </nc>
  </rcc>
  <rcc rId="77943" sId="1" odxf="1" dxf="1">
    <nc r="D2457"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7944" sId="1" odxf="1" dxf="1">
    <nc r="E2457" t="inlineStr">
      <is>
        <t>Kaštų valdymo,  vertės grandinės  ir  veikomis grįstos kaštų apskaitos tyrimai</t>
      </is>
    </nc>
    <odxf>
      <font>
        <sz val="11"/>
        <color theme="1"/>
        <name val="Calibri"/>
        <scheme val="minor"/>
      </font>
      <protection locked="0"/>
    </odxf>
    <ndxf>
      <font>
        <sz val="11"/>
        <color auto="1"/>
        <name val="Calibri"/>
        <scheme val="minor"/>
      </font>
      <protection locked="1"/>
    </ndxf>
  </rcc>
  <rcc rId="77945" sId="1" odxf="1" dxf="1">
    <nc r="F245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46" sId="1">
    <nc r="G2457">
      <v>22</v>
    </nc>
  </rcc>
  <rcc rId="77947" sId="1" odxf="1" dxf="1">
    <nc r="D2458"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7948" sId="1" odxf="1" dxf="1">
    <nc r="E2458" t="inlineStr">
      <is>
        <t>Įmonės veiklos, verslo aplinkos, subalansuotų rodiklių ir strateginės kontrolės  tyrimai</t>
      </is>
    </nc>
    <odxf>
      <font>
        <sz val="11"/>
        <color theme="1"/>
        <name val="Calibri"/>
        <scheme val="minor"/>
      </font>
      <protection locked="0"/>
    </odxf>
    <ndxf>
      <font>
        <sz val="11"/>
        <color auto="1"/>
        <name val="Calibri"/>
        <scheme val="minor"/>
      </font>
      <protection locked="1"/>
    </ndxf>
  </rcc>
  <rcc rId="77949" sId="1" odxf="1" dxf="1">
    <nc r="F245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50" sId="1">
    <nc r="G2458">
      <v>22</v>
    </nc>
  </rcc>
  <rcc rId="77951" sId="1" odxf="1" dxf="1">
    <nc r="D2459"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7952" sId="1" odxf="1" dxf="1">
    <nc r="E2459" t="inlineStr">
      <is>
        <t>Inovatyvių laiko ir kaštų apskaitos integravimo techninė galimybių studija įmonių konkurencingumo didinimo kontekste.</t>
      </is>
    </nc>
    <odxf>
      <font>
        <sz val="11"/>
        <color theme="1"/>
        <name val="Calibri"/>
        <scheme val="minor"/>
      </font>
      <protection locked="0"/>
    </odxf>
    <ndxf>
      <font>
        <sz val="11"/>
        <color auto="1"/>
        <name val="Calibri"/>
        <scheme val="minor"/>
      </font>
      <protection locked="1"/>
    </ndxf>
  </rcc>
  <rcc rId="77953" sId="1" odxf="1" dxf="1">
    <nc r="F245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54" sId="1">
    <nc r="G2459">
      <v>22</v>
    </nc>
  </rcc>
  <rcc rId="77955" sId="1" odxf="1" dxf="1">
    <nc r="D2460"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7956" sId="1" odxf="1" dxf="1">
    <nc r="E2460" t="inlineStr">
      <is>
        <t>Įmonės veiklų kaštų apskaitos sistemų modelių pritaikymo techninė galimybių studija.</t>
      </is>
    </nc>
    <odxf>
      <font>
        <sz val="11"/>
        <color theme="1"/>
        <name val="Calibri"/>
        <scheme val="minor"/>
      </font>
      <protection locked="0"/>
    </odxf>
    <ndxf>
      <font>
        <sz val="11"/>
        <color auto="1"/>
        <name val="Calibri"/>
        <scheme val="minor"/>
      </font>
      <protection locked="1"/>
    </ndxf>
  </rcc>
  <rcc rId="77957" sId="1" odxf="1" dxf="1">
    <nc r="F246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58" sId="1">
    <nc r="G2460">
      <v>22</v>
    </nc>
  </rcc>
  <rcc rId="77959" sId="1" odxf="1" dxf="1">
    <nc r="D2461"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7960" sId="1" odxf="1" dxf="1">
    <nc r="E2461" t="inlineStr">
      <is>
        <t xml:space="preserve">Inovatyvios laiko kaštų apskaitos sistemos diegimo galimybių studija. Tiekimo grandinės laiko valdymas yra plačiai išdiskutuota tema, tačiau praktikoje ji vis dar menkai siejama su kaštų apskaita, kuria remiantis priimami valdymo sprendimai. Inovatyvios laiku grįstos kaštų apskaitos sistemos diegimo galimybių studija, įgalintų įmones apskaičiuoti ir išanalizuoti veiklos kaštus bei identifikuoti laiko ir kaštų tarpusavio ryšį, kuris parodytų ne tik kur vertės kūrimo grandinėje labiausiai gaištamas vertės nesuteikiantis veiklų laikas, bet ir kokie yra vertės nesuteikiantys laiko kaštai; planuoti bei realiame laike kontroliuoti užsakymų vykdymo laiką ir kaštus, įgyjant konkurencinį pranašumą kitų įmonių atžvilgiu. </t>
      </is>
    </nc>
    <odxf>
      <font>
        <sz val="11"/>
        <color theme="1"/>
        <name val="Calibri"/>
        <scheme val="minor"/>
      </font>
      <protection locked="0"/>
    </odxf>
    <ndxf>
      <font>
        <sz val="11"/>
        <color auto="1"/>
        <name val="Calibri"/>
        <scheme val="minor"/>
      </font>
      <protection locked="1"/>
    </ndxf>
  </rcc>
  <rcc rId="77961" sId="1" odxf="1" dxf="1">
    <nc r="F246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62" sId="1">
    <nc r="G2461">
      <v>22</v>
    </nc>
  </rcc>
  <rcc rId="77963" sId="1" odxf="1" dxf="1">
    <nc r="D2462"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7964" sId="1" odxf="1" dxf="1">
    <nc r="E2462" t="inlineStr">
      <is>
        <t xml:space="preserve">Įmonių socialinės atsakomybės ir atskaitomybės diegimo galimybių  studija. Šiandien daugelis įmonių vienaip ar kitaip yra socialiai atsakingos, tačiau ne visos teikia socialines ataskaitas, taip nepasinaudodamos galimybe didinti informacijos vartotojų pasitikėjimo savo vykdoma veikla. Tuo pačiu Lietuvoje įmonių vadovai retai pasitelkia socialinę atsakomybę, manydami, kad esant ekonominiams sunkumams, lėšas yra tikslingiau panaudoti kitur. Priešingai, daugelio užsienio įmonių pavyzdžiai rodo, kad socialiai atsakingos įmonės uždirba daugiau. Augant visuomenės spaudimui, įmonių socialinės atsakomybės ir atskaitomybės diegimo galimybių  studija, padėtų įmonėms labiau prisitaikyti prie nuolat kintančios verslo aplinkos, sumažinti veiklos kaštus ilguoju laikotarpiu bei įgyti konkurencinį pranašumą. </t>
      </is>
    </nc>
    <odxf>
      <font>
        <sz val="11"/>
        <color theme="1"/>
        <name val="Calibri"/>
        <scheme val="minor"/>
      </font>
      <protection locked="0"/>
    </odxf>
    <ndxf>
      <font>
        <sz val="11"/>
        <color auto="1"/>
        <name val="Calibri"/>
        <scheme val="minor"/>
      </font>
      <protection locked="1"/>
    </ndxf>
  </rcc>
  <rcc rId="77965" sId="1" odxf="1" dxf="1">
    <nc r="F246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66" sId="1">
    <nc r="G2462">
      <v>22</v>
    </nc>
  </rcc>
  <rcc rId="77967" sId="1" odxf="1" dxf="1">
    <nc r="D2463"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7968" sId="1" odxf="1" dxf="1">
    <nc r="E2463" t="inlineStr">
      <is>
        <t xml:space="preserve">Integruotos (socialinės) apskaitos tyrimai. Pasaulyje, tame tarpe ir Lietuvoje, vis didėja nefinansinės informacijos atskleidimo svarba įvairioms suinteresuotųjų grupėms bei įmonės vertės kūrimui ilguoju laikotarpiu. Atsiranda modernios atskaitomybės formos (integruota, socialinė, socialinės atsakomybės). </t>
      </is>
    </nc>
    <odxf>
      <font>
        <sz val="11"/>
        <color theme="1"/>
        <name val="Calibri"/>
        <scheme val="minor"/>
      </font>
      <protection locked="0"/>
    </odxf>
    <ndxf>
      <font>
        <sz val="11"/>
        <color auto="1"/>
        <name val="Calibri"/>
        <scheme val="minor"/>
      </font>
      <protection locked="1"/>
    </ndxf>
  </rcc>
  <rcc rId="77969" sId="1" odxf="1" dxf="1">
    <nc r="F246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70" sId="1">
    <nc r="G2463">
      <v>22</v>
    </nc>
  </rcc>
  <rcc rId="77971" sId="1" odxf="1" dxf="1">
    <nc r="D2464"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7972" sId="1" odxf="1" dxf="1">
    <nc r="E2464" t="inlineStr">
      <is>
        <t>Socialinės apskaitos metodologiniai tyrimai</t>
      </is>
    </nc>
    <odxf>
      <font>
        <sz val="11"/>
        <color theme="1"/>
        <name val="Calibri"/>
        <scheme val="minor"/>
      </font>
      <protection locked="0"/>
    </odxf>
    <ndxf>
      <font>
        <sz val="11"/>
        <color auto="1"/>
        <name val="Calibri"/>
        <scheme val="minor"/>
      </font>
      <protection locked="1"/>
    </ndxf>
  </rcc>
  <rcc rId="77973" sId="1" odxf="1" dxf="1">
    <nc r="F246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74" sId="1">
    <nc r="G2464">
      <v>22</v>
    </nc>
  </rcc>
  <rcc rId="77975" sId="1" odxf="1" dxf="1">
    <nc r="D2465"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7976" sId="1" odxf="1" dxf="1">
    <nc r="E2465" t="inlineStr">
      <is>
        <t>Įmonės veiklos kaštų apskaitos sistemų modelių pritaikymo techninė galimybių studija.</t>
      </is>
    </nc>
    <odxf>
      <font>
        <sz val="11"/>
        <color theme="1"/>
        <name val="Calibri"/>
        <scheme val="minor"/>
      </font>
      <protection locked="0"/>
    </odxf>
    <ndxf>
      <font>
        <sz val="11"/>
        <color auto="1"/>
        <name val="Calibri"/>
        <scheme val="minor"/>
      </font>
      <protection locked="1"/>
    </ndxf>
  </rcc>
  <rcc rId="77977" sId="1" odxf="1" dxf="1">
    <nc r="F246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78" sId="1">
    <nc r="G2465">
      <v>22</v>
    </nc>
  </rcc>
  <rcc rId="77979" sId="1" odxf="1" dxf="1">
    <nc r="D2466"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7980" sId="1" odxf="1" dxf="1">
    <nc r="E2466" t="inlineStr">
      <is>
        <t xml:space="preserve">Verslo reguliavimo ypatumai Lietuvoje. Verslui sudėtinga susigaudyti įstatymų, instrukcijų, potvarkių  gausoje. Verslo pasaulis vis geriau supranta būtinybę suvokti valdžios institucijų funkcionavimą ne paviršutiniškai, o iš esmės – tai yra suprasti, kaip politika formuojama, kaip ji įgyvendinama ir kaip vertinami politikos įgyvendinimo rezultatai.   </t>
      </is>
    </nc>
    <odxf>
      <font>
        <sz val="11"/>
        <color theme="1"/>
        <name val="Calibri"/>
        <scheme val="minor"/>
      </font>
      <protection locked="0"/>
    </odxf>
    <ndxf>
      <font>
        <sz val="11"/>
        <color auto="1"/>
        <name val="Calibri"/>
        <scheme val="minor"/>
      </font>
      <protection locked="1"/>
    </ndxf>
  </rcc>
  <rcc rId="77981" sId="1" odxf="1" dxf="1">
    <nc r="F246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82" sId="1">
    <nc r="G2466">
      <v>22</v>
    </nc>
  </rcc>
  <rcc rId="77983" sId="1" odxf="1" dxf="1">
    <nc r="D2467"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7984" sId="1" odxf="1" dxf="1">
    <nc r="E2467" t="inlineStr">
      <is>
        <t>Miestų ir regionų intelektinio kapitalo studijos</t>
      </is>
    </nc>
    <odxf>
      <font>
        <sz val="11"/>
        <color theme="1"/>
        <name val="Calibri"/>
        <scheme val="minor"/>
      </font>
      <protection locked="0"/>
    </odxf>
    <ndxf>
      <font>
        <sz val="11"/>
        <color auto="1"/>
        <name val="Calibri"/>
        <scheme val="minor"/>
      </font>
      <protection locked="1"/>
    </ndxf>
  </rcc>
  <rcc rId="77985" sId="1" odxf="1" dxf="1">
    <nc r="F246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86" sId="1">
    <nc r="G2467">
      <v>22</v>
    </nc>
  </rcc>
  <rcc rId="77987" sId="1" odxf="1" dxf="1">
    <nc r="D2468"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7988" sId="1" odxf="1" dxf="1">
    <nc r="E2468" t="inlineStr">
      <is>
        <t xml:space="preserve">Veiksnių, sąlygojančių mažmeninės pirkimo vietos pasirinkimą, tyrimai. Nuolat augantis pirkimo vietų skaičius ir įvairovė skatina prekybos įmones geriau pažinti savo pirkėjus, jų poreikius. Tokio pobūdžio tyrimai leidžia mažmenininkams išsiaiškinti, kokie prioritetai lemia vartotjų apsisprendimą dėl pirkimo vietos pasirinkimo. Tyrimuose analizuojami tokie veiksniai kaip vietos patogumas, asortimentas, aptarnavimas, kainų lygis ir kt. Tokie tyrimai gali būti taikomi tiek prekybos centrų, tiek prekybos tinklų ar pavienų parduotuvių veiklos tobulinimui ir konkurencinio pranašumo didinimui. </t>
      </is>
    </nc>
    <odxf>
      <font>
        <sz val="11"/>
        <color theme="1"/>
        <name val="Calibri"/>
        <scheme val="minor"/>
      </font>
      <protection locked="0"/>
    </odxf>
    <ndxf>
      <font>
        <sz val="11"/>
        <color auto="1"/>
        <name val="Calibri"/>
        <scheme val="minor"/>
      </font>
      <protection locked="1"/>
    </ndxf>
  </rcc>
  <rcc rId="77989" sId="1" odxf="1" dxf="1">
    <nc r="F246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90" sId="1">
    <nc r="G2468">
      <v>22</v>
    </nc>
  </rcc>
  <rcc rId="77991" sId="1" odxf="1" dxf="1">
    <nc r="D2469"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7992" sId="1" odxf="1" dxf="1">
    <nc r="E2469" t="inlineStr">
      <is>
        <t>Įmonės marketingo komunikacijos sprendimų galimybių studija. Šiais laikais vartotojas iš visų pusių yra apsuptas komunikacijos triukšmo. Reklama TV ekrane, mobiliaisiai telefonais, spaudoje, lauko stenduose, socialiniuose tinkluose, įvairios pardavimų skatinimo akcijos ir t.t. lemia vartotojų apatiją ir pritaukti jų dėmesį tampa vis sudėtingiau. Tuo pačiu naujos technologijos, medijos fragmentacija, didelės reklamos kainos ir kt. apsunkina įmonės pastangas, planuojant savo marketingo komunikaciją. Įmonės marketingo komunikacijos galimybių studija leistų nustatyti tikslinių vartotojų profilį, jiems priimtiniausius medija kanalus, komunikacijos priemones, suderinti šią informaciją su įmonės galimybėmis bei resursais, ir pasiūlyti tikslingos marketingo komunikacijos gaires.</t>
      </is>
    </nc>
    <odxf>
      <font>
        <sz val="11"/>
        <color theme="1"/>
        <name val="Calibri"/>
        <scheme val="minor"/>
      </font>
      <protection locked="0"/>
    </odxf>
    <ndxf>
      <font>
        <sz val="11"/>
        <color auto="1"/>
        <name val="Calibri"/>
        <scheme val="minor"/>
      </font>
      <protection locked="1"/>
    </ndxf>
  </rcc>
  <rcc rId="77993" sId="1" odxf="1" dxf="1">
    <nc r="F246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94" sId="1">
    <nc r="G2469">
      <v>22</v>
    </nc>
  </rcc>
  <rcc rId="77995" sId="1" odxf="1" dxf="1">
    <nc r="D2470"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7996" sId="1" odxf="1" dxf="1">
    <nc r="E2470" t="inlineStr">
      <is>
        <t>Marketingo sprendimų pritaikymo įmonių tarptautinės veiklos kontekste techninių galimybių studija.</t>
      </is>
    </nc>
    <odxf>
      <font>
        <sz val="11"/>
        <color theme="1"/>
        <name val="Calibri"/>
        <scheme val="minor"/>
      </font>
      <protection locked="0"/>
    </odxf>
    <ndxf>
      <font>
        <sz val="11"/>
        <color auto="1"/>
        <name val="Calibri"/>
        <scheme val="minor"/>
      </font>
      <protection locked="1"/>
    </ndxf>
  </rcc>
  <rcc rId="77997" sId="1" odxf="1" dxf="1">
    <nc r="F247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7998" sId="1">
    <nc r="G2470">
      <v>22</v>
    </nc>
  </rcc>
  <rcc rId="77999" sId="1" odxf="1" dxf="1">
    <nc r="D2471"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000" sId="1" odxf="1" dxf="1">
    <nc r="E2471" t="inlineStr">
      <is>
        <t>Prekės ženklos sprendimų kuriant vertę vartotojams techninių galimybių studija.</t>
      </is>
    </nc>
    <odxf>
      <font>
        <sz val="11"/>
        <color theme="1"/>
        <name val="Calibri"/>
        <scheme val="minor"/>
      </font>
      <protection locked="0"/>
    </odxf>
    <ndxf>
      <font>
        <sz val="11"/>
        <color auto="1"/>
        <name val="Calibri"/>
        <scheme val="minor"/>
      </font>
      <protection locked="1"/>
    </ndxf>
  </rcc>
  <rcc rId="78001" sId="1" odxf="1" dxf="1">
    <nc r="F247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02" sId="1">
    <nc r="G2471">
      <v>22</v>
    </nc>
  </rcc>
  <rcc rId="78003" sId="1" odxf="1" dxf="1">
    <nc r="D2472"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004" sId="1" odxf="1" dxf="1">
    <nc r="E2472" t="inlineStr">
      <is>
        <t>Vertės vartotojui kūrimo sprendimų techninių galimybių studija.</t>
      </is>
    </nc>
    <odxf>
      <font>
        <sz val="11"/>
        <color theme="1"/>
        <name val="Calibri"/>
        <scheme val="minor"/>
      </font>
      <protection locked="0"/>
    </odxf>
    <ndxf>
      <font>
        <sz val="11"/>
        <color auto="1"/>
        <name val="Calibri"/>
        <scheme val="minor"/>
      </font>
      <protection locked="1"/>
    </ndxf>
  </rcc>
  <rcc rId="78005" sId="1" odxf="1" dxf="1">
    <nc r="F247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06" sId="1">
    <nc r="G2472">
      <v>22</v>
    </nc>
  </rcc>
  <rcc rId="78007" sId="1" odxf="1" dxf="1">
    <nc r="D2473"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008" sId="1" odxf="1" dxf="1">
    <nc r="E2473" t="inlineStr">
      <is>
        <t>Antrepreneriško marketingo sprendimų techninės galimybių studijos.</t>
      </is>
    </nc>
    <odxf>
      <font>
        <sz val="11"/>
        <color theme="1"/>
        <name val="Calibri"/>
        <scheme val="minor"/>
      </font>
      <protection locked="0"/>
    </odxf>
    <ndxf>
      <font>
        <sz val="11"/>
        <color auto="1"/>
        <name val="Calibri"/>
        <scheme val="minor"/>
      </font>
      <protection locked="1"/>
    </ndxf>
  </rcc>
  <rcc rId="78009" sId="1" odxf="1" dxf="1">
    <nc r="F247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10" sId="1">
    <nc r="G2473">
      <v>22</v>
    </nc>
  </rcc>
  <rcc rId="78011" sId="1" odxf="1" dxf="1">
    <nc r="D2474"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012" sId="1" odxf="1" dxf="1">
    <nc r="E2474" t="inlineStr">
      <is>
        <t>Verslo plėtros greitai augančiose nestabiliose rinkose valdymo metodologijos sukūrimas</t>
      </is>
    </nc>
    <odxf>
      <font>
        <sz val="11"/>
        <color theme="1"/>
        <name val="Calibri"/>
        <scheme val="minor"/>
      </font>
      <protection locked="0"/>
    </odxf>
    <ndxf>
      <font>
        <sz val="11"/>
        <color auto="1"/>
        <name val="Calibri"/>
        <scheme val="minor"/>
      </font>
      <protection locked="1"/>
    </ndxf>
  </rcc>
  <rcc rId="78013" sId="1" odxf="1" dxf="1">
    <nc r="F247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14" sId="1">
    <nc r="G2474">
      <v>22</v>
    </nc>
  </rcc>
  <rcc rId="78015" sId="1" odxf="1" dxf="1">
    <nc r="D2475"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016" sId="1" odxf="1" dxf="1">
    <nc r="E2475" t="inlineStr">
      <is>
        <t>Verslo procesų reinžineringo techninių galimybių studijos</t>
      </is>
    </nc>
    <odxf>
      <font>
        <sz val="11"/>
        <color theme="1"/>
        <name val="Calibri"/>
        <scheme val="minor"/>
      </font>
      <protection locked="0"/>
    </odxf>
    <ndxf>
      <font>
        <sz val="11"/>
        <color auto="1"/>
        <name val="Calibri"/>
        <scheme val="minor"/>
      </font>
      <protection locked="1"/>
    </ndxf>
  </rcc>
  <rcc rId="78017" sId="1" odxf="1" dxf="1">
    <nc r="F247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18" sId="1">
    <nc r="G2475">
      <v>22</v>
    </nc>
  </rcc>
  <rcc rId="78019" sId="1" odxf="1" dxf="1">
    <nc r="D2476"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020" sId="1" odxf="1" dxf="1">
    <nc r="E2476" t="inlineStr">
      <is>
        <t>Strateginio audito metodologija startuoliams ir sparčiai augančioms verslo įmonėms</t>
      </is>
    </nc>
    <odxf>
      <font>
        <sz val="11"/>
        <color theme="1"/>
        <name val="Calibri"/>
        <scheme val="minor"/>
      </font>
      <protection locked="0"/>
    </odxf>
    <ndxf>
      <font>
        <sz val="11"/>
        <color auto="1"/>
        <name val="Calibri"/>
        <scheme val="minor"/>
      </font>
      <protection locked="1"/>
    </ndxf>
  </rcc>
  <rcc rId="78021" sId="1" odxf="1" dxf="1">
    <nc r="F247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22" sId="1">
    <nc r="G2476">
      <v>22</v>
    </nc>
  </rcc>
  <rcc rId="78023" sId="1" odxf="1" dxf="1">
    <nc r="D2477"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024" sId="1" odxf="1" dxf="1">
    <nc r="E2477" t="inlineStr">
      <is>
        <t>Strateginių transformacijų modelio sukūrimas: etapinis modelis nuo idėjos iki produkto</t>
      </is>
    </nc>
    <odxf>
      <font>
        <sz val="11"/>
        <color theme="1"/>
        <name val="Calibri"/>
        <scheme val="minor"/>
      </font>
      <protection locked="0"/>
    </odxf>
    <ndxf>
      <font>
        <sz val="11"/>
        <color auto="1"/>
        <name val="Calibri"/>
        <scheme val="minor"/>
      </font>
      <protection locked="1"/>
    </ndxf>
  </rcc>
  <rcc rId="78025" sId="1" odxf="1" dxf="1">
    <nc r="F247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26" sId="1">
    <nc r="G2477">
      <v>22</v>
    </nc>
  </rcc>
  <rcc rId="78027" sId="1" odxf="1" dxf="1">
    <nc r="D2478"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028" sId="1" odxf="1" dxf="1">
    <nc r="E2478" t="inlineStr">
      <is>
        <t>Strateginių verslo transformacijų modelio sukūrimas</t>
      </is>
    </nc>
    <odxf>
      <font>
        <sz val="11"/>
        <color theme="1"/>
        <name val="Calibri"/>
        <scheme val="minor"/>
      </font>
      <protection locked="0"/>
    </odxf>
    <ndxf>
      <font>
        <sz val="11"/>
        <color auto="1"/>
        <name val="Calibri"/>
        <scheme val="minor"/>
      </font>
      <protection locked="1"/>
    </ndxf>
  </rcc>
  <rcc rId="78029" sId="1" odxf="1" dxf="1">
    <nc r="F247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30" sId="1">
    <nc r="G2478">
      <v>22</v>
    </nc>
  </rcc>
  <rcc rId="78031" sId="1" odxf="1" dxf="1">
    <nc r="D2479"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032" sId="1" odxf="1" dxf="1">
    <nc r="E2479" t="inlineStr">
      <is>
        <t>Etapinės verslo transformacijos techninė galimybių studija, taikant etapinį modelį</t>
      </is>
    </nc>
    <odxf>
      <font>
        <sz val="11"/>
        <color theme="1"/>
        <name val="Calibri"/>
        <scheme val="minor"/>
      </font>
      <protection locked="0"/>
    </odxf>
    <ndxf>
      <font>
        <sz val="11"/>
        <color auto="1"/>
        <name val="Calibri"/>
        <scheme val="minor"/>
      </font>
      <protection locked="1"/>
    </ndxf>
  </rcc>
  <rcc rId="78033" sId="1" odxf="1" dxf="1">
    <nc r="F247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34" sId="1">
    <nc r="G2479">
      <v>22</v>
    </nc>
  </rcc>
  <rcc rId="78035" sId="1" odxf="1" dxf="1">
    <nc r="D2480"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036" sId="1" odxf="1" dxf="1">
    <nc r="E2480" t="inlineStr">
      <is>
        <t>Integrali verslo modelio inovacijų generavimo metodologija</t>
      </is>
    </nc>
    <odxf>
      <font>
        <sz val="11"/>
        <color theme="1"/>
        <name val="Calibri"/>
        <scheme val="minor"/>
      </font>
      <protection locked="0"/>
    </odxf>
    <ndxf>
      <font>
        <sz val="11"/>
        <color auto="1"/>
        <name val="Calibri"/>
        <scheme val="minor"/>
      </font>
      <protection locked="1"/>
    </ndxf>
  </rcc>
  <rcc rId="78037" sId="1" odxf="1" dxf="1">
    <nc r="F248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38" sId="1">
    <nc r="G2480">
      <v>22</v>
    </nc>
  </rcc>
  <rcc rId="78039" sId="1" odxf="1" dxf="1">
    <nc r="D2481"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040" sId="1" odxf="1" dxf="1">
    <nc r="E2481" t="inlineStr">
      <is>
        <t>Verslo modelio vystymas konkrečiam verslo brandos/ industrijos segmentui</t>
      </is>
    </nc>
    <odxf>
      <font>
        <sz val="11"/>
        <color theme="1"/>
        <name val="Calibri"/>
        <scheme val="minor"/>
      </font>
      <protection locked="0"/>
    </odxf>
    <ndxf>
      <font>
        <sz val="11"/>
        <color auto="1"/>
        <name val="Calibri"/>
        <scheme val="minor"/>
      </font>
      <protection locked="1"/>
    </ndxf>
  </rcc>
  <rcc rId="78041" sId="1" odxf="1" dxf="1">
    <nc r="F248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42" sId="1">
    <nc r="G2481">
      <v>22</v>
    </nc>
  </rcc>
  <rcc rId="78043" sId="1" odxf="1" dxf="1">
    <nc r="D2482"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044" sId="1" odxf="1" dxf="1">
    <nc r="E2482" t="inlineStr">
      <is>
        <t>Verslo modelio inovacijų plėtros techninė galimybių studija</t>
      </is>
    </nc>
    <odxf>
      <font>
        <sz val="11"/>
        <color theme="1"/>
        <name val="Calibri"/>
        <scheme val="minor"/>
      </font>
      <protection locked="0"/>
    </odxf>
    <ndxf>
      <font>
        <sz val="11"/>
        <color auto="1"/>
        <name val="Calibri"/>
        <scheme val="minor"/>
      </font>
      <protection locked="1"/>
    </ndxf>
  </rcc>
  <rcc rId="78045" sId="1" odxf="1" dxf="1">
    <nc r="F248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46" sId="1">
    <nc r="G2482">
      <v>22</v>
    </nc>
  </rcc>
  <rcc rId="78047" sId="1" odxf="1" dxf="1">
    <nc r="D2483"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048" sId="1" odxf="1" dxf="1">
    <nc r="E2483" t="inlineStr">
      <is>
        <t>Korporatyvinių investicinių santykių valdymo ir vystymo metodologija: rizikos kapitalo ir kitų investuotojų integravimas į verslo augimo modelį</t>
      </is>
    </nc>
    <odxf>
      <font>
        <sz val="11"/>
        <color theme="1"/>
        <name val="Calibri"/>
        <scheme val="minor"/>
      </font>
      <protection locked="0"/>
    </odxf>
    <ndxf>
      <font>
        <sz val="11"/>
        <color auto="1"/>
        <name val="Calibri"/>
        <scheme val="minor"/>
      </font>
      <protection locked="1"/>
    </ndxf>
  </rcc>
  <rcc rId="78049" sId="1" odxf="1" dxf="1">
    <nc r="F248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50" sId="1">
    <nc r="G2483">
      <v>22</v>
    </nc>
  </rcc>
  <rcc rId="78051" sId="1" odxf="1" dxf="1">
    <nc r="D2484"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052" sId="1" odxf="1" dxf="1">
    <nc r="E2484" t="inlineStr">
      <is>
        <t>Korporatyvinių investicinių santykių ir ryšių valdymo metodikos sukūrimas atskiriems verslo vystymo etapams</t>
      </is>
    </nc>
    <odxf>
      <font>
        <sz val="11"/>
        <color theme="1"/>
        <name val="Calibri"/>
        <scheme val="minor"/>
      </font>
      <protection locked="0"/>
    </odxf>
    <ndxf>
      <font>
        <sz val="11"/>
        <color auto="1"/>
        <name val="Calibri"/>
        <scheme val="minor"/>
      </font>
      <protection locked="1"/>
    </ndxf>
  </rcc>
  <rcc rId="78053" sId="1" odxf="1" dxf="1">
    <nc r="F248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54" sId="1">
    <nc r="G2484">
      <v>22</v>
    </nc>
  </rcc>
  <rcc rId="78055" sId="1" odxf="1" dxf="1">
    <nc r="D2485"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056" sId="1" odxf="1" dxf="1">
    <nc r="E2485" t="inlineStr">
      <is>
        <t>Naujosios kartos (Next Generation Access) interneto infrastruktūros plėtojimo Rytų ir Vakarų Europoje tendencijų tyrimo metodikos sukūrimas</t>
      </is>
    </nc>
    <odxf>
      <font>
        <sz val="11"/>
        <color theme="1"/>
        <name val="Calibri"/>
        <scheme val="minor"/>
      </font>
      <protection locked="0"/>
    </odxf>
    <ndxf>
      <font>
        <sz val="11"/>
        <color auto="1"/>
        <name val="Calibri"/>
        <scheme val="minor"/>
      </font>
      <protection locked="1"/>
    </ndxf>
  </rcc>
  <rcc rId="78057" sId="1" odxf="1" dxf="1">
    <nc r="F248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58" sId="1">
    <nc r="G2485">
      <v>22</v>
    </nc>
  </rcc>
  <rcc rId="78059" sId="1" odxf="1" dxf="1">
    <nc r="D2486"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060" sId="1" odxf="1" dxf="1">
    <nc r="E2486" t="inlineStr">
      <is>
        <t xml:space="preserve">Projektų valdymo informacinės sistemos diegimo ar tobulinimo įmonėje techninė galimybių studija </t>
      </is>
    </nc>
    <odxf>
      <font>
        <sz val="11"/>
        <color theme="1"/>
        <name val="Calibri"/>
        <scheme val="minor"/>
      </font>
      <protection locked="0"/>
    </odxf>
    <ndxf>
      <font>
        <sz val="11"/>
        <color auto="1"/>
        <name val="Calibri"/>
        <scheme val="minor"/>
      </font>
      <protection locked="1"/>
    </ndxf>
  </rcc>
  <rcc rId="78061" sId="1" odxf="1" dxf="1">
    <nc r="F248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62" sId="1">
    <nc r="G2486">
      <v>22</v>
    </nc>
  </rcc>
  <rcc rId="78063" sId="1" odxf="1" dxf="1">
    <nc r="D2487"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064" sId="1" odxf="1" dxf="1">
    <nc r="E2487" t="inlineStr">
      <is>
        <t>Verslo modelio analizė ir jo hipotezių testavimo tyrimai</t>
      </is>
    </nc>
    <odxf>
      <font>
        <sz val="11"/>
        <color theme="1"/>
        <name val="Calibri"/>
        <scheme val="minor"/>
      </font>
      <protection locked="0"/>
    </odxf>
    <ndxf>
      <font>
        <sz val="11"/>
        <color auto="1"/>
        <name val="Calibri"/>
        <scheme val="minor"/>
      </font>
      <protection locked="1"/>
    </ndxf>
  </rcc>
  <rcc rId="78065" sId="1" odxf="1" dxf="1">
    <nc r="F248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66" sId="1">
    <nc r="G2487">
      <v>22</v>
    </nc>
  </rcc>
  <rcc rId="78067" sId="1" odxf="1" dxf="1">
    <nc r="D2488"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068" sId="1" odxf="1" dxf="1">
    <nc r="E2488" t="inlineStr">
      <is>
        <t>Informacinių technologijų taikymo verslo problemos sprendimui ar inovacijos diegimui įmonėje techninė galimybių studija</t>
      </is>
    </nc>
    <odxf>
      <font>
        <sz val="11"/>
        <color theme="1"/>
        <name val="Calibri"/>
        <scheme val="minor"/>
      </font>
      <protection locked="0"/>
    </odxf>
    <ndxf>
      <font>
        <sz val="11"/>
        <color auto="1"/>
        <name val="Calibri"/>
        <scheme val="minor"/>
      </font>
      <protection locked="1"/>
    </ndxf>
  </rcc>
  <rcc rId="78069" sId="1" odxf="1" dxf="1">
    <nc r="F248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70" sId="1">
    <nc r="G2488">
      <v>22</v>
    </nc>
  </rcc>
  <rcc rId="78071" sId="1" odxf="1" dxf="1">
    <nc r="D2489"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072" sId="1" odxf="1" dxf="1">
    <nc r="E2489" t="inlineStr">
      <is>
        <t xml:space="preserve">Organizacijos inovacinių gebėjimų ir kultūros diagnostikos metodologija ir inovacinės kompetencijos modeliavimo metodika </t>
      </is>
    </nc>
    <odxf>
      <font>
        <sz val="11"/>
        <color theme="1"/>
        <name val="Calibri"/>
        <scheme val="minor"/>
      </font>
      <protection locked="0"/>
    </odxf>
    <ndxf>
      <font>
        <sz val="11"/>
        <color auto="1"/>
        <name val="Calibri"/>
        <scheme val="minor"/>
      </font>
      <protection locked="1"/>
    </ndxf>
  </rcc>
  <rcc rId="78073" sId="1" odxf="1" dxf="1">
    <nc r="F248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74" sId="1">
    <nc r="G2489">
      <v>22</v>
    </nc>
  </rcc>
  <rcc rId="78075" sId="1" odxf="1" dxf="1">
    <nc r="D2490"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076" sId="1" odxf="1" dxf="1">
    <nc r="E2490" t="inlineStr">
      <is>
        <t>Organizacijos inovacinių gebėjimų diagnostikos ir vystymo sistemos prototipo sukūrimas</t>
      </is>
    </nc>
    <odxf>
      <font>
        <sz val="11"/>
        <color theme="1"/>
        <name val="Calibri"/>
        <scheme val="minor"/>
      </font>
      <protection locked="0"/>
    </odxf>
    <ndxf>
      <font>
        <sz val="11"/>
        <color auto="1"/>
        <name val="Calibri"/>
        <scheme val="minor"/>
      </font>
      <protection locked="1"/>
    </ndxf>
  </rcc>
  <rcc rId="78077" sId="1" odxf="1" dxf="1">
    <nc r="F249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78" sId="1">
    <nc r="G2490">
      <v>22</v>
    </nc>
  </rcc>
  <rcc rId="78079" sId="1" odxf="1" dxf="1">
    <nc r="D2491"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080" sId="1" odxf="1" dxf="1">
    <nc r="E2491" t="inlineStr">
      <is>
        <t>Inovatyvios organizacijos vystymo modelio sukūrimas</t>
      </is>
    </nc>
    <odxf>
      <font>
        <sz val="11"/>
        <color theme="1"/>
        <name val="Calibri"/>
        <scheme val="minor"/>
      </font>
      <protection locked="0"/>
    </odxf>
    <ndxf>
      <font>
        <sz val="11"/>
        <color auto="1"/>
        <name val="Calibri"/>
        <scheme val="minor"/>
      </font>
      <protection locked="1"/>
    </ndxf>
  </rcc>
  <rcc rId="78081" sId="1" odxf="1" dxf="1">
    <nc r="F249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82" sId="1">
    <nc r="G2491">
      <v>22</v>
    </nc>
  </rcc>
  <rcc rId="78083" sId="1" odxf="1" dxf="1">
    <nc r="D2492"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084" sId="1" odxf="1" dxf="1">
    <nc r="E2492" t="inlineStr">
      <is>
        <t>Globalių MTEP valdymo metodologijų žinioms imlioms įmonėms sukūrimas</t>
      </is>
    </nc>
    <odxf>
      <font>
        <sz val="11"/>
        <color theme="1"/>
        <name val="Calibri"/>
        <scheme val="minor"/>
      </font>
      <protection locked="0"/>
    </odxf>
    <ndxf>
      <font>
        <sz val="11"/>
        <color auto="1"/>
        <name val="Calibri"/>
        <scheme val="minor"/>
      </font>
      <protection locked="1"/>
    </ndxf>
  </rcc>
  <rcc rId="78085" sId="1" odxf="1" dxf="1">
    <nc r="F249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86" sId="1">
    <nc r="G2492">
      <v>22</v>
    </nc>
  </rcc>
  <rcc rId="78087" sId="1" odxf="1" dxf="1">
    <nc r="D2493"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088" sId="1" odxf="1" dxf="1">
    <nc r="E2493" t="inlineStr">
      <is>
        <t>Ūkio šakų ir konkrečių įmonių konkurencingumo, strateginių iššūkių ir galimybių, klasterių bei tinklų, veiklos strategijų, novatoriškų verslo modelių, organizacinių struktūrų modelių kūrimas.</t>
      </is>
    </nc>
    <odxf>
      <font>
        <sz val="11"/>
        <color theme="1"/>
        <name val="Calibri"/>
        <scheme val="minor"/>
      </font>
      <protection locked="0"/>
    </odxf>
    <ndxf>
      <font>
        <sz val="11"/>
        <color auto="1"/>
        <name val="Calibri"/>
        <scheme val="minor"/>
      </font>
      <protection locked="1"/>
    </ndxf>
  </rcc>
  <rcc rId="78089" sId="1" odxf="1" dxf="1">
    <nc r="F249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90" sId="1">
    <nc r="G2493">
      <v>22</v>
    </nc>
  </rcc>
  <rcc rId="78091" sId="1" odxf="1" dxf="1">
    <nc r="D2494"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092" sId="1" odxf="1" dxf="1">
    <nc r="E2494" t="inlineStr">
      <is>
        <t>Veiklos galimybių vystymo, novatoriškų verslo modelių kūrimas, valdymo struktūrų ir sistemų modelių kūrimas</t>
      </is>
    </nc>
    <odxf>
      <font>
        <sz val="11"/>
        <color theme="1"/>
        <name val="Calibri"/>
        <scheme val="minor"/>
      </font>
      <protection locked="0"/>
    </odxf>
    <ndxf>
      <font>
        <sz val="11"/>
        <color auto="1"/>
        <name val="Calibri"/>
        <scheme val="minor"/>
      </font>
      <protection locked="1"/>
    </ndxf>
  </rcc>
  <rcc rId="78093" sId="1" odxf="1" dxf="1">
    <nc r="F249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94" sId="1">
    <nc r="G2494">
      <v>22</v>
    </nc>
  </rcc>
  <rcc rId="78095" sId="1" odxf="1" dxf="1">
    <nc r="D2495"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096" sId="1" odxf="1" dxf="1">
    <nc r="E2495" t="inlineStr">
      <is>
        <t>Techninių  ir technologinių inovacijų skatinimo  bei diegimo sistemos modelio sukūrimas</t>
      </is>
    </nc>
    <odxf>
      <font>
        <sz val="11"/>
        <color theme="1"/>
        <name val="Calibri"/>
        <scheme val="minor"/>
      </font>
      <protection locked="0"/>
    </odxf>
    <ndxf>
      <font>
        <sz val="11"/>
        <color auto="1"/>
        <name val="Calibri"/>
        <scheme val="minor"/>
      </font>
      <protection locked="1"/>
    </ndxf>
  </rcc>
  <rcc rId="78097" sId="1" odxf="1" dxf="1">
    <nc r="F249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098" sId="1">
    <nc r="G2495">
      <v>22</v>
    </nc>
  </rcc>
  <rcc rId="78099" sId="1" odxf="1" dxf="1">
    <nc r="D2496"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100" sId="1" odxf="1" dxf="1">
    <nc r="E2496" t="inlineStr">
      <is>
        <t>Darbuotojų motyvacijos sistemų kūrimas.</t>
      </is>
    </nc>
    <odxf>
      <font>
        <sz val="11"/>
        <color theme="1"/>
        <name val="Calibri"/>
        <scheme val="minor"/>
      </font>
      <protection locked="0"/>
    </odxf>
    <ndxf>
      <font>
        <sz val="11"/>
        <color auto="1"/>
        <name val="Calibri"/>
        <scheme val="minor"/>
      </font>
      <protection locked="1"/>
    </ndxf>
  </rcc>
  <rcc rId="78101" sId="1" odxf="1" dxf="1">
    <nc r="F249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02" sId="1">
    <nc r="G2496">
      <v>22</v>
    </nc>
  </rcc>
  <rcc rId="78103" sId="1" odxf="1" dxf="1">
    <nc r="D2497"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104" sId="1" odxf="1" dxf="1">
    <nc r="E2497" t="inlineStr">
      <is>
        <t>Kompetencijų valdymo sistemų  adaptyvumo įmonėje techninė galimybių studija.</t>
      </is>
    </nc>
    <odxf>
      <font>
        <sz val="11"/>
        <color theme="1"/>
        <name val="Calibri"/>
        <scheme val="minor"/>
      </font>
      <protection locked="0"/>
    </odxf>
    <ndxf>
      <font>
        <sz val="11"/>
        <color auto="1"/>
        <name val="Calibri"/>
        <scheme val="minor"/>
      </font>
      <protection locked="1"/>
    </ndxf>
  </rcc>
  <rcc rId="78105" sId="1" odxf="1" dxf="1">
    <nc r="F249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06" sId="1">
    <nc r="G2497">
      <v>22</v>
    </nc>
  </rcc>
  <rcc rId="78107" sId="1" odxf="1" dxf="1">
    <nc r="D2498"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108" sId="1" odxf="1" dxf="1">
    <nc r="E2498" t="inlineStr">
      <is>
        <t>Simultacinio inžineringo pritaikomumo techninė galimybių studija.</t>
      </is>
    </nc>
    <odxf>
      <font>
        <sz val="11"/>
        <color theme="1"/>
        <name val="Calibri"/>
        <scheme val="minor"/>
      </font>
      <protection locked="0"/>
    </odxf>
    <ndxf>
      <font>
        <sz val="11"/>
        <color auto="1"/>
        <name val="Calibri"/>
        <scheme val="minor"/>
      </font>
      <protection locked="1"/>
    </ndxf>
  </rcc>
  <rcc rId="78109" sId="1" odxf="1" dxf="1">
    <nc r="F249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10" sId="1">
    <nc r="G2498">
      <v>22</v>
    </nc>
  </rcc>
  <rcc rId="78111" sId="1" odxf="1" dxf="1">
    <nc r="D2499"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112" sId="1" odxf="1" dxf="1">
    <nc r="E2499" t="inlineStr">
      <is>
        <t>Žmonių išteklių valdymo praktikų įveiklinimo įmonėje galimybių studija.</t>
      </is>
    </nc>
    <odxf>
      <font>
        <sz val="11"/>
        <color theme="1"/>
        <name val="Calibri"/>
        <scheme val="minor"/>
      </font>
      <protection locked="0"/>
    </odxf>
    <ndxf>
      <font>
        <sz val="11"/>
        <color auto="1"/>
        <name val="Calibri"/>
        <scheme val="minor"/>
      </font>
      <protection locked="1"/>
    </ndxf>
  </rcc>
  <rcc rId="78113" sId="1" odxf="1" dxf="1">
    <nc r="F249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14" sId="1">
    <nc r="G2499">
      <v>22</v>
    </nc>
  </rcc>
  <rcc rId="78115" sId="1" odxf="1" dxf="1">
    <nc r="D2500"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116" sId="1" odxf="1" dxf="1">
    <nc r="E2500" t="inlineStr">
      <is>
        <t>Įmonės valdymo architektūros tyrimai ir inovatyvumo akseleracijos modelių sukūrimas.</t>
      </is>
    </nc>
    <odxf>
      <font>
        <sz val="11"/>
        <color theme="1"/>
        <name val="Calibri"/>
        <scheme val="minor"/>
      </font>
      <protection locked="0"/>
    </odxf>
    <ndxf>
      <font>
        <sz val="11"/>
        <color auto="1"/>
        <name val="Calibri"/>
        <scheme val="minor"/>
      </font>
      <protection locked="1"/>
    </ndxf>
  </rcc>
  <rcc rId="78117" sId="1" odxf="1" dxf="1">
    <nc r="F250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18" sId="1">
    <nc r="G2500">
      <v>22</v>
    </nc>
  </rcc>
  <rcc rId="78119" sId="1" odxf="1" dxf="1">
    <nc r="D2501"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120" sId="1" odxf="1" dxf="1">
    <nc r="E2501" t="inlineStr">
      <is>
        <t>Pokyčių ir/arba inovacijų valdymo sistemų diegimo techninė galimybių studija.Turinys derinimas su kiekviena įmone individuliai, atsižvelgiant į tos įmonės tikslus stiprinančius jos inovacinį potencialą.</t>
      </is>
    </nc>
    <odxf>
      <font>
        <sz val="11"/>
        <color theme="1"/>
        <name val="Calibri"/>
        <scheme val="minor"/>
      </font>
      <protection locked="0"/>
    </odxf>
    <ndxf>
      <font>
        <sz val="11"/>
        <color auto="1"/>
        <name val="Calibri"/>
        <scheme val="minor"/>
      </font>
      <protection locked="1"/>
    </ndxf>
  </rcc>
  <rcc rId="78121" sId="1" odxf="1" dxf="1">
    <nc r="F250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22" sId="1">
    <nc r="G2501">
      <v>22</v>
    </nc>
  </rcc>
  <rcc rId="78123" sId="1" odxf="1" dxf="1">
    <nc r="D2502"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124" sId="1" odxf="1" dxf="1">
    <nc r="E2502" t="inlineStr">
      <is>
        <t>Valdymo sistemų transformacijos techninė galimybių studija.Turinys derinimas su kiekviena įmone individuliai, atsižvelgiant į tos įmonės tikslus stiprinančius jos inovacinį potencialą.</t>
      </is>
    </nc>
    <odxf>
      <font>
        <sz val="11"/>
        <color theme="1"/>
        <name val="Calibri"/>
        <scheme val="minor"/>
      </font>
      <protection locked="0"/>
    </odxf>
    <ndxf>
      <font>
        <sz val="11"/>
        <color auto="1"/>
        <name val="Calibri"/>
        <scheme val="minor"/>
      </font>
      <protection locked="1"/>
    </ndxf>
  </rcc>
  <rcc rId="78125" sId="1" odxf="1" dxf="1">
    <nc r="F250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26" sId="1">
    <nc r="G2502">
      <v>22</v>
    </nc>
  </rcc>
  <rcc rId="78127" sId="1" odxf="1" dxf="1">
    <nc r="D2503"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128" sId="1" odxf="1" dxf="1">
    <nc r="E2503" t="inlineStr">
      <is>
        <t>Verslo diversifikavimo techninė galimybių studija. Turinys derinimas su kiekviena įmone individuliai, atsižvelgiant į tos įmonės tikslus stiprinančius jos inovacinį potencialą.</t>
      </is>
    </nc>
    <odxf>
      <font>
        <sz val="11"/>
        <color theme="1"/>
        <name val="Calibri"/>
        <scheme val="minor"/>
      </font>
      <protection locked="0"/>
    </odxf>
    <ndxf>
      <font>
        <sz val="11"/>
        <color auto="1"/>
        <name val="Calibri"/>
        <scheme val="minor"/>
      </font>
      <protection locked="1"/>
    </ndxf>
  </rcc>
  <rcc rId="78129" sId="1" odxf="1" dxf="1">
    <nc r="F250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30" sId="1">
    <nc r="G2503">
      <v>22</v>
    </nc>
  </rcc>
  <rcc rId="78131" sId="1" odxf="1" dxf="1">
    <nc r="D2504"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132" sId="1" odxf="1" dxf="1">
    <nc r="E2504" t="inlineStr">
      <is>
        <t>Įmonės vertės kūrimo grandinės reinžineringo techninė galimybių  studija.Turinys derinimas su kiekviena įmone individuliai, atsižvelgiant į tos įmonės tikslus stiprinančius jos inovacinį potencialą.</t>
      </is>
    </nc>
    <odxf>
      <font>
        <sz val="11"/>
        <color theme="1"/>
        <name val="Calibri"/>
        <scheme val="minor"/>
      </font>
      <protection locked="0"/>
    </odxf>
    <ndxf>
      <font>
        <sz val="11"/>
        <color auto="1"/>
        <name val="Calibri"/>
        <scheme val="minor"/>
      </font>
      <protection locked="1"/>
    </ndxf>
  </rcc>
  <rcc rId="78133" sId="1" odxf="1" dxf="1">
    <nc r="F250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34" sId="1">
    <nc r="G2504">
      <v>22</v>
    </nc>
  </rcc>
  <rcc rId="78135" sId="1" odxf="1" dxf="1">
    <nc r="D2505"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136" sId="1" odxf="1" dxf="1">
    <nc r="E2505" t="inlineStr">
      <is>
        <t>Verslo inovacinės veiklos efektyvumo didinimo techninė galimybių studija.Turinys derinimas su kiekviena įmone individuliai, atsižvelgiant į tos įmonės tikslus stiprinančius jos inovacinį potencialą.</t>
      </is>
    </nc>
    <odxf>
      <font>
        <sz val="11"/>
        <color theme="1"/>
        <name val="Calibri"/>
        <scheme val="minor"/>
      </font>
      <protection locked="0"/>
    </odxf>
    <ndxf>
      <font>
        <sz val="11"/>
        <color auto="1"/>
        <name val="Calibri"/>
        <scheme val="minor"/>
      </font>
      <protection locked="1"/>
    </ndxf>
  </rcc>
  <rcc rId="78137" sId="1" odxf="1" dxf="1">
    <nc r="F250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38" sId="1">
    <nc r="G2505">
      <v>22</v>
    </nc>
  </rcc>
  <rcc rId="78139" sId="1" odxf="1" dxf="1">
    <nc r="D2506"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140" sId="1" odxf="1" dxf="1">
    <nc r="E2506" t="inlineStr">
      <is>
        <t>Verslo vystymosi akseleracijos techninė galimybių studija.Turinys derinimas su kiekviena įmone individuliai, atsižvelgiant į tos įmonės tikslus stiprinančius jos inovacinį potencialą.</t>
      </is>
    </nc>
    <odxf>
      <font>
        <sz val="11"/>
        <color theme="1"/>
        <name val="Calibri"/>
        <scheme val="minor"/>
      </font>
      <protection locked="0"/>
    </odxf>
    <ndxf>
      <font>
        <sz val="11"/>
        <color auto="1"/>
        <name val="Calibri"/>
        <scheme val="minor"/>
      </font>
      <protection locked="1"/>
    </ndxf>
  </rcc>
  <rcc rId="78141" sId="1" odxf="1" dxf="1">
    <nc r="F250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42" sId="1">
    <nc r="G2506">
      <v>22</v>
    </nc>
  </rcc>
  <rcc rId="78143" sId="1" odxf="1" dxf="1">
    <nc r="D2507"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144" sId="1" odxf="1" dxf="1">
    <nc r="E2507" t="inlineStr">
      <is>
        <t>Procesų kaip generatyvių sistemų projektavimas</t>
      </is>
    </nc>
    <odxf>
      <font>
        <sz val="11"/>
        <color theme="1"/>
        <name val="Calibri"/>
        <scheme val="minor"/>
      </font>
      <protection locked="0"/>
    </odxf>
    <ndxf>
      <font>
        <sz val="11"/>
        <color auto="1"/>
        <name val="Calibri"/>
        <scheme val="minor"/>
      </font>
      <protection locked="1"/>
    </ndxf>
  </rcc>
  <rcc rId="78145" sId="1" odxf="1" dxf="1">
    <nc r="F250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46" sId="1">
    <nc r="G2507">
      <v>22</v>
    </nc>
  </rcc>
  <rcc rId="78147" sId="1" odxf="1" dxf="1">
    <nc r="D2508"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148" sId="1" odxf="1" dxf="1">
    <nc r="E2508" t="inlineStr">
      <is>
        <t>Kokybės, aplinkosaugos, darbuotojų sveikatos ir saugos valdymo sistemų modelio sukūrimas</t>
      </is>
    </nc>
    <odxf>
      <font>
        <sz val="11"/>
        <color theme="1"/>
        <name val="Calibri"/>
        <scheme val="minor"/>
      </font>
      <protection locked="0"/>
    </odxf>
    <ndxf>
      <font>
        <sz val="11"/>
        <color auto="1"/>
        <name val="Calibri"/>
        <scheme val="minor"/>
      </font>
      <protection locked="1"/>
    </ndxf>
  </rcc>
  <rcc rId="78149" sId="1" odxf="1" dxf="1">
    <nc r="F250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50" sId="1">
    <nc r="G2508">
      <v>22</v>
    </nc>
  </rcc>
  <rcc rId="78151" sId="1" odxf="1" dxf="1">
    <nc r="D2509"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152" sId="1" odxf="1" dxf="1">
    <nc r="E2509" t="inlineStr">
      <is>
        <t>Darnaus vystymosi vertinimo sistemos tyrimai ir analizė.</t>
      </is>
    </nc>
    <odxf>
      <font>
        <sz val="11"/>
        <color theme="1"/>
        <name val="Calibri"/>
        <scheme val="minor"/>
      </font>
      <protection locked="0"/>
    </odxf>
    <ndxf>
      <font>
        <sz val="11"/>
        <color auto="1"/>
        <name val="Calibri"/>
        <scheme val="minor"/>
      </font>
      <protection locked="1"/>
    </ndxf>
  </rcc>
  <rcc rId="78153" sId="1" odxf="1" dxf="1">
    <nc r="F250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54" sId="1">
    <nc r="G2509">
      <v>22</v>
    </nc>
  </rcc>
  <rcc rId="78155" sId="1" odxf="1" dxf="1">
    <nc r="D2510"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156" sId="1" odxf="1" dxf="1">
    <nc r="E2510" t="inlineStr">
      <is>
        <t>Darnaus vystymosi vertinimo metodikos organizacijoje taikymo techninė galimybių studija</t>
      </is>
    </nc>
    <odxf>
      <font>
        <sz val="11"/>
        <color theme="1"/>
        <name val="Calibri"/>
        <scheme val="minor"/>
      </font>
      <protection locked="0"/>
    </odxf>
    <ndxf>
      <font>
        <sz val="11"/>
        <color auto="1"/>
        <name val="Calibri"/>
        <scheme val="minor"/>
      </font>
      <protection locked="1"/>
    </ndxf>
  </rcc>
  <rcc rId="78157" sId="1" odxf="1" dxf="1">
    <nc r="F251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58" sId="1">
    <nc r="G2510">
      <v>22</v>
    </nc>
  </rcc>
  <rcc rId="78159" sId="1" odxf="1" dxf="1">
    <nc r="D2511"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160" sId="1" odxf="1" dxf="1">
    <nc r="E2511" t="inlineStr">
      <is>
        <t>Organizacijų virtualumo techninių galimybių studija.</t>
      </is>
    </nc>
    <odxf>
      <font>
        <sz val="11"/>
        <color theme="1"/>
        <name val="Calibri"/>
        <scheme val="minor"/>
      </font>
      <protection locked="0"/>
    </odxf>
    <ndxf>
      <font>
        <sz val="11"/>
        <color auto="1"/>
        <name val="Calibri"/>
        <scheme val="minor"/>
      </font>
      <protection locked="1"/>
    </ndxf>
  </rcc>
  <rcc rId="78161" sId="1" odxf="1" dxf="1">
    <nc r="F251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62" sId="1">
    <nc r="G2511">
      <v>22</v>
    </nc>
  </rcc>
  <rcc rId="78163" sId="1" odxf="1" dxf="1">
    <nc r="D2512"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164" sId="1" odxf="1" dxf="1">
    <nc r="E2512" t="inlineStr">
      <is>
        <t>Energijos taupymo namų ūkiuose tendencijos. Analizuojamos individų elgsenos koncepcijos, atlikti tyrimai, parodoma kaip
energijos efektyvus vartojimas keičiant gyventojų elgseną įtakoja darnaus
regiono (miesto) sprendimus </t>
      </is>
    </nc>
    <odxf>
      <font>
        <sz val="11"/>
        <color theme="1"/>
        <name val="Calibri"/>
        <scheme val="minor"/>
      </font>
      <protection locked="0"/>
    </odxf>
    <ndxf>
      <font>
        <sz val="11"/>
        <color auto="1"/>
        <name val="Calibri"/>
        <scheme val="minor"/>
      </font>
      <protection locked="1"/>
    </ndxf>
  </rcc>
  <rcc rId="78165" sId="1" odxf="1" dxf="1">
    <nc r="F251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66" sId="1">
    <nc r="G2512">
      <v>22</v>
    </nc>
  </rcc>
  <rcc rId="78167" sId="1" odxf="1" dxf="1">
    <nc r="D2513"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168" sId="1" odxf="1" dxf="1">
    <nc r="E2513" t="inlineStr">
      <is>
        <t>Elektroninių sistemų modeliavimo, projektavimo ir taikymo techninė galimybių studija.
Kuriant šiuolaikines elektronines sistemas atsiranda poreikis jas modeliuoti, simuliuoti specializuota programine įranga. Tai leidžia išbandyti tokių sistemų galimybes jas dar nerealizavus. Toliau sistemas realizavus, atliekant tyrimus, galima ištirti įvairias elektroninių sistemų savybes, pvz. efektyvumą ir kt.  
Suteiktos paslaugos rezultatas -  bus atlikta 20-30 lapų apimties techninė galimybių studija,  kuria siekiama įvertinti planuojamo įgyvendinti MTEP projekto technologinį, ekonominį ir komercinį gyvybingumą.</t>
      </is>
    </nc>
    <odxf>
      <font>
        <sz val="11"/>
        <color theme="1"/>
        <name val="Calibri"/>
        <scheme val="minor"/>
      </font>
      <protection locked="0"/>
    </odxf>
    <ndxf>
      <font>
        <sz val="11"/>
        <color auto="1"/>
        <name val="Calibri"/>
        <scheme val="minor"/>
      </font>
      <protection locked="1"/>
    </ndxf>
  </rcc>
  <rcc rId="78169" sId="1" odxf="1" dxf="1">
    <nc r="F251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70" sId="1">
    <nc r="G2513">
      <v>22</v>
    </nc>
  </rcc>
  <rcc rId="78171" sId="1" odxf="1" dxf="1">
    <nc r="D2514"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172" sId="1" odxf="1" dxf="1">
    <nc r="E2514" t="inlineStr">
      <is>
        <t>Socialinių problemų stebėsenos metodikos kūrimas</t>
      </is>
    </nc>
    <odxf>
      <font>
        <sz val="11"/>
        <color theme="1"/>
        <name val="Calibri"/>
        <scheme val="minor"/>
      </font>
      <protection locked="0"/>
    </odxf>
    <ndxf>
      <font>
        <sz val="11"/>
        <color auto="1"/>
        <name val="Calibri"/>
        <scheme val="minor"/>
      </font>
      <protection locked="1"/>
    </ndxf>
  </rcc>
  <rcc rId="78173" sId="1" odxf="1" dxf="1">
    <nc r="F251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74" sId="1">
    <nc r="G2514">
      <v>22</v>
    </nc>
  </rcc>
  <rcc rId="78175" sId="1" odxf="1" dxf="1">
    <nc r="D2515"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176" sId="1" odxf="1" dxf="1">
    <nc r="E2515" t="inlineStr">
      <is>
        <t>Socialinės politikos priemonių  vertinimas ir poveikio analizė</t>
      </is>
    </nc>
    <odxf>
      <font>
        <sz val="11"/>
        <color theme="1"/>
        <name val="Calibri"/>
        <scheme val="minor"/>
      </font>
      <protection locked="0"/>
    </odxf>
    <ndxf>
      <font>
        <sz val="11"/>
        <color auto="1"/>
        <name val="Calibri"/>
        <scheme val="minor"/>
      </font>
      <protection locked="1"/>
    </ndxf>
  </rcc>
  <rcc rId="78177" sId="1" odxf="1" dxf="1">
    <nc r="F251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78" sId="1">
    <nc r="G2515">
      <v>22</v>
    </nc>
  </rcc>
  <rcc rId="78179" sId="1" odxf="1" dxf="1">
    <nc r="D2516"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180" sId="1" odxf="1" dxf="1">
    <nc r="E2516" t="inlineStr">
      <is>
        <t>Elektroninės  valdžios, valdymo ir demokratijos tyrimai</t>
      </is>
    </nc>
    <odxf>
      <font>
        <sz val="11"/>
        <color theme="1"/>
        <name val="Calibri"/>
        <scheme val="minor"/>
      </font>
      <protection locked="0"/>
    </odxf>
    <ndxf>
      <font>
        <sz val="11"/>
        <color auto="1"/>
        <name val="Calibri"/>
        <scheme val="minor"/>
      </font>
      <protection locked="1"/>
    </ndxf>
  </rcc>
  <rcc rId="78181" sId="1" odxf="1" dxf="1">
    <nc r="F251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82" sId="1">
    <nc r="G2516">
      <v>22</v>
    </nc>
  </rcc>
  <rcc rId="78183" sId="1" odxf="1" dxf="1">
    <nc r="D2517"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184" sId="1" odxf="1" dxf="1">
    <nc r="E2517" t="inlineStr">
      <is>
        <t>Elektroninės demokratijos įrankių  kūrimas</t>
      </is>
    </nc>
    <odxf>
      <font>
        <sz val="11"/>
        <color theme="1"/>
        <name val="Calibri"/>
        <scheme val="minor"/>
      </font>
      <protection locked="0"/>
    </odxf>
    <ndxf>
      <font>
        <sz val="11"/>
        <color auto="1"/>
        <name val="Calibri"/>
        <scheme val="minor"/>
      </font>
      <protection locked="1"/>
    </ndxf>
  </rcc>
  <rcc rId="78185" sId="1" odxf="1" dxf="1">
    <nc r="F251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86" sId="1">
    <nc r="G2517">
      <v>22</v>
    </nc>
  </rcc>
  <rcc rId="78187" sId="1" odxf="1" dxf="1">
    <nc r="D2518"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188" sId="1" odxf="1" dxf="1">
    <nc r="E2518" t="inlineStr">
      <is>
        <t>Elektroninių paslaugų teikimo techninė galimybių studija</t>
      </is>
    </nc>
    <odxf>
      <font>
        <sz val="11"/>
        <color theme="1"/>
        <name val="Calibri"/>
        <scheme val="minor"/>
      </font>
      <protection locked="0"/>
    </odxf>
    <ndxf>
      <font>
        <sz val="11"/>
        <color auto="1"/>
        <name val="Calibri"/>
        <scheme val="minor"/>
      </font>
      <protection locked="1"/>
    </ndxf>
  </rcc>
  <rcc rId="78189" sId="1" odxf="1" dxf="1">
    <nc r="F251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90" sId="1">
    <nc r="G2518">
      <v>22</v>
    </nc>
  </rcc>
  <rcc rId="78191" sId="1" odxf="1" dxf="1">
    <nc r="D2519"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192" sId="1" odxf="1" dxf="1">
    <nc r="E2519" t="inlineStr">
      <is>
        <t>Nevyriausybinių organizacijų ir bendruomenių centrų veiklos taikomieji tyrimai, piliečių dalyvavimo viešajame valdyme tyrimai</t>
      </is>
    </nc>
    <odxf>
      <font>
        <sz val="11"/>
        <color theme="1"/>
        <name val="Calibri"/>
        <scheme val="minor"/>
      </font>
      <protection locked="0"/>
    </odxf>
    <ndxf>
      <font>
        <sz val="11"/>
        <color auto="1"/>
        <name val="Calibri"/>
        <scheme val="minor"/>
      </font>
      <protection locked="1"/>
    </ndxf>
  </rcc>
  <rcc rId="78193" sId="1" odxf="1" dxf="1">
    <nc r="F251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94" sId="1">
    <nc r="G2519">
      <v>22</v>
    </nc>
  </rcc>
  <rcc rId="78195" sId="1" odxf="1" dxf="1">
    <nc r="D2520"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196" sId="1" odxf="1" dxf="1">
    <nc r="E2520" t="inlineStr">
      <is>
        <t>Valstybės tarnautojų vadybinių ir lyderystės kompetencijų, kvalifikacijos kėlimo, motyvacijos tyrimai</t>
      </is>
    </nc>
    <odxf>
      <font>
        <sz val="11"/>
        <color theme="1"/>
        <name val="Calibri"/>
        <scheme val="minor"/>
      </font>
      <protection locked="0"/>
    </odxf>
    <ndxf>
      <font>
        <sz val="11"/>
        <color auto="1"/>
        <name val="Calibri"/>
        <scheme val="minor"/>
      </font>
      <protection locked="1"/>
    </ndxf>
  </rcc>
  <rcc rId="78197" sId="1" odxf="1" dxf="1">
    <nc r="F252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198" sId="1">
    <nc r="G2520">
      <v>22</v>
    </nc>
  </rcc>
  <rcc rId="78199" sId="1" odxf="1" dxf="1">
    <nc r="D2521"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200" sId="1" odxf="1" dxf="1">
    <nc r="E2521" t="inlineStr">
      <is>
        <t>Organizacijos žmogiškųjų išteklių, kultūros ir organizacinio klimato taikomieji tyrimai</t>
      </is>
    </nc>
    <odxf>
      <font>
        <sz val="11"/>
        <color theme="1"/>
        <name val="Calibri"/>
        <scheme val="minor"/>
      </font>
      <protection locked="0"/>
    </odxf>
    <ndxf>
      <font>
        <sz val="11"/>
        <color auto="1"/>
        <name val="Calibri"/>
        <scheme val="minor"/>
      </font>
      <protection locked="1"/>
    </ndxf>
  </rcc>
  <rcc rId="78201" sId="1" odxf="1" dxf="1">
    <nc r="F252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02" sId="1">
    <nc r="G2521">
      <v>22</v>
    </nc>
  </rcc>
  <rcc rId="78203" sId="1" odxf="1" dxf="1">
    <nc r="D2522"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204" sId="1" odxf="1" dxf="1">
    <nc r="E2522" t="inlineStr">
      <is>
        <t>Urbanistinės ir aplinkos politikos taikomieji tyrimai</t>
      </is>
    </nc>
    <odxf>
      <font>
        <sz val="11"/>
        <color theme="1"/>
        <name val="Calibri"/>
        <scheme val="minor"/>
      </font>
      <protection locked="0"/>
    </odxf>
    <ndxf>
      <font>
        <sz val="11"/>
        <color auto="1"/>
        <name val="Calibri"/>
        <scheme val="minor"/>
      </font>
      <protection locked="1"/>
    </ndxf>
  </rcc>
  <rcc rId="78205" sId="1" odxf="1" dxf="1">
    <nc r="F252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06" sId="1">
    <nc r="G2522">
      <v>22</v>
    </nc>
  </rcc>
  <rcc rId="78207" sId="1" odxf="1" dxf="1">
    <nc r="D2523"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208" sId="1" odxf="1" dxf="1">
    <nc r="E2523" t="inlineStr">
      <is>
        <t>Lietuvos savivaldybių teritorijų plėtros socialiniai ekonominiai tyrimai</t>
      </is>
    </nc>
    <odxf>
      <font>
        <sz val="11"/>
        <color theme="1"/>
        <name val="Calibri"/>
        <scheme val="minor"/>
      </font>
      <protection locked="0"/>
    </odxf>
    <ndxf>
      <font>
        <sz val="11"/>
        <color auto="1"/>
        <name val="Calibri"/>
        <scheme val="minor"/>
      </font>
      <protection locked="1"/>
    </ndxf>
  </rcc>
  <rcc rId="78209" sId="1" odxf="1" dxf="1">
    <nc r="F252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10" sId="1">
    <nc r="G2523">
      <v>22</v>
    </nc>
  </rcc>
  <rcc rId="78211" sId="1" odxf="1" dxf="1">
    <nc r="D2524"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212" sId="1" odxf="1" dxf="1">
    <nc r="E2524" t="inlineStr">
      <is>
        <t>Savivaldybių veiklos strateginės analizės taikomieji tyrimai</t>
      </is>
    </nc>
    <odxf>
      <font>
        <sz val="11"/>
        <color theme="1"/>
        <name val="Calibri"/>
        <scheme val="minor"/>
      </font>
      <protection locked="0"/>
    </odxf>
    <ndxf>
      <font>
        <sz val="11"/>
        <color auto="1"/>
        <name val="Calibri"/>
        <scheme val="minor"/>
      </font>
      <protection locked="1"/>
    </ndxf>
  </rcc>
  <rcc rId="78213" sId="1" odxf="1" dxf="1">
    <nc r="F252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14" sId="1">
    <nc r="G2524">
      <v>22</v>
    </nc>
  </rcc>
  <rcc rId="78215" sId="1" odxf="1" dxf="1">
    <nc r="D2525"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216" sId="1" odxf="1" dxf="1">
    <nc r="E2525" t="inlineStr">
      <is>
        <t>Europinės tapatybės ir vertybių formavimasis (-as) viešojoje nuomonėje (Lietuvoje ir Europos Sąjungoje)</t>
      </is>
    </nc>
    <odxf>
      <font>
        <sz val="11"/>
        <color theme="1"/>
        <name val="Calibri"/>
        <scheme val="minor"/>
      </font>
      <protection locked="0"/>
    </odxf>
    <ndxf>
      <font>
        <sz val="11"/>
        <color auto="1"/>
        <name val="Calibri"/>
        <scheme val="minor"/>
      </font>
      <protection locked="1"/>
    </ndxf>
  </rcc>
  <rcc rId="78217" sId="1" odxf="1" dxf="1">
    <nc r="F252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18" sId="1">
    <nc r="G2525">
      <v>22</v>
    </nc>
  </rcc>
  <rcc rId="78219" sId="1" odxf="1" dxf="1">
    <nc r="D2526"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220" sId="1" odxf="1" dxf="1">
    <nc r="E2526" t="inlineStr">
      <is>
        <t>Baltijos jūros regiono plėtra Šiaurės matmens politikos aspektu.</t>
      </is>
    </nc>
    <odxf>
      <font>
        <sz val="11"/>
        <color theme="1"/>
        <name val="Calibri"/>
        <scheme val="minor"/>
      </font>
      <protection locked="0"/>
    </odxf>
    <ndxf>
      <font>
        <sz val="11"/>
        <color auto="1"/>
        <name val="Calibri"/>
        <scheme val="minor"/>
      </font>
      <protection locked="1"/>
    </ndxf>
  </rcc>
  <rcc rId="78221" sId="1" odxf="1" dxf="1">
    <nc r="F252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22" sId="1">
    <nc r="G2526">
      <v>22</v>
    </nc>
  </rcc>
  <rcc rId="78223" sId="1" odxf="1" dxf="1">
    <nc r="D2527"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224" sId="1" odxf="1" dxf="1">
    <nc r="E2527" t="inlineStr">
      <is>
        <t>Informacijos apie Europos integracijos procesus sklaida Lietuvoje ir Europos Sąjungoje</t>
      </is>
    </nc>
    <odxf>
      <font>
        <sz val="11"/>
        <color theme="1"/>
        <name val="Calibri"/>
        <scheme val="minor"/>
      </font>
      <protection locked="0"/>
    </odxf>
    <ndxf>
      <font>
        <sz val="11"/>
        <color auto="1"/>
        <name val="Calibri"/>
        <scheme val="minor"/>
      </font>
      <protection locked="1"/>
    </ndxf>
  </rcc>
  <rcc rId="78225" sId="1" odxf="1" dxf="1">
    <nc r="F252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26" sId="1">
    <nc r="G2527">
      <v>22</v>
    </nc>
  </rcc>
  <rcc rId="78227" sId="1" odxf="1" dxf="1">
    <nc r="D2528"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228" sId="1" odxf="1" dxf="1">
    <nc r="E2528" t="inlineStr">
      <is>
        <t>Senųjų garso įrašų restauravimo metodikos parengimas</t>
      </is>
    </nc>
    <odxf>
      <font>
        <sz val="11"/>
        <color theme="1"/>
        <name val="Calibri"/>
        <scheme val="minor"/>
      </font>
      <protection locked="0"/>
    </odxf>
    <ndxf>
      <font>
        <sz val="11"/>
        <color auto="1"/>
        <name val="Calibri"/>
        <scheme val="minor"/>
      </font>
      <protection locked="1"/>
    </ndxf>
  </rcc>
  <rcc rId="78229" sId="1" odxf="1" dxf="1">
    <nc r="F252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30" sId="1">
    <nc r="G2528">
      <v>22</v>
    </nc>
  </rcc>
  <rcc rId="78231" sId="1" odxf="1" dxf="1">
    <nc r="D2529"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232" sId="1" odxf="1" dxf="1">
    <nc r="E2529" t="inlineStr">
      <is>
        <t>Skaitmeninės kultūros ir naujųjų medijų kalbos sąveikos tyrimai</t>
      </is>
    </nc>
    <odxf>
      <font>
        <sz val="11"/>
        <color theme="1"/>
        <name val="Calibri"/>
        <scheme val="minor"/>
      </font>
      <protection locked="0"/>
    </odxf>
    <ndxf>
      <font>
        <sz val="11"/>
        <color auto="1"/>
        <name val="Calibri"/>
        <scheme val="minor"/>
      </font>
      <protection locked="1"/>
    </ndxf>
  </rcc>
  <rcc rId="78233" sId="1" odxf="1" dxf="1">
    <nc r="F252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34" sId="1">
    <nc r="G2529">
      <v>22</v>
    </nc>
  </rcc>
  <rcc rId="78235" sId="1" odxf="1" dxf="1">
    <nc r="D2530"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236" sId="1" odxf="1" dxf="1">
    <nc r="E2530" t="inlineStr">
      <is>
        <t>Šiuolaikinės anglų kalbos didaktikos tyrimai</t>
      </is>
    </nc>
    <odxf>
      <font>
        <sz val="11"/>
        <color theme="1"/>
        <name val="Calibri"/>
        <scheme val="minor"/>
      </font>
      <protection locked="0"/>
    </odxf>
    <ndxf>
      <font>
        <sz val="12"/>
        <color auto="1"/>
        <name val="Calibri"/>
        <scheme val="minor"/>
      </font>
      <protection locked="1"/>
    </ndxf>
  </rcc>
  <rcc rId="78237" sId="1" odxf="1" dxf="1">
    <nc r="F253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38" sId="1">
    <nc r="G2530">
      <v>22</v>
    </nc>
  </rcc>
  <rcc rId="78239" sId="1" odxf="1" dxf="1">
    <nc r="D2531"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240" sId="1" odxf="1" dxf="1">
    <nc r="E2531" t="inlineStr">
      <is>
        <t xml:space="preserve">Brangiakailių gyvūnų  auginimo verslo išsaugojimas bei jo inovatyvios plėtros Lietuvoje techninė galimybių studija.
</t>
      </is>
    </nc>
    <odxf>
      <font>
        <sz val="11"/>
        <color theme="1"/>
        <name val="Calibri"/>
        <scheme val="minor"/>
      </font>
      <protection locked="0"/>
    </odxf>
    <ndxf>
      <font>
        <sz val="11"/>
        <color auto="1"/>
        <name val="Calibri"/>
        <scheme val="minor"/>
      </font>
      <protection locked="1"/>
    </ndxf>
  </rcc>
  <rcc rId="78241" sId="1" odxf="1" dxf="1">
    <nc r="F253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42" sId="1">
    <nc r="G2531">
      <v>22</v>
    </nc>
  </rcc>
  <rcc rId="78243" sId="1" odxf="1" dxf="1">
    <nc r="D2532"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244" sId="1" odxf="1" dxf="1">
    <nc r="E2532" t="inlineStr">
      <is>
        <t>Naujo produkto/paslaugos dizainas. Rezultate atlikti teoriniai ir eksperimentiniai taikomieji moksliniai tyrimai remiantis “dizaino vertės galimybių diagrama” (Angl. Value opportunity chart), sukurtas naujo produkto/paslaugos dizaino projektas, siekiant nustatyti produkto/paslaugos dizaino veiksmingumą rinkoje.</t>
      </is>
    </nc>
    <odxf>
      <font>
        <sz val="11"/>
        <color theme="1"/>
        <name val="Calibri"/>
        <scheme val="minor"/>
      </font>
      <protection locked="0"/>
    </odxf>
    <ndxf>
      <font>
        <sz val="11"/>
        <color auto="1"/>
        <name val="Calibri"/>
        <scheme val="minor"/>
      </font>
      <protection locked="1"/>
    </ndxf>
  </rcc>
  <rcc rId="78245" sId="1" odxf="1" dxf="1">
    <nc r="F253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46" sId="1">
    <nc r="G2532">
      <v>22</v>
    </nc>
  </rcc>
  <rcc rId="78247" sId="1" odxf="1" dxf="1">
    <nc r="D2533"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248" sId="1" odxf="1" dxf="1">
    <nc r="E2533" t="inlineStr">
      <is>
        <t xml:space="preserve">Naujo produkto/paslaugos dizaino prototipo kūrimas. Rezultate bus parengtas produktų dizaino paslaugų pirminis maketas, ištestuotas modelio ar jo elementų veikimas. Testuojama produkto gamybai/paslaugų teikimui reikalinga įranga, technologijos, medžiagos, paslaugų teikimo sąlygos ir pan. </t>
      </is>
    </nc>
    <odxf>
      <font>
        <sz val="11"/>
        <color theme="1"/>
        <name val="Calibri"/>
        <scheme val="minor"/>
      </font>
      <protection locked="0"/>
    </odxf>
    <ndxf>
      <font>
        <sz val="11"/>
        <color auto="1"/>
        <name val="Calibri"/>
        <scheme val="minor"/>
      </font>
      <protection locked="1"/>
    </ndxf>
  </rcc>
  <rcc rId="78249" sId="1" odxf="1" dxf="1">
    <nc r="F253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50" sId="1">
    <nc r="G2533">
      <v>22</v>
    </nc>
  </rcc>
  <rcc rId="78251" sId="1" odxf="1" dxf="1">
    <nc r="D2534" t="inlineStr">
      <is>
        <t>K6_P2_T1</t>
      </is>
    </nc>
    <odxf>
      <font>
        <sz val="11"/>
        <color theme="1"/>
        <name val="Calibri"/>
        <scheme val="minor"/>
      </font>
      <alignment wrapText="0" readingOrder="0"/>
      <protection locked="0"/>
    </odxf>
    <ndxf>
      <font>
        <sz val="11"/>
        <color auto="1"/>
        <name val="Calibri"/>
        <scheme val="minor"/>
      </font>
      <alignment wrapText="1" readingOrder="0"/>
      <protection locked="1"/>
    </ndxf>
  </rcc>
  <rcc rId="78252" sId="1" odxf="1" dxf="1">
    <nc r="E2534" t="inlineStr">
      <is>
        <t>Viešųjų erdvių pritaikymo “visiems” analizė.  Rezultate bus atlikta techninė galimybių studija - tiriamasis analitinis darbas remiantis “Dizainas visiems” metodika (angl. Design for all) kuriuo siekiama nustatyti viešųjų erdvių pritaikomumo galimybes visiems galimybes (įtraukiami neįgalieji, skirtingos amžiaus ir soc. grupės).</t>
      </is>
    </nc>
    <odxf>
      <font>
        <sz val="11"/>
        <color theme="1"/>
        <name val="Calibri"/>
        <scheme val="minor"/>
      </font>
      <protection locked="0"/>
    </odxf>
    <ndxf>
      <font>
        <sz val="11"/>
        <color auto="1"/>
        <name val="Calibri"/>
        <scheme val="minor"/>
      </font>
      <protection locked="1"/>
    </ndxf>
  </rcc>
  <rcc rId="78253" sId="1" odxf="1" dxf="1">
    <nc r="F253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54" sId="1">
    <nc r="G2534">
      <v>22</v>
    </nc>
  </rcc>
  <rcc rId="78255" sId="1" odxf="1" dxf="1">
    <nc r="D2535"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256" sId="1" odxf="1" dxf="1">
    <nc r="E2535" t="inlineStr">
      <is>
        <t>Viešųjų erdvių pritaikymo “visiems” koncepcija/dizaino projektas. Rezultate atlikti teoriniai ir eksperimentiniai taikomieji moksliniai tyrimai remiantis “Dizainas visiems” metodika (angl. Design for all), sukurtas interjero dizaino projektas, siekiant skatinti viešųjų erdvių pritaikomumą visiems (įtraukiami neįgalieji, skirtingos amžiaus ir soc. grupės).</t>
      </is>
    </nc>
    <odxf>
      <font>
        <sz val="11"/>
        <color theme="1"/>
        <name val="Calibri"/>
        <scheme val="minor"/>
      </font>
      <protection locked="0"/>
    </odxf>
    <ndxf>
      <font>
        <sz val="11"/>
        <color auto="1"/>
        <name val="Calibri"/>
        <scheme val="minor"/>
      </font>
      <protection locked="1"/>
    </ndxf>
  </rcc>
  <rcc rId="78257" sId="1" odxf="1" dxf="1">
    <nc r="F253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58" sId="1">
    <nc r="G2535">
      <v>22</v>
    </nc>
  </rcc>
  <rcc rId="78259" sId="1" odxf="1" dxf="1">
    <nc r="D2536"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260" sId="1" odxf="1" dxf="1">
    <nc r="E2536" t="inlineStr">
      <is>
        <t xml:space="preserve">Naujo produkto/paslaugos dizaino prototipo demonstravimas. Rezultate atliekamas bandomasis produkto rinkai pristatymas/paslaugų teikimas, atliekamas vartotojų patirties įvertinimas. Tobulinamas ir detalizuojamas produktų/paslaugų dizainas, verslo/veiklos modelis/planas. </t>
      </is>
    </nc>
    <odxf>
      <font>
        <sz val="11"/>
        <color theme="1"/>
        <name val="Calibri"/>
        <scheme val="minor"/>
      </font>
      <protection locked="0"/>
    </odxf>
    <ndxf>
      <font>
        <sz val="11"/>
        <color auto="1"/>
        <name val="Calibri"/>
        <scheme val="minor"/>
      </font>
      <protection locked="1"/>
    </ndxf>
  </rcc>
  <rcc rId="78261" sId="1" odxf="1" dxf="1">
    <nc r="F253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62" sId="1">
    <nc r="G2536">
      <v>22</v>
    </nc>
  </rcc>
  <rcc rId="78263" sId="1" odxf="1" dxf="1">
    <nc r="D2537"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264" sId="1" odxf="1" dxf="1">
    <nc r="E2537" t="inlineStr">
      <is>
        <t>Objektų atpažinimo ir sekimo iš 2D arba 3D paveikslų modelio prototipo sukūrimas.</t>
      </is>
    </nc>
    <odxf>
      <font>
        <sz val="11"/>
        <color theme="1"/>
        <name val="Calibri"/>
        <scheme val="minor"/>
      </font>
      <protection locked="0"/>
    </odxf>
    <ndxf>
      <font>
        <sz val="11"/>
        <color auto="1"/>
        <name val="Calibri"/>
        <scheme val="minor"/>
      </font>
      <protection locked="1"/>
    </ndxf>
  </rcc>
  <rcc rId="78265" sId="1" odxf="1" dxf="1">
    <nc r="F253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66" sId="1">
    <nc r="G2537">
      <v>22</v>
    </nc>
  </rcc>
  <rcc rId="78267" sId="1" odxf="1" dxf="1">
    <nc r="D2538"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268" sId="1" odxf="1" dxf="1">
    <nc r="E2538" t="inlineStr">
      <is>
        <t>Pokyčių valdymo organizacijos komunikacijoje modelio sikūrimas.</t>
      </is>
    </nc>
    <odxf>
      <font>
        <sz val="11"/>
        <color theme="1"/>
        <name val="Calibri"/>
        <scheme val="minor"/>
      </font>
      <alignment vertical="top" readingOrder="0"/>
      <protection locked="0"/>
    </odxf>
    <ndxf>
      <font>
        <sz val="11"/>
        <color auto="1"/>
        <name val="Calibri"/>
        <scheme val="minor"/>
      </font>
      <alignment vertical="center" readingOrder="0"/>
      <protection locked="1"/>
    </ndxf>
  </rcc>
  <rcc rId="78269" sId="1" odxf="1" dxf="1">
    <nc r="F253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70" sId="1">
    <nc r="G2538">
      <v>22</v>
    </nc>
  </rcc>
  <rcc rId="78271" sId="1" odxf="1" dxf="1">
    <nc r="D2539" t="inlineStr">
      <is>
        <t>K6_P2_T3</t>
      </is>
    </nc>
    <odxf>
      <font>
        <sz val="11"/>
        <color theme="1"/>
        <name val="Calibri"/>
        <scheme val="minor"/>
      </font>
      <alignment wrapText="0" readingOrder="0"/>
      <protection locked="0"/>
    </odxf>
    <ndxf>
      <font>
        <sz val="11"/>
        <color auto="1"/>
        <name val="Calibri"/>
        <scheme val="none"/>
      </font>
      <alignment wrapText="1" readingOrder="0"/>
      <protection locked="1"/>
    </ndxf>
  </rcc>
  <rcc rId="78272" sId="1" odxf="1" dxf="1">
    <nc r="E2539" t="inlineStr">
      <is>
        <t>Produkto ir paslaugos sistemos dizaino kūrimas. Rezultate atlikti teoriniai ir eksperimentiniai taikomieji moksliniai tyrimai siekiant nustatyti ir sukurti produkto ir jį lydinčios paslaugos dizaino suderinamumą.</t>
      </is>
    </nc>
    <odxf>
      <font>
        <sz val="11"/>
        <color theme="1"/>
        <name val="Calibri"/>
        <scheme val="minor"/>
      </font>
      <protection locked="0"/>
    </odxf>
    <ndxf>
      <font>
        <sz val="11"/>
        <color auto="1"/>
        <name val="Calibri"/>
        <scheme val="minor"/>
      </font>
      <protection locked="1"/>
    </ndxf>
  </rcc>
  <rcc rId="78273" sId="1" odxf="1" dxf="1">
    <nc r="F2539"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74" sId="1">
    <nc r="G2539">
      <v>22</v>
    </nc>
  </rcc>
  <rcc rId="78275" sId="1" odxf="1" dxf="1">
    <nc r="D2540" t="inlineStr">
      <is>
        <t>K6_P2_T3</t>
      </is>
    </nc>
    <odxf>
      <font>
        <sz val="11"/>
        <color theme="1"/>
        <name val="Calibri"/>
        <scheme val="minor"/>
      </font>
      <alignment wrapText="0" readingOrder="0"/>
      <protection locked="0"/>
    </odxf>
    <ndxf>
      <font>
        <sz val="11"/>
        <color auto="1"/>
        <name val="Calibri"/>
        <scheme val="none"/>
      </font>
      <alignment wrapText="1" readingOrder="0"/>
      <protection locked="1"/>
    </ndxf>
  </rcc>
  <rcc rId="78276" sId="1" odxf="1" dxf="1">
    <nc r="E2540" t="inlineStr">
      <is>
        <t>Vartotojų patirties gerinimo per dizainą analizė. Rezultate bus atlikta techninė galimybių studija - tiriamasis analitinis darbas, kuriuo siekiama įvertinti nustatyti produkto/paslaugos dizaino elementų poveikį vartotojų patirties gerinimui.</t>
      </is>
    </nc>
    <odxf>
      <font>
        <sz val="11"/>
        <color theme="1"/>
        <name val="Calibri"/>
        <scheme val="minor"/>
      </font>
      <protection locked="0"/>
    </odxf>
    <ndxf>
      <font>
        <sz val="11"/>
        <color auto="1"/>
        <name val="Calibri"/>
        <scheme val="minor"/>
      </font>
      <protection locked="1"/>
    </ndxf>
  </rcc>
  <rcc rId="78277" sId="1" odxf="1" dxf="1">
    <nc r="F254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78" sId="1">
    <nc r="G2540">
      <v>22</v>
    </nc>
  </rcc>
  <rcc rId="78279" sId="1" odxf="1" dxf="1">
    <nc r="D2541" t="inlineStr">
      <is>
        <t>K6_P2_T2</t>
      </is>
    </nc>
    <odxf>
      <font>
        <sz val="11"/>
        <color theme="1"/>
        <name val="Calibri"/>
        <scheme val="minor"/>
      </font>
      <alignment wrapText="0" readingOrder="0"/>
      <protection locked="0"/>
    </odxf>
    <ndxf>
      <font>
        <sz val="11"/>
        <color auto="1"/>
        <name val="Calibri"/>
        <scheme val="none"/>
      </font>
      <alignment wrapText="1" readingOrder="0"/>
      <protection locked="1"/>
    </ndxf>
  </rcc>
  <rcc rId="78280" sId="1" odxf="1" dxf="1">
    <nc r="E2541" t="inlineStr">
      <is>
        <t>Vartotojų patirties gerinimo sprendinių kūrimas. Rezultate atlikti teoriniai ir eksperimentiniai taikomieji moksliniai tyrimai,siekiant gerinti produkto/paslaugos dizaino elementų poveikį vartotojų patirties gerinimui.</t>
      </is>
    </nc>
    <odxf>
      <font>
        <sz val="11"/>
        <color theme="1"/>
        <name val="Calibri"/>
        <scheme val="minor"/>
      </font>
      <protection locked="0"/>
    </odxf>
    <ndxf>
      <font>
        <sz val="11"/>
        <color auto="1"/>
        <name val="Calibri"/>
        <scheme val="minor"/>
      </font>
      <protection locked="1"/>
    </ndxf>
  </rcc>
  <rcc rId="78281" sId="1" odxf="1" dxf="1">
    <nc r="F254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82" sId="1">
    <nc r="G2541">
      <v>22</v>
    </nc>
  </rcc>
  <rcc rId="78283" sId="1" odxf="1" dxf="1">
    <nc r="D2542" t="inlineStr">
      <is>
        <t>K6_P2_T3</t>
      </is>
    </nc>
    <odxf>
      <font>
        <sz val="11"/>
        <color theme="1"/>
        <name val="Calibri"/>
        <scheme val="minor"/>
      </font>
      <alignment wrapText="0" readingOrder="0"/>
      <protection locked="0"/>
    </odxf>
    <ndxf>
      <font>
        <sz val="11"/>
        <color auto="1"/>
        <name val="Calibri"/>
        <scheme val="none"/>
      </font>
      <alignment wrapText="1" readingOrder="0"/>
      <protection locked="1"/>
    </ndxf>
  </rcc>
  <rcc rId="78284" sId="1" odxf="1" dxf="1">
    <nc r="E2542" t="inlineStr">
      <is>
        <t>Rinkodarinių gaminių / reklaminių elementų dizaino kūrimas. Rezultate atlikti teoriniai ir eksperimentiniai taikomieji moksliniai tyrimai siekiant nustatyti ir sukurti tinkamas rinkodarines priemones naujo produkto įvedimui į rinką.</t>
      </is>
    </nc>
    <odxf>
      <font>
        <sz val="11"/>
        <color theme="1"/>
        <name val="Calibri"/>
        <scheme val="minor"/>
      </font>
      <protection locked="0"/>
    </odxf>
    <ndxf>
      <font>
        <sz val="11"/>
        <color auto="1"/>
        <name val="Calibri"/>
        <scheme val="minor"/>
      </font>
      <protection locked="1"/>
    </ndxf>
  </rcc>
  <rcc rId="78285" sId="1" odxf="1" dxf="1">
    <nc r="F254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86" sId="1">
    <nc r="G2542">
      <v>22</v>
    </nc>
  </rcc>
  <rcc rId="78287" sId="1" odxf="1" dxf="1">
    <nc r="D2543" t="inlineStr">
      <is>
        <t>K6_P2_T3</t>
      </is>
    </nc>
    <odxf>
      <font>
        <sz val="11"/>
        <color theme="1"/>
        <name val="Calibri"/>
        <scheme val="minor"/>
      </font>
      <alignment wrapText="0" readingOrder="0"/>
      <protection locked="0"/>
    </odxf>
    <ndxf>
      <font>
        <sz val="11"/>
        <color auto="1"/>
        <name val="Calibri"/>
        <scheme val="none"/>
      </font>
      <alignment wrapText="1" readingOrder="0"/>
      <protection locked="1"/>
    </ndxf>
  </rcc>
  <rcc rId="78288" sId="1" odxf="1" dxf="1">
    <nc r="E2543" t="inlineStr">
      <is>
        <t>Organizacijos lyderių asmeninio įvaizdžio kūrimas. Rezultate atlikti teoriniai ir eksperimentiniai taikomieji moksliniai tyrimai siekiant nustatyti ir sukurti efektyvų organizacijos lyderių įvaizdį rinkoje.</t>
      </is>
    </nc>
    <odxf>
      <font>
        <sz val="11"/>
        <color theme="1"/>
        <name val="Calibri"/>
        <scheme val="minor"/>
      </font>
      <protection locked="0"/>
    </odxf>
    <ndxf>
      <font>
        <sz val="11"/>
        <color auto="1"/>
        <name val="Calibri"/>
        <scheme val="minor"/>
      </font>
      <protection locked="1"/>
    </ndxf>
  </rcc>
  <rcc rId="78289" sId="1" odxf="1" dxf="1">
    <nc r="F254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90" sId="1">
    <nc r="G2543">
      <v>22</v>
    </nc>
  </rcc>
  <rcc rId="78291" sId="1" odxf="1" dxf="1">
    <nc r="D2544" t="inlineStr">
      <is>
        <t>K6_P2_T3</t>
      </is>
    </nc>
    <odxf>
      <font>
        <sz val="11"/>
        <color theme="1"/>
        <name val="Calibri"/>
        <scheme val="minor"/>
      </font>
      <alignment wrapText="0" readingOrder="0"/>
      <protection locked="0"/>
    </odxf>
    <ndxf>
      <font>
        <sz val="11"/>
        <color auto="1"/>
        <name val="Calibri"/>
        <scheme val="none"/>
      </font>
      <alignment wrapText="1" readingOrder="0"/>
      <protection locked="1"/>
    </ndxf>
  </rcc>
  <rcc rId="78292" sId="1" odxf="1" dxf="1">
    <nc r="E2544" t="inlineStr">
      <is>
        <t>Konceptualių Mados/aprangos produktų dizaino kūrimas. Rezultate atlikti teoriniai ir eksperimentiniai taikomieji moksliniai tyrimai siekiant nustatyti inovatyvaus mados produkto dizaino roduktų panaudojimo galimybes kūrybinių industrijų sektoriuje.</t>
      </is>
    </nc>
    <odxf>
      <font>
        <sz val="11"/>
        <color theme="1"/>
        <name val="Calibri"/>
        <scheme val="minor"/>
      </font>
      <protection locked="0"/>
    </odxf>
    <ndxf>
      <font>
        <sz val="11"/>
        <color auto="1"/>
        <name val="Calibri"/>
        <scheme val="minor"/>
      </font>
      <protection locked="1"/>
    </ndxf>
  </rcc>
  <rcc rId="78293" sId="1" odxf="1" dxf="1">
    <nc r="F254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94" sId="1">
    <nc r="G2544">
      <v>22</v>
    </nc>
  </rcc>
  <rcc rId="78295" sId="1" odxf="1" dxf="1">
    <nc r="D2545" t="inlineStr">
      <is>
        <t>K6_P2_T2</t>
      </is>
    </nc>
    <odxf>
      <font>
        <sz val="11"/>
        <color theme="1"/>
        <name val="Calibri"/>
        <scheme val="minor"/>
      </font>
      <alignment wrapText="0" readingOrder="0"/>
      <protection locked="0"/>
    </odxf>
    <ndxf>
      <font>
        <sz val="11"/>
        <color auto="1"/>
        <name val="Calibri"/>
        <scheme val="none"/>
      </font>
      <alignment wrapText="1" readingOrder="0"/>
      <protection locked="1"/>
    </ndxf>
  </rcc>
  <rcc rId="78296" sId="1" odxf="1" dxf="1">
    <nc r="E2545" t="inlineStr">
      <is>
        <t>Tinklapių ar mobile aplikacijų dizaino kūrimas. Rezultate atlikti teoriniai ir eksperimentiniai taikomieji moksliniai tyrimai, sukurtas tinklapio ar mobile dizainas, siekiant gerinti vartotojų patirtį (angl. User Experience).</t>
      </is>
    </nc>
    <odxf>
      <font>
        <sz val="11"/>
        <color theme="1"/>
        <name val="Calibri"/>
        <scheme val="minor"/>
      </font>
      <protection locked="0"/>
    </odxf>
    <ndxf>
      <font>
        <sz val="11"/>
        <color auto="1"/>
        <name val="Calibri"/>
        <scheme val="minor"/>
      </font>
      <protection locked="1"/>
    </ndxf>
  </rcc>
  <rcc rId="78297" sId="1" odxf="1" dxf="1">
    <nc r="F254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298" sId="1">
    <nc r="G2545">
      <v>22</v>
    </nc>
  </rcc>
  <rcc rId="78299" sId="1" odxf="1" dxf="1">
    <nc r="D2546" t="inlineStr">
      <is>
        <t>K6_P2_T3</t>
      </is>
    </nc>
    <odxf>
      <font>
        <sz val="11"/>
        <color theme="1"/>
        <name val="Calibri"/>
        <scheme val="minor"/>
      </font>
      <alignment wrapText="0" readingOrder="0"/>
      <protection locked="0"/>
    </odxf>
    <ndxf>
      <font>
        <sz val="11"/>
        <color auto="1"/>
        <name val="Calibri"/>
        <scheme val="none"/>
      </font>
      <alignment wrapText="1" readingOrder="0"/>
      <protection locked="1"/>
    </ndxf>
  </rcc>
  <rcc rId="78300" sId="1" odxf="1" dxf="1">
    <nc r="E2546" t="inlineStr">
      <is>
        <t>Dizaino produkto/paslaugos pirminis verslo/veiklos modelis. Rezultate atlikti teoriniai ir eksperimentiniai taikomieji moksliniai tyrimai remiantis Dizaino mąstymo metodologija (angl. Design Thinking), sukurtas verslo/veiklos modelis siekiant didinti kūrybinių produktų/paslaugų efektyvumą rinkoje.</t>
      </is>
    </nc>
    <odxf>
      <font>
        <sz val="11"/>
        <color theme="1"/>
        <name val="Calibri"/>
        <scheme val="minor"/>
      </font>
      <protection locked="0"/>
    </odxf>
    <ndxf>
      <font>
        <sz val="11"/>
        <color auto="1"/>
        <name val="Calibri"/>
        <scheme val="minor"/>
      </font>
      <protection locked="1"/>
    </ndxf>
  </rcc>
  <rcc rId="78301" sId="1" odxf="1" dxf="1">
    <nc r="F254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302" sId="1">
    <nc r="G2546">
      <v>22</v>
    </nc>
  </rcc>
  <rcc rId="78303" sId="1" odxf="1" dxf="1">
    <nc r="D2547" t="inlineStr">
      <is>
        <t>K6_P2_T3</t>
      </is>
    </nc>
    <odxf>
      <alignment wrapText="0" readingOrder="0"/>
      <protection locked="0"/>
    </odxf>
    <ndxf>
      <alignment wrapText="1" readingOrder="0"/>
      <protection locked="1"/>
    </ndxf>
  </rcc>
  <rcc rId="78304" sId="1" odxf="1" dxf="1">
    <nc r="E2547" t="inlineStr">
      <is>
        <t>Pabėgėlių daugiafunkcis integracijos modelis</t>
      </is>
    </nc>
    <odxf>
      <protection locked="0"/>
    </odxf>
    <ndxf>
      <protection locked="1"/>
    </ndxf>
  </rcc>
  <rcc rId="78305" sId="1" odxf="1" dxf="1">
    <nc r="F2547" t="inlineStr">
      <is>
        <t>Prof. dr. Giedrė Kvieskienė
Tel. (8 5) 260 77 83
El. p. giedre.kvieskiene@leu.lt</t>
      </is>
    </nc>
    <odxf>
      <alignment wrapText="0" readingOrder="0"/>
    </odxf>
    <ndxf>
      <alignment wrapText="1" readingOrder="0"/>
    </ndxf>
  </rcc>
  <rcc rId="78306" sId="1">
    <nc r="G2547">
      <v>24</v>
    </nc>
  </rcc>
  <rcc rId="78307" sId="1" odxf="1" dxf="1">
    <nc r="D2548" t="inlineStr">
      <is>
        <t>K6_P2_T3</t>
      </is>
    </nc>
    <odxf>
      <alignment wrapText="0" readingOrder="0"/>
      <protection locked="0"/>
    </odxf>
    <ndxf>
      <alignment wrapText="1" readingOrder="0"/>
      <protection locked="1"/>
    </ndxf>
  </rcc>
  <rcc rId="78308" sId="1" odxf="1" dxf="1">
    <nc r="E2548" t="inlineStr">
      <is>
        <t xml:space="preserve">Į bendruomenę orientuotos kompleksinės pagalbos modeliavimas </t>
      </is>
    </nc>
    <odxf>
      <protection locked="0"/>
    </odxf>
    <ndxf>
      <protection locked="1"/>
    </ndxf>
  </rcc>
  <rcc rId="78309" sId="1" odxf="1" dxf="1">
    <nc r="F2548" t="inlineStr">
      <is>
        <t>Prof. dr. Giedrė Kvieskienė
Tel. (8 5) 260 77 83
El. p. giedre.kvieskiene@leu.lt</t>
      </is>
    </nc>
    <odxf>
      <alignment wrapText="0" readingOrder="0"/>
    </odxf>
    <ndxf>
      <alignment wrapText="1" readingOrder="0"/>
    </ndxf>
  </rcc>
  <rcc rId="78310" sId="1">
    <nc r="G2548">
      <v>24</v>
    </nc>
  </rcc>
  <rcc rId="78311" sId="1" odxf="1" dxf="1">
    <nc r="D2549" t="inlineStr">
      <is>
        <t>K6_P2_T1</t>
      </is>
    </nc>
    <odxf>
      <alignment wrapText="0" readingOrder="0"/>
      <protection locked="0"/>
    </odxf>
    <ndxf>
      <alignment wrapText="1" readingOrder="0"/>
      <protection locked="1"/>
    </ndxf>
  </rcc>
  <rcc rId="78312" sId="1" odxf="1" dxf="1">
    <nc r="E2549" t="inlineStr">
      <is>
        <t xml:space="preserve">Inovatyvaus verslo plėtros techninių galimybių studijų rengimas </t>
      </is>
    </nc>
    <odxf>
      <protection locked="0"/>
    </odxf>
    <ndxf>
      <protection locked="1"/>
    </ndxf>
  </rcc>
  <rcc rId="78313" sId="1" odxf="1" dxf="1">
    <nc r="F2549" t="inlineStr">
      <is>
        <t>Doc. dr. Romualdas Stankaitis
Tel. 8 698 05 867 
El. p. romualdas.stankaitis@leu.lt</t>
      </is>
    </nc>
    <odxf>
      <alignment wrapText="0" readingOrder="0"/>
    </odxf>
    <ndxf>
      <alignment wrapText="1" readingOrder="0"/>
    </ndxf>
  </rcc>
  <rcc rId="78314" sId="1">
    <nc r="G2549">
      <v>24</v>
    </nc>
  </rcc>
  <rcc rId="78315" sId="1" odxf="1" dxf="1">
    <nc r="D2550" t="inlineStr">
      <is>
        <t>K6_P2_T1</t>
      </is>
    </nc>
    <odxf>
      <alignment wrapText="0" readingOrder="0"/>
      <protection locked="0"/>
    </odxf>
    <ndxf>
      <alignment wrapText="1" readingOrder="0"/>
      <protection locked="1"/>
    </ndxf>
  </rcc>
  <rcc rId="78316" sId="1" odxf="1" dxf="1">
    <nc r="E2550" t="inlineStr">
      <is>
        <t xml:space="preserve">Inovacinės aplinkos gerinimo techninė galimybių studija </t>
      </is>
    </nc>
    <odxf>
      <protection locked="0"/>
    </odxf>
    <ndxf>
      <protection locked="1"/>
    </ndxf>
  </rcc>
  <rcc rId="78317" sId="1" odxf="1" dxf="1">
    <nc r="F2550" t="inlineStr">
      <is>
        <t>Doc. dr. Romualdas Stankaitis
Tel. 8 698 05 867 
El. p. romualdas.stankaitis@leu.lt</t>
      </is>
    </nc>
    <odxf>
      <alignment wrapText="0" readingOrder="0"/>
    </odxf>
    <ndxf>
      <alignment wrapText="1" readingOrder="0"/>
    </ndxf>
  </rcc>
  <rcc rId="78318" sId="1">
    <nc r="G2550">
      <v>24</v>
    </nc>
  </rcc>
  <rcc rId="78319" sId="1" odxf="1" dxf="1">
    <nc r="D2551" t="inlineStr">
      <is>
        <t>K6_P2_T1</t>
      </is>
    </nc>
    <odxf>
      <alignment wrapText="0" readingOrder="0"/>
      <protection locked="0"/>
    </odxf>
    <ndxf>
      <alignment wrapText="1" readingOrder="0"/>
      <protection locked="1"/>
    </ndxf>
  </rcc>
  <rcc rId="78320" sId="1" odxf="1" dxf="1">
    <nc r="E2551" t="inlineStr">
      <is>
        <t>Socialinės įmonės/socialinio verslo kūrimo techninė galimybių studija</t>
      </is>
    </nc>
    <odxf>
      <protection locked="0"/>
    </odxf>
    <ndxf>
      <protection locked="1"/>
    </ndxf>
  </rcc>
  <rcc rId="78321" sId="1" odxf="1" dxf="1">
    <nc r="F2551" t="inlineStr">
      <is>
        <t>Doc. dr. Romualdas Stankaitis
Tel. 8 698 05 867 
romualdas.stankaitis@leu.lt</t>
      </is>
    </nc>
    <odxf>
      <alignment wrapText="0" readingOrder="0"/>
    </odxf>
    <ndxf>
      <alignment wrapText="1" readingOrder="0"/>
    </ndxf>
  </rcc>
  <rcc rId="78322" sId="1">
    <nc r="G2551">
      <v>24</v>
    </nc>
  </rcc>
  <rcc rId="78323" sId="1" odxf="1" dxf="1">
    <nc r="D2552" t="inlineStr">
      <is>
        <t>K6_P2_T1</t>
      </is>
    </nc>
    <odxf>
      <alignment wrapText="0" readingOrder="0"/>
      <protection locked="0"/>
    </odxf>
    <ndxf>
      <alignment wrapText="1" readingOrder="0"/>
      <protection locked="1"/>
    </ndxf>
  </rcc>
  <rcc rId="78324" sId="1" odxf="1" dxf="1">
    <nc r="E2552" t="inlineStr">
      <is>
        <t xml:space="preserve">Socialinio verslo modelio pritaikymo techninė galimybių studija </t>
      </is>
    </nc>
    <odxf>
      <protection locked="0"/>
    </odxf>
    <ndxf>
      <protection locked="1"/>
    </ndxf>
  </rcc>
  <rcc rId="78325" sId="1" odxf="1" dxf="1">
    <nc r="F2552" t="inlineStr">
      <is>
        <t>Doc. dr. Romualdas Stankaitis
Tel. 8 698 05 867 
romualdas.stankaitis@leu.lt</t>
      </is>
    </nc>
    <odxf>
      <alignment wrapText="0" readingOrder="0"/>
    </odxf>
    <ndxf>
      <alignment wrapText="1" readingOrder="0"/>
    </ndxf>
  </rcc>
  <rcc rId="78326" sId="1">
    <nc r="G2552">
      <v>24</v>
    </nc>
  </rcc>
  <rcc rId="78327" sId="1" odxf="1" dxf="1">
    <nc r="D2553" t="inlineStr">
      <is>
        <t>K6_P2_T1</t>
      </is>
    </nc>
    <odxf>
      <alignment wrapText="0" readingOrder="0"/>
      <protection locked="0"/>
    </odxf>
    <ndxf>
      <alignment wrapText="1" readingOrder="0"/>
      <protection locked="1"/>
    </ndxf>
  </rcc>
  <rcc rId="78328" sId="1" odxf="1" dxf="1">
    <nc r="E2553" t="inlineStr">
      <is>
        <t xml:space="preserve">Verslo akseleravimo techninės galimybių studijos perengimas   </t>
      </is>
    </nc>
    <odxf>
      <protection locked="0"/>
    </odxf>
    <ndxf>
      <protection locked="1"/>
    </ndxf>
  </rcc>
  <rcc rId="78329" sId="1" odxf="1" dxf="1">
    <nc r="F2553" t="inlineStr">
      <is>
        <t>Doc. dr. Romualdas Stankaitis
Tel. 8 698 05 867 
romualdas.stankaitis@leu.lt</t>
      </is>
    </nc>
    <odxf>
      <alignment wrapText="0" readingOrder="0"/>
    </odxf>
    <ndxf>
      <alignment wrapText="1" readingOrder="0"/>
    </ndxf>
  </rcc>
  <rcc rId="78330" sId="1">
    <nc r="G2553">
      <v>24</v>
    </nc>
  </rcc>
  <rcc rId="78331" sId="1" odxf="1" dxf="1">
    <nc r="D2554" t="inlineStr">
      <is>
        <t>K6_P2_T1</t>
      </is>
    </nc>
    <odxf>
      <alignment wrapText="0" readingOrder="0"/>
      <protection locked="0"/>
    </odxf>
    <ndxf>
      <alignment wrapText="1" readingOrder="0"/>
      <protection locked="1"/>
    </ndxf>
  </rcc>
  <rcc rId="78332" sId="1" odxf="1" dxf="1">
    <nc r="E2554" t="inlineStr">
      <is>
        <t xml:space="preserve">Verslo procesų sprendimų ir jų palaikymo elementų sistemos įmonėje techninė galimybių studija </t>
      </is>
    </nc>
    <odxf>
      <protection locked="0"/>
    </odxf>
    <ndxf>
      <protection locked="1"/>
    </ndxf>
  </rcc>
  <rcc rId="78333" sId="1" odxf="1" dxf="1">
    <nc r="F2554" t="inlineStr">
      <is>
        <t>Doc. dr. Romualdas Stankaitis
Tel. 8 698 05 867 
romualdas.stankaitis@leu.lt</t>
      </is>
    </nc>
    <odxf>
      <alignment wrapText="0" readingOrder="0"/>
    </odxf>
    <ndxf>
      <alignment wrapText="1" readingOrder="0"/>
    </ndxf>
  </rcc>
  <rcc rId="78334" sId="1">
    <nc r="G2554">
      <v>24</v>
    </nc>
  </rcc>
  <rcc rId="78335" sId="1" odxf="1" dxf="1">
    <nc r="D2555" t="inlineStr">
      <is>
        <t>K6_P2_T1</t>
      </is>
    </nc>
    <odxf>
      <alignment wrapText="0" readingOrder="0"/>
      <protection locked="0"/>
    </odxf>
    <ndxf>
      <alignment wrapText="1" readingOrder="0"/>
      <protection locked="1"/>
    </ndxf>
  </rcc>
  <rcc rId="78336" sId="1" odxf="1" dxf="1">
    <nc r="E2555" t="inlineStr">
      <is>
        <t>Organizacijos verslo modelio kūrimas ar keitimas panaudojant pažangias vadybos metodikas ir įvairias technologijas techninė galimybių studija</t>
      </is>
    </nc>
    <odxf>
      <protection locked="0"/>
    </odxf>
    <ndxf>
      <protection locked="1"/>
    </ndxf>
  </rcc>
  <rcc rId="78337" sId="1" odxf="1" dxf="1">
    <nc r="F2555" t="inlineStr">
      <is>
        <t>Doc.dr. Ilona Rupšienė
El.p. ilona.rupsiene@ltvk.lt
(4 6)311099</t>
      </is>
    </nc>
    <odxf>
      <alignment wrapText="0" readingOrder="0"/>
    </odxf>
    <ndxf>
      <alignment wrapText="1" readingOrder="0"/>
    </ndxf>
  </rcc>
  <rcc rId="78338" sId="1">
    <nc r="G2555">
      <v>25</v>
    </nc>
  </rcc>
  <rcc rId="78339" sId="1" odxf="1" dxf="1">
    <nc r="D2556" t="inlineStr">
      <is>
        <t>K6_P2_T3</t>
      </is>
    </nc>
    <odxf>
      <alignment wrapText="0" readingOrder="0"/>
      <protection locked="0"/>
    </odxf>
    <ndxf>
      <alignment wrapText="1" readingOrder="0"/>
      <protection locked="1"/>
    </ndxf>
  </rcc>
  <rcc rId="78340" sId="1" odxf="1" dxf="1">
    <nc r="E2556" t="inlineStr">
      <is>
        <t>Strateginės inovatyvios paslaugos/produkto plėtros krypties nustatymas. Atlikti tyrimai leis parinkti technologiją (-as) ir procesą (-us) užtikrinantį technologinių inovacijų kūrimą, valdymą ir komercializavimą pasirinktose rinkose. Paslauga apima tyrimo metodikos sukūrimą.</t>
      </is>
    </nc>
    <odxf>
      <protection locked="0"/>
    </odxf>
    <ndxf>
      <protection locked="1"/>
    </ndxf>
  </rcc>
  <rcc rId="78341" sId="1" odxf="1" dxf="1">
    <nc r="F2556" t="inlineStr">
      <is>
        <t>Laima Jesevičiūtė-Ufartienė, 
Sporto vadybos, ekonomikos ir sociologijos katedra,
El. paštas: laima.jeseviciute-ufartiene@lsu.lt; 
laima1981@yahoo.com, 
Tel. +370 600 33927</t>
      </is>
    </nc>
    <odxf>
      <alignment wrapText="0" readingOrder="0"/>
    </odxf>
    <ndxf>
      <alignment wrapText="1" readingOrder="0"/>
    </ndxf>
  </rcc>
  <rcc rId="78342" sId="1">
    <nc r="G2556">
      <v>26</v>
    </nc>
  </rcc>
  <rcc rId="78343" sId="1" odxf="1" dxf="1">
    <nc r="D2557" t="inlineStr">
      <is>
        <t>K6_P2_T1</t>
      </is>
    </nc>
    <odxf>
      <alignment wrapText="0" readingOrder="0"/>
      <protection locked="0"/>
    </odxf>
    <ndxf>
      <alignment wrapText="1" readingOrder="0"/>
      <protection locked="1"/>
    </ndxf>
  </rcc>
  <rcc rId="78344" sId="1" odxf="1" dxf="1">
    <nc r="E2557" t="inlineStr">
      <is>
        <t>Įmonės konkurencingumo didinimo techninė galimybių studija taikant proveržio ir diegimo technologijas ir procesus (galimybių studija įvertins novatoriškų verslo modelių technologijos ir procesų tobulinimo galimybes didinant įmonės konkurencingumą / galimybių studija įvertins kūrybinių inovacijų kūrimo, valdymo technologijų ir procesų taikymo galimybes didinti įmonės konkurencingumą).</t>
      </is>
    </nc>
    <odxf>
      <protection locked="0"/>
    </odxf>
    <ndxf>
      <protection locked="1"/>
    </ndxf>
  </rcc>
  <rcc rId="78345" sId="1" odxf="1" dxf="1">
    <nc r="F2557" t="inlineStr">
      <is>
        <t>Prof. dr. Edmundas Jasinskas,
Sporto vadybos, ekonomikos ir sociologijos katedra,
El. paštas:  edmundas.jasinskas@lsu.lt,
Tel. +370 684 32861</t>
      </is>
    </nc>
    <odxf>
      <alignment wrapText="0" readingOrder="0"/>
    </odxf>
    <ndxf>
      <alignment wrapText="1" readingOrder="0"/>
    </ndxf>
  </rcc>
  <rcc rId="78346" sId="1">
    <nc r="G2557">
      <v>26</v>
    </nc>
  </rcc>
  <rcc rId="78347" sId="1" odxf="1" dxf="1">
    <nc r="D2558" t="inlineStr">
      <is>
        <t>K6_P2_T3</t>
      </is>
    </nc>
    <odxf>
      <alignment wrapText="0" readingOrder="0"/>
      <protection locked="0"/>
    </odxf>
    <ndxf>
      <alignment wrapText="1" readingOrder="0"/>
      <protection locked="1"/>
    </ndxf>
  </rcc>
  <rcc rId="78348" sId="1" odxf="1" dxf="1">
    <nc r="E2558" t="inlineStr">
      <is>
        <t>Organizacijos kaip besimokančios / kaičios organizacijos modelio sukūrimo galimybių studija. Galimybių studija leis sukurti proveržio sprendimus naujos kartos mąstymo modelių taikyme. Taikant inovatyvias ugdymo(si) strategijas, formuosis  šiuolaikiniai paslaugos kūrimo procesai. Paslauga kis ir vartotojų pasitenkinimas ja stiprės.</t>
      </is>
    </nc>
    <odxf>
      <protection locked="0"/>
    </odxf>
    <ndxf>
      <protection locked="1"/>
    </ndxf>
  </rcc>
  <rcc rId="78349" sId="1" odxf="1" dxf="1">
    <nc r="F2558" t="inlineStr">
      <is>
        <t>Doc. dr. Biruta Švagždienė,
Sporto vadybos, ekonomikos ir sociologijos katedra, 
El. paštas: biruta.svagzdiene@lsu.lt,
Tel. +370 699 45556</t>
      </is>
    </nc>
    <odxf>
      <alignment wrapText="0" readingOrder="0"/>
    </odxf>
    <ndxf>
      <alignment wrapText="1" readingOrder="0"/>
    </ndxf>
  </rcc>
  <rcc rId="78350" sId="1">
    <nc r="G2558">
      <v>26</v>
    </nc>
  </rcc>
  <rcc rId="78351" sId="1" odxf="1" dxf="1">
    <nc r="D2559" t="inlineStr">
      <is>
        <t>K6_P2_T1</t>
      </is>
    </nc>
    <odxf>
      <alignment wrapText="0" readingOrder="0"/>
      <protection locked="0"/>
    </odxf>
    <ndxf>
      <alignment wrapText="1" readingOrder="0"/>
      <protection locked="1"/>
    </ndxf>
  </rcc>
  <rcc rId="78352" sId="1" odxf="1" dxf="1">
    <nc r="E2559" t="inlineStr">
      <is>
        <t xml:space="preserve">Naujo organizacijos paslaugų ar produkto dizaino (vizualizacijos) sprendimų techninė galimybių studija </t>
      </is>
    </nc>
    <odxf>
      <protection locked="0"/>
    </odxf>
    <ndxf>
      <protection locked="1"/>
    </ndxf>
  </rcc>
  <rcc rId="78353" sId="1" odxf="1" dxf="1">
    <nc r="F2559" t="inlineStr">
      <is>
        <t xml:space="preserve">Jūratė Jazgevičienė 
Tarptautinių ryšių ir projektų valdymo skyriaus vadovė 
Tel. 8 655 53036
projektai@dizainokolegija.lt 
</t>
      </is>
    </nc>
    <odxf>
      <alignment wrapText="0" readingOrder="0"/>
    </odxf>
    <ndxf>
      <alignment wrapText="1" readingOrder="0"/>
    </ndxf>
  </rcc>
  <rcc rId="78354" sId="1">
    <nc r="G2559">
      <v>28</v>
    </nc>
  </rcc>
  <rcc rId="78355" sId="1" odxf="1" dxf="1">
    <nc r="D2560"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356" sId="1" odxf="1" dxf="1">
    <nc r="E2560" t="inlineStr">
      <is>
        <t>IT produktų pritaikymo įmonės finansinės analizės ir/ar veiklos vertinimo poreikiams techninė galimybių studija</t>
      </is>
    </nc>
    <odxf>
      <protection locked="0"/>
    </odxf>
    <ndxf>
      <protection locked="1"/>
    </ndxf>
  </rcc>
  <rcc rId="78357" sId="1" odxf="1" dxf="1">
    <nc r="F2560" t="inlineStr">
      <is>
        <t>VDU Ekonomikos ir vadybos fakultetas Finansų katedra 
Dr. Vilija Jankauskienė
El. p. v.jankauskiene@evf.vdu.lt  
Tel. 8 686 38123
Dr. Renata Legenzova
El. p.r.legenzova@evf.vdu.lt 
Tel.: 8 686 00886</t>
      </is>
    </nc>
    <odxf>
      <alignment wrapText="0" readingOrder="0"/>
    </odxf>
    <ndxf>
      <alignment wrapText="1" readingOrder="0"/>
    </ndxf>
  </rcc>
  <rcc rId="78358" sId="1">
    <nc r="G2560">
      <v>31</v>
    </nc>
  </rcc>
  <rcc rId="78359" sId="1" odxf="1" dxf="1">
    <nc r="D2561"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360" sId="1" odxf="1" dxf="1">
    <nc r="E2561" t="inlineStr">
      <is>
        <t>Naujų technologijų, produktų, procesų, metodų panaudojimo tyrimas organizacijų veikloje</t>
      </is>
    </nc>
    <odxf>
      <protection locked="0"/>
    </odxf>
    <ndxf>
      <protection locked="1"/>
    </ndxf>
  </rcc>
  <rcc rId="78361" sId="1" odxf="1" dxf="1">
    <nc r="F2561" t="inlineStr">
      <is>
        <t>Kęstutis Driaunys
Tel. (8-37) 422523 
El. paštas: kestutis.driaunys@khf.vu.lt
Kauno humanitarinis fakultetas</t>
      </is>
    </nc>
    <odxf>
      <alignment wrapText="0" readingOrder="0"/>
    </odxf>
    <ndxf>
      <alignment wrapText="1" readingOrder="0"/>
    </ndxf>
  </rcc>
  <rcc rId="78362" sId="1">
    <nc r="G2561">
      <v>32</v>
    </nc>
  </rcc>
  <rcc rId="78363" sId="1" odxf="1" dxf="1">
    <nc r="D2562"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364" sId="1" odxf="1" dxf="1">
    <nc r="E2562" t="inlineStr">
      <is>
        <t>Organizacijos vertės grandinės vystymo modelis.</t>
      </is>
    </nc>
    <odxf>
      <protection locked="0"/>
    </odxf>
    <ndxf>
      <protection locked="1"/>
    </ndxf>
  </rcc>
  <rcc rId="78365" sId="1" odxf="1" dxf="1">
    <nc r="F2562" t="inlineStr">
      <is>
        <t>Kęstutis Driaunys
Tel. (8-37) 422523 
El. paštas: kestutis.driaunys@khf.vu.lt
Kauno humanitarinis fakultetas</t>
      </is>
    </nc>
    <odxf>
      <alignment wrapText="0" readingOrder="0"/>
    </odxf>
    <ndxf>
      <alignment wrapText="1" readingOrder="0"/>
    </ndxf>
  </rcc>
  <rcc rId="78366" sId="1">
    <nc r="G2562">
      <v>32</v>
    </nc>
  </rcc>
  <rcc rId="78367" sId="1" odxf="1" dxf="1">
    <nc r="D2563"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368" sId="1" odxf="1" dxf="1">
    <nc r="E2563" t="inlineStr">
      <is>
        <t>Naujų technologijų, produktų, procesų, metodų ar naujų jų derinių panaudojimo techninė galimybių studija</t>
      </is>
    </nc>
    <odxf>
      <protection locked="0"/>
    </odxf>
    <ndxf>
      <protection locked="1"/>
    </ndxf>
  </rcc>
  <rcc rId="78369" sId="1" odxf="1" dxf="1">
    <nc r="F2563" t="inlineStr">
      <is>
        <t>Kęstutis Driaunys
Tel. (8-37) 422523 
El. paštas: kestutis.driaunys@khf.vu.lt
Kauno humanitarinis fakultetas</t>
      </is>
    </nc>
    <odxf>
      <alignment wrapText="0" readingOrder="0"/>
    </odxf>
    <ndxf>
      <alignment wrapText="1" readingOrder="0"/>
    </ndxf>
  </rcc>
  <rcc rId="78370" sId="1">
    <nc r="G2563">
      <v>32</v>
    </nc>
  </rcc>
  <rcc rId="78371" sId="1" odxf="1" dxf="1">
    <nc r="D2564"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372" sId="1" odxf="1" dxf="1">
    <nc r="E2564" t="inlineStr">
      <is>
        <t>Naujo produkto potencialo rinkoje tyrimai ir prognozės.</t>
      </is>
    </nc>
    <odxf>
      <protection locked="0"/>
    </odxf>
    <ndxf>
      <protection locked="1"/>
    </ndxf>
  </rcc>
  <rcc rId="78373" sId="1" odxf="1" dxf="1">
    <nc r="F2564" t="inlineStr">
      <is>
        <t>Vytautas Dikčius 
El. paštas: vytautas.dikcius@ef.vu.lt
Ekonomikos fakultetas</t>
      </is>
    </nc>
    <odxf>
      <alignment wrapText="0" readingOrder="0"/>
    </odxf>
    <ndxf>
      <alignment wrapText="1" readingOrder="0"/>
    </ndxf>
  </rcc>
  <rcc rId="78374" sId="1">
    <nc r="G2564">
      <v>32</v>
    </nc>
  </rcc>
  <rcc rId="78375" sId="1" odxf="1" dxf="1">
    <nc r="D2565"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376" sId="1" odxf="1" dxf="1">
    <nc r="E2565" t="inlineStr">
      <is>
        <t>Organizacijos vertės kūrimo grandinės modeliavimas taikant informacines technologijas ir elektronines paslaugas. Paslauga skirta smulkaus ir vidutinio verslo subjektams, siekiantiems minimaliais resursais ir  laiko sąnaudomis įsivertinti savo vertės kūrimo grandinę, jos optimizavimo alternatyvas bei išvengti nepamatuotų sprendimų dėka galinčių atsirasti nuostolius sukeliančių klaidų. Daugiakriterių sprendimų pagrindu sukurto įrankio naudojimas leistų padidinti vertinamų alternatyvų skaičių apsibrėžtu laiko periodu, galėtų padidinti priimamų sprendimų pagrindimą, sprendimų priėmimo proceso kokybę.</t>
      </is>
    </nc>
    <odxf>
      <protection locked="0"/>
    </odxf>
    <ndxf>
      <protection locked="1"/>
    </ndxf>
  </rcc>
  <rcc rId="78377" sId="1" odxf="1" dxf="1">
    <nc r="F2565" t="inlineStr">
      <is>
        <t>Giedrius Romeika 
El. paštas: giedrius.romeika@khf.vu.lt
Tel. (8-612) 02345
Kauno humanitarinis fakultetas</t>
      </is>
    </nc>
    <odxf>
      <alignment wrapText="0" readingOrder="0"/>
    </odxf>
    <ndxf>
      <alignment wrapText="1" readingOrder="0"/>
    </ndxf>
  </rcc>
  <rcc rId="78378" sId="1">
    <nc r="G2565">
      <v>32</v>
    </nc>
  </rcc>
  <rcc rId="78379" sId="1" odxf="1" dxf="1">
    <nc r="D2566" t="inlineStr">
      <is>
        <t>K6_P2_T1</t>
      </is>
    </nc>
    <odxf>
      <alignment wrapText="0" readingOrder="0"/>
      <protection locked="0"/>
    </odxf>
    <ndxf>
      <alignment wrapText="1" readingOrder="0"/>
      <protection locked="1"/>
    </ndxf>
  </rcc>
  <rcc rId="78380" sId="1" odxf="1" dxf="1">
    <nc r="E2566" t="inlineStr">
      <is>
        <t>Psichometrinių testų taikymo galimybių įmonių vystymo problemų sprendimui analizė, įvertinimas. Parengta techninė galimybių studija.</t>
      </is>
    </nc>
    <odxf>
      <protection locked="0"/>
    </odxf>
    <ndxf>
      <protection locked="1"/>
    </ndxf>
  </rcc>
  <rcc rId="78381" sId="1" odxf="1" dxf="1">
    <nc r="F2566" t="inlineStr">
      <is>
        <t>Antanas Kairys 
El. paštas: antanas.kairys@fsf.vu.lt
Tel. +370 5 268 7255
Filosofijos fakultetas</t>
      </is>
    </nc>
    <odxf>
      <alignment wrapText="0" readingOrder="0"/>
    </odxf>
    <ndxf>
      <alignment wrapText="1" readingOrder="0"/>
    </ndxf>
  </rcc>
  <rcc rId="78382" sId="1">
    <nc r="G2566">
      <v>32</v>
    </nc>
  </rcc>
  <rcc rId="78383" sId="1" odxf="1" dxf="1">
    <nc r="D2567" t="inlineStr">
      <is>
        <t>K6_P2_T3</t>
      </is>
    </nc>
    <odxf>
      <alignment wrapText="0" readingOrder="0"/>
      <protection locked="0"/>
    </odxf>
    <ndxf>
      <alignment wrapText="1" readingOrder="0"/>
      <protection locked="1"/>
    </ndxf>
  </rcc>
  <rcc rId="78384" sId="1" odxf="1" dxf="1">
    <nc r="E2567" t="inlineStr">
      <is>
        <t>Darbuotojų gerovės organizacijoje tyrimas ir modeliavimas</t>
      </is>
    </nc>
    <odxf>
      <protection locked="0"/>
    </odxf>
    <ndxf>
      <protection locked="1"/>
    </ndxf>
  </rcc>
  <rcc rId="78385" sId="1" odxf="1" dxf="1">
    <nc r="F2567" t="inlineStr">
      <is>
        <t>Jurgita Lazauskaitė - Zabielskė
El. paštas: jurgita.lazauskaite@fsf.vu.lt
Tel. +370 5 2667605
Filosofijos fakultetas</t>
      </is>
    </nc>
    <odxf>
      <alignment wrapText="0" readingOrder="0"/>
    </odxf>
    <ndxf>
      <alignment wrapText="1" readingOrder="0"/>
    </ndxf>
  </rcc>
  <rcc rId="78386" sId="1">
    <nc r="G2567">
      <v>32</v>
    </nc>
  </rcc>
  <rcc rId="78387" sId="1" odxf="1" dxf="1">
    <nc r="D2568" t="inlineStr">
      <is>
        <t>K6_P2_T3</t>
      </is>
    </nc>
    <odxf>
      <alignment wrapText="0" readingOrder="0"/>
      <protection locked="0"/>
    </odxf>
    <ndxf>
      <alignment wrapText="1" readingOrder="0"/>
      <protection locked="1"/>
    </ndxf>
  </rcc>
  <rcc rId="78388" sId="1" odxf="1" dxf="1">
    <nc r="E2568" t="inlineStr">
      <is>
        <t xml:space="preserve">Formalių ir neformalių institucijų resursų apjungimo ir koordinavimo modelio, sprendžiant bendruomenės socialines problemas, galimybių tyrimas bei inovatyvaus modelio parengimas </t>
      </is>
    </nc>
    <odxf>
      <protection locked="0"/>
    </odxf>
    <ndxf>
      <protection locked="1"/>
    </ndxf>
  </rcc>
  <rcc rId="78389" sId="1" odxf="1" dxf="1">
    <nc r="F2568" t="inlineStr">
      <is>
        <t>Laima Žalimienė
El. paštas: laima.zalimiene@fsf.vu.lt
Tel. Tel. (8-699) 25126
Filosofijos fakultetas</t>
      </is>
    </nc>
    <odxf>
      <alignment wrapText="0" readingOrder="0"/>
    </odxf>
    <ndxf>
      <alignment wrapText="1" readingOrder="0"/>
    </ndxf>
  </rcc>
  <rcc rId="78390" sId="1">
    <nc r="G2568">
      <v>32</v>
    </nc>
  </rcc>
  <rcc rId="78391" sId="1" odxf="1" dxf="1">
    <nc r="D2569" t="inlineStr">
      <is>
        <t>K6_P2_T1</t>
      </is>
    </nc>
    <odxf>
      <alignment wrapText="0" readingOrder="0"/>
      <protection locked="0"/>
    </odxf>
    <ndxf>
      <alignment wrapText="1" readingOrder="0"/>
      <protection locked="1"/>
    </ndxf>
  </rcc>
  <rcc rId="78392" sId="1" odxf="1" dxf="1">
    <nc r="E2569" t="inlineStr">
      <is>
        <t>Asmens kognityvinių gebėjimų lavinimo programų taikymo techninė galimybių studija</t>
      </is>
    </nc>
    <odxf>
      <protection locked="0"/>
    </odxf>
    <ndxf>
      <protection locked="1"/>
    </ndxf>
  </rcc>
  <rcc rId="78393" sId="1" odxf="1" dxf="1">
    <nc r="F2569" t="inlineStr">
      <is>
        <t>Antanas Kairys 
El. paštas: antanas.kairys@fsf.vu.lt
Tel. +370 5 268 7255
Filosofijos fakultetas</t>
      </is>
    </nc>
    <odxf>
      <alignment wrapText="0" readingOrder="0"/>
    </odxf>
    <ndxf>
      <alignment wrapText="1" readingOrder="0"/>
    </ndxf>
  </rcc>
  <rcc rId="78394" sId="1">
    <nc r="G2569">
      <v>32</v>
    </nc>
  </rcc>
  <rcc rId="78395" sId="1" odxf="1" dxf="1">
    <nc r="D2570" t="inlineStr">
      <is>
        <t>K6_P2_T1</t>
      </is>
    </nc>
    <odxf>
      <alignment wrapText="0" readingOrder="0"/>
      <protection locked="0"/>
    </odxf>
    <ndxf>
      <alignment wrapText="1" readingOrder="0"/>
      <protection locked="1"/>
    </ndxf>
  </rcc>
  <rcc rId="78396" sId="1" odxf="1" dxf="1">
    <nc r="E2570" t="inlineStr">
      <is>
        <t>Automatizuotų darbuotojų atrankos ir vertinimo sistemų techninė galimybių studija</t>
      </is>
    </nc>
    <odxf>
      <protection locked="0"/>
    </odxf>
    <ndxf>
      <protection locked="1"/>
    </ndxf>
  </rcc>
  <rcc rId="78397" sId="1" odxf="1" dxf="1">
    <nc r="F2570" t="inlineStr">
      <is>
        <t>Antanas Kairys 
El. paštas: antanas.kairys@fsf.vu.lt
Tel. +370 5 268 7255
Filosofijos fakultetas</t>
      </is>
    </nc>
    <odxf>
      <alignment wrapText="0" readingOrder="0"/>
    </odxf>
    <ndxf>
      <alignment wrapText="1" readingOrder="0"/>
    </ndxf>
  </rcc>
  <rcc rId="78398" sId="1">
    <nc r="G2570">
      <v>32</v>
    </nc>
  </rcc>
  <rcc rId="78399" sId="1" odxf="1" dxf="1">
    <nc r="D2571"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400" sId="1" odxf="1" dxf="1">
    <nc r="E2571" t="inlineStr">
      <is>
        <t>Planuojamų kurti produktų/paslaugų technologinio, ekonominio ir komercinio gyvybingumo įvertinimas</t>
      </is>
    </nc>
    <odxf>
      <protection locked="0"/>
    </odxf>
    <ndxf>
      <protection locked="1"/>
    </ndxf>
  </rcc>
  <rcc rId="78401" sId="1" odxf="1" dxf="1">
    <nc r="F2571" t="inlineStr">
      <is>
        <t>VGTU, Tarptautinės ekonomikos ir vadybos katedra
Borisas Melnikas
Tel. (8 5) 274 4878
El. p. borisas.melnikas@vgtu.lt</t>
      </is>
    </nc>
    <odxf>
      <alignment wrapText="0" readingOrder="0"/>
    </odxf>
    <ndxf>
      <alignment wrapText="1" readingOrder="0"/>
    </ndxf>
  </rcc>
  <rcc rId="78402" sId="1">
    <nc r="G2571">
      <v>33</v>
    </nc>
  </rcc>
  <rcc rId="78403" sId="1" odxf="1" dxf="1">
    <nc r="D2572"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404" sId="1" odxf="1" dxf="1">
    <nc r="E2572" t="inlineStr">
      <is>
        <t>Verslo vertės kūrimo ir rizikos valdymo, efektyvios investavimo sistemos kūrimo, veiklos projektavimo techninės galimybių studijos</t>
      </is>
    </nc>
    <odxf>
      <protection locked="0"/>
    </odxf>
    <ndxf>
      <protection locked="1"/>
    </ndxf>
  </rcc>
  <rcc rId="78405" sId="1" odxf="1" dxf="1">
    <nc r="F2572" t="inlineStr">
      <is>
        <t>VGTU, Finansų inžinerijos katedra
Algita Miečinskienė
Tel. (8 5) 274 4887
El. p. algita.miecinskiene@vgtu.lt</t>
      </is>
    </nc>
    <odxf>
      <font>
        <sz val="11"/>
        <color theme="1"/>
        <name val="Calibri"/>
        <scheme val="minor"/>
      </font>
      <alignment wrapText="0" readingOrder="0"/>
    </odxf>
    <ndxf>
      <font>
        <sz val="11"/>
        <color auto="1"/>
        <name val="Calibri"/>
        <scheme val="minor"/>
      </font>
      <alignment wrapText="1" readingOrder="0"/>
    </ndxf>
  </rcc>
  <rcc rId="78406" sId="1">
    <nc r="G2572">
      <v>33</v>
    </nc>
  </rcc>
  <rcc rId="78407" sId="1" odxf="1" dxf="1">
    <nc r="D2573"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408" sId="1" odxf="1" dxf="1">
    <nc r="E2573" t="inlineStr">
      <is>
        <t>Kūrybinių industrijų žemėlapiai – esamos situacijos ir ateities plėtros perspektyvų tyrimas, rekomendacijos</t>
      </is>
    </nc>
    <odxf>
      <protection locked="0"/>
    </odxf>
    <ndxf>
      <protection locked="1"/>
    </ndxf>
  </rcc>
  <rcc rId="78409" sId="1" odxf="1" dxf="1">
    <nc r="F2573" t="inlineStr">
      <is>
        <t>VGTU, Kūrybos verslo ir komunikacijos katedra
Jūratė Černevičiūtė
Tel. 8 650 76843
El. p. jurate.cerneviciute@vgtu.lt</t>
      </is>
    </nc>
    <odxf>
      <alignment wrapText="0" readingOrder="0"/>
    </odxf>
    <ndxf>
      <alignment wrapText="1" readingOrder="0"/>
    </ndxf>
  </rcc>
  <rcc rId="78410" sId="1">
    <nc r="G2573">
      <v>33</v>
    </nc>
  </rcc>
  <rcc rId="78411" sId="1" odxf="1" dxf="1">
    <nc r="D2574"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412" sId="1" odxf="1" dxf="1">
    <nc r="E2574" t="inlineStr">
      <is>
        <t>Inovatyvios videoklipų efektyvumo tyrimų metodologijos sudarymas.
Žaliojo ekrano technologijų panaudojimas (filmuotos medžiagos ir animacijos sintezei).
3D spausdinimo technologijų taikymas stop kadro animacijos kūrimui.</t>
      </is>
    </nc>
    <odxf>
      <protection locked="0"/>
    </odxf>
    <ndxf>
      <protection locked="1"/>
    </ndxf>
  </rcc>
  <rcc rId="78413" sId="1" odxf="1" dxf="1">
    <nc r="F2574" t="inlineStr">
      <is>
        <t>VGTU, Kūrybiškumo ir inovacijų centras „Linkmenų fabrikas“
Lina Pečiūrė
Tel. (8 5) 274 5246
El. p. lina.peciure@vgtu.lt</t>
      </is>
    </nc>
    <odxf>
      <alignment wrapText="0" readingOrder="0"/>
    </odxf>
    <ndxf>
      <alignment wrapText="1" readingOrder="0"/>
    </ndxf>
  </rcc>
  <rcc rId="78414" sId="1">
    <nc r="G2574">
      <v>33</v>
    </nc>
  </rcc>
  <rcc rId="78415" sId="1" odxf="1" dxf="1">
    <nc r="D2575" t="inlineStr">
      <is>
        <t>K6_P2_T1</t>
      </is>
    </nc>
    <odxf>
      <font>
        <sz val="11"/>
        <color theme="1"/>
        <name val="Calibri"/>
        <scheme val="minor"/>
      </font>
      <fill>
        <patternFill patternType="none">
          <bgColor indexed="65"/>
        </patternFill>
      </fill>
      <alignment wrapText="0" readingOrder="0"/>
      <protection locked="0"/>
    </odxf>
    <ndxf>
      <font>
        <sz val="11"/>
        <color rgb="FF000000"/>
        <name val="Calibri"/>
        <scheme val="minor"/>
      </font>
      <fill>
        <patternFill patternType="solid">
          <bgColor theme="0"/>
        </patternFill>
      </fill>
      <alignment wrapText="1" readingOrder="0"/>
      <protection locked="1"/>
    </ndxf>
  </rcc>
  <rcc rId="78416" sId="1" odxf="1" dxf="1">
    <nc r="E2575" t="inlineStr">
      <is>
        <t>Naujų netradicinių metodų ir pažangiųjų technologijų taikymo netradiciniam mąstymui ugdyti techninė galimybių studija.</t>
      </is>
    </nc>
    <odxf>
      <fill>
        <patternFill patternType="none">
          <bgColor indexed="65"/>
        </patternFill>
      </fill>
      <protection locked="0"/>
    </odxf>
    <ndxf>
      <fill>
        <patternFill patternType="solid">
          <bgColor theme="0"/>
        </patternFill>
      </fill>
      <protection locked="1"/>
    </ndxf>
  </rcc>
  <rcc rId="78417" sId="1" odxf="1" dxf="1">
    <nc r="F2575" t="inlineStr">
      <is>
        <t>VGTU, Kūrybiškumo ir inovacijų centras „Linkmenų fabrikas“
Mykolas Bistrickas
El. p. mykolas.bistrickas@vgtu.lt</t>
      </is>
    </nc>
    <odxf>
      <fill>
        <patternFill patternType="none">
          <bgColor indexed="65"/>
        </patternFill>
      </fill>
      <alignment wrapText="0" readingOrder="0"/>
    </odxf>
    <ndxf>
      <fill>
        <patternFill patternType="solid">
          <bgColor theme="0"/>
        </patternFill>
      </fill>
      <alignment wrapText="1" readingOrder="0"/>
    </ndxf>
  </rcc>
  <rcc rId="78418" sId="1">
    <nc r="G2575">
      <v>33</v>
    </nc>
  </rcc>
  <rcc rId="78419" sId="1" odxf="1" dxf="1">
    <nc r="D2576"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420" sId="1" odxf="1" dxf="1">
    <nc r="E2576" t="inlineStr">
      <is>
        <t>Organizacinių ir proceso inovacijų pritaikymo konkrečiomis veiklos salygomis techninė galimybių studija</t>
      </is>
    </nc>
    <odxf>
      <protection locked="0"/>
    </odxf>
    <ndxf>
      <protection locked="1"/>
    </ndxf>
  </rcc>
  <rcc rId="78421" sId="1" odxf="1" dxf="1">
    <nc r="F2576" t="inlineStr">
      <is>
        <t>Jolanta Skirgailė
Direktorius
852154884, 868650121
jolanta@kolegija.lt</t>
      </is>
    </nc>
    <odxf>
      <alignment wrapText="0" readingOrder="0"/>
    </odxf>
    <ndxf>
      <alignment wrapText="1" readingOrder="0"/>
    </ndxf>
  </rcc>
  <rcc rId="78422" sId="1">
    <nc r="G2576">
      <v>35</v>
    </nc>
  </rcc>
  <rcc rId="78423" sId="1" odxf="1" dxf="1">
    <nc r="D2577" t="inlineStr">
      <is>
        <t>K6_P2_T1</t>
      </is>
    </nc>
    <odxf>
      <alignment wrapText="0" readingOrder="0"/>
      <protection locked="0"/>
    </odxf>
    <ndxf>
      <alignment wrapText="1" readingOrder="0"/>
      <protection locked="1"/>
    </ndxf>
  </rcc>
  <rcc rId="78424" sId="1" odxf="1" dxf="1">
    <nc r="E2577" t="inlineStr">
      <is>
        <t>Klasterizacijos technologijų taikymo, konkrečios šakos veiklos pagrindu, techninė galimybių studija</t>
      </is>
    </nc>
    <odxf>
      <protection locked="0"/>
    </odxf>
    <ndxf>
      <protection locked="1"/>
    </ndxf>
  </rcc>
  <rcc rId="78425" sId="1" odxf="1" dxf="1">
    <nc r="F2577" t="inlineStr">
      <is>
        <t>Jolanta Skirgailė
Direktorius
852154884, 868650121
jolanta@kolegija.lt</t>
      </is>
    </nc>
    <odxf>
      <alignment wrapText="0" readingOrder="0"/>
    </odxf>
    <ndxf>
      <alignment wrapText="1" readingOrder="0"/>
    </ndxf>
  </rcc>
  <rcc rId="78426" sId="1">
    <nc r="G2577">
      <v>35</v>
    </nc>
  </rcc>
  <rcc rId="78427" sId="1" odxf="1" dxf="1">
    <nc r="D2578" t="inlineStr">
      <is>
        <t>K6_P2_T1</t>
      </is>
    </nc>
    <odxf>
      <alignment wrapText="0" readingOrder="0"/>
      <protection locked="0"/>
    </odxf>
    <ndxf>
      <alignment wrapText="1" readingOrder="0"/>
      <protection locked="1"/>
    </ndxf>
  </rcc>
  <rcc rId="78428" sId="1" odxf="1" dxf="1">
    <nc r="E2578" t="inlineStr">
      <is>
        <t xml:space="preserve">Socialinių inovacijų pritaikomumo verslo poreikiams techninė galimybių studija </t>
      </is>
    </nc>
    <odxf>
      <protection locked="0"/>
    </odxf>
    <ndxf>
      <protection locked="1"/>
    </ndxf>
  </rcc>
  <rcc rId="78429" sId="1" odxf="1" dxf="1">
    <nc r="F2578" t="inlineStr">
      <is>
        <t>Jolanta Skirgailė
Direktorius
852154884, 868650121
jolanta@kolegija.lt</t>
      </is>
    </nc>
    <odxf>
      <alignment wrapText="0" readingOrder="0"/>
    </odxf>
    <ndxf>
      <alignment wrapText="1" readingOrder="0"/>
    </ndxf>
  </rcc>
  <rcc rId="78430" sId="1">
    <nc r="G2578">
      <v>35</v>
    </nc>
  </rcc>
  <rcc rId="78431" sId="1" odxf="1" dxf="1">
    <nc r="D2579" t="inlineStr">
      <is>
        <t>K6_P2_T1</t>
      </is>
    </nc>
    <odxf>
      <alignment wrapText="0" readingOrder="0"/>
      <protection locked="0"/>
    </odxf>
    <ndxf>
      <alignment wrapText="1" readingOrder="0"/>
      <protection locked="1"/>
    </ndxf>
  </rcc>
  <rcc rId="78432" sId="1" odxf="1" dxf="1">
    <nc r="E2579" t="inlineStr">
      <is>
        <t>Socialinio verslo vystymo modelio pritaikymo techninių galimybių studija</t>
      </is>
    </nc>
    <odxf>
      <protection locked="0"/>
    </odxf>
    <ndxf>
      <protection locked="1"/>
    </ndxf>
  </rcc>
  <rcc rId="78433" sId="1" odxf="1" dxf="1">
    <nc r="F2579" t="inlineStr">
      <is>
        <t>Jolanta Skirgailė
Direktorius
852154884, 868650121
jolanta@kolegija.lt</t>
      </is>
    </nc>
    <odxf>
      <alignment wrapText="0" readingOrder="0"/>
    </odxf>
    <ndxf>
      <alignment wrapText="1" readingOrder="0"/>
    </ndxf>
  </rcc>
  <rcc rId="78434" sId="1">
    <nc r="G2579">
      <v>35</v>
    </nc>
  </rcc>
  <rcc rId="78435" sId="1" odxf="1" dxf="1">
    <nc r="D2580"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436" sId="1" odxf="1" dxf="1">
    <nc r="E2580" t="inlineStr">
      <is>
        <t>Naujų projektavimo metodų taikymo, kuriant tekstinio atpažinimo sistemas, techninė galimybių studija</t>
      </is>
    </nc>
    <odxf>
      <protection locked="0"/>
    </odxf>
    <ndxf>
      <protection locked="1"/>
    </ndxf>
  </rcc>
  <rcc rId="78437" sId="1" odxf="1" dxf="1">
    <nc r="F2580" t="inlineStr">
      <is>
        <t>Jolanta Skirgailė
Direktorius
852154884, 868650121
jolanta@kolegija.lt</t>
      </is>
    </nc>
    <odxf>
      <alignment wrapText="0" readingOrder="0"/>
    </odxf>
    <ndxf>
      <alignment wrapText="1" readingOrder="0"/>
    </ndxf>
  </rcc>
  <rcc rId="78438" sId="1">
    <nc r="G2580">
      <v>35</v>
    </nc>
  </rcc>
  <rcc rId="78439" sId="1" odxf="1" dxf="1">
    <nc r="D2581" t="inlineStr">
      <is>
        <t>K6_P2_T2</t>
      </is>
    </nc>
    <odxf>
      <alignment wrapText="0" readingOrder="0"/>
      <protection locked="0"/>
    </odxf>
    <ndxf>
      <alignment wrapText="1" readingOrder="0"/>
      <protection locked="1"/>
    </ndxf>
  </rcc>
  <rcc rId="78440" sId="1" odxf="1" dxf="1">
    <nc r="E2581" t="inlineStr">
      <is>
        <t>Interaktyvios žmogiškųjų išteklių valdymo sistemos prototipo sukūrimas (sukurtas prototipas)</t>
      </is>
    </nc>
    <odxf>
      <protection locked="0"/>
    </odxf>
    <ndxf>
      <protection locked="1"/>
    </ndxf>
  </rcc>
  <rcc rId="78441" sId="1" odxf="1" dxf="1">
    <nc r="F2581" t="inlineStr">
      <is>
        <t>Programavimo ir multimedijos studijų programos vadovė
Dalia Linkuvienė
Tel. Nr. 8 52 504 850
El. paštas  dalia.linkuviene@smk.lt</t>
      </is>
    </nc>
    <odxf>
      <alignment wrapText="0" readingOrder="0"/>
    </odxf>
    <ndxf>
      <alignment wrapText="1" readingOrder="0"/>
    </ndxf>
  </rcc>
  <rcc rId="78442" sId="1">
    <nc r="G2581">
      <v>1</v>
    </nc>
  </rcc>
  <rcc rId="78443" sId="1" odxf="1" dxf="1">
    <nc r="D2582" t="inlineStr">
      <is>
        <t>K6_P2_T2</t>
      </is>
    </nc>
    <odxf>
      <alignment wrapText="0" readingOrder="0"/>
      <protection locked="0"/>
    </odxf>
    <ndxf>
      <alignment wrapText="1" readingOrder="0"/>
      <protection locked="1"/>
    </ndxf>
  </rcc>
  <rcc rId="78444" sId="1" odxf="1" dxf="1">
    <nc r="E2582" t="inlineStr">
      <is>
        <t>Naujo paslaugų modelio koncepcijos sukūrimas (sukurtas prototipas)</t>
      </is>
    </nc>
    <odxf>
      <protection locked="0"/>
    </odxf>
    <ndxf>
      <protection locked="1"/>
    </ndxf>
  </rcc>
  <rcc rId="78445" sId="1" odxf="1" dxf="1">
    <nc r="F2582" t="inlineStr">
      <is>
        <t>Rinkodaros ir tarptautinio verslo katedros vedėja
Henrika Šakienė
Tel. Nr. 8 46 433455
El. paštas
henrika.sakiene@smk.lt</t>
      </is>
    </nc>
    <odxf>
      <alignment wrapText="0" readingOrder="0"/>
    </odxf>
    <ndxf>
      <alignment wrapText="1" readingOrder="0"/>
    </ndxf>
  </rcc>
  <rcc rId="78446" sId="1">
    <nc r="G2582">
      <v>1</v>
    </nc>
  </rcc>
  <rcc rId="78447" sId="1" odxf="1" dxf="1">
    <nc r="D2583" t="inlineStr">
      <is>
        <t>K6_P2_T2</t>
      </is>
    </nc>
    <odxf>
      <alignment wrapText="0" readingOrder="0"/>
      <protection locked="0"/>
    </odxf>
    <ndxf>
      <alignment wrapText="1" readingOrder="0"/>
      <protection locked="1"/>
    </ndxf>
  </rcc>
  <rcc rId="78448" sId="1" odxf="1" dxf="1">
    <nc r="E2583" t="inlineStr">
      <is>
        <t>Naujo verslo modelio koncepcijos sukūrimas (sukurtas prototipas)</t>
      </is>
    </nc>
    <odxf>
      <protection locked="0"/>
    </odxf>
    <ndxf>
      <protection locked="1"/>
    </ndxf>
  </rcc>
  <rcc rId="78449" sId="1" odxf="1" dxf="1">
    <nc r="F2583" t="inlineStr">
      <is>
        <t>Rinkodaros ir tarptautinio verslo katedros vedėja
Henrika Šakienė
Tel. Nr. 8 46 433455
El. paštas
henrika.sakiene@smk.lt</t>
      </is>
    </nc>
    <odxf>
      <alignment wrapText="0" readingOrder="0"/>
    </odxf>
    <ndxf>
      <alignment wrapText="1" readingOrder="0"/>
    </ndxf>
  </rcc>
  <rcc rId="78450" sId="1">
    <nc r="G2583">
      <v>1</v>
    </nc>
  </rcc>
  <rcc rId="78451" sId="1" odxf="1" dxf="1">
    <nc r="D2584" t="inlineStr">
      <is>
        <t>K6_P2_T2</t>
      </is>
    </nc>
    <odxf>
      <alignment wrapText="0" readingOrder="0"/>
      <protection locked="0"/>
    </odxf>
    <ndxf>
      <alignment wrapText="1" readingOrder="0"/>
      <protection locked="1"/>
    </ndxf>
  </rcc>
  <rcc rId="78452" sId="1" odxf="1" dxf="1">
    <nc r="E2584" t="inlineStr">
      <is>
        <t>Žinių valdymo sistemos įmonėje prototipo sukūrimas (sukurtas prototipas)</t>
      </is>
    </nc>
    <odxf>
      <protection locked="0"/>
    </odxf>
    <ndxf>
      <protection locked="1"/>
    </ndxf>
  </rcc>
  <rcc rId="78453" sId="1" odxf="1" dxf="1">
    <nc r="F2584" t="inlineStr">
      <is>
        <t>Programavimo ir multimedijos studijų programos vadovė
Dalia Linkuvienė
Tel. Nr. 8 52 504 850
El. paštas
dalia.linkuviene@smk.lt</t>
      </is>
    </nc>
    <odxf>
      <alignment wrapText="0" readingOrder="0"/>
    </odxf>
    <ndxf>
      <alignment wrapText="1" readingOrder="0"/>
    </ndxf>
  </rcc>
  <rcc rId="78454" sId="1">
    <nc r="G2584">
      <v>1</v>
    </nc>
  </rcc>
  <rcc rId="78455" sId="1" odxf="1" dxf="1">
    <nc r="D2585" t="inlineStr">
      <is>
        <t>K6_P2_T2</t>
      </is>
    </nc>
    <odxf>
      <alignment wrapText="0" readingOrder="0"/>
      <protection locked="0"/>
    </odxf>
    <ndxf>
      <alignment wrapText="1" readingOrder="0"/>
      <protection locked="1"/>
    </ndxf>
  </rcc>
  <rcc rId="78456" sId="1" odxf="1" dxf="1">
    <nc r="E2585" t="inlineStr">
      <is>
        <t>Naujo socialinės antreprenerystės modelio koncepcijos sukūrimas (sukurtas prototipas)</t>
      </is>
    </nc>
    <odxf>
      <protection locked="0"/>
    </odxf>
    <ndxf>
      <protection locked="1"/>
    </ndxf>
  </rcc>
  <rcc rId="78457" sId="1" odxf="1" dxf="1">
    <nc r="F2585" t="inlineStr">
      <is>
        <t>Rinkodaros ir tarptautinio verslo katedros vedėja
Henrika Šakienė
Tel. Nr. 8 46 433455
El. paštas
henrika.sakiene@smk.lt</t>
      </is>
    </nc>
    <odxf>
      <alignment wrapText="0" readingOrder="0"/>
    </odxf>
    <ndxf>
      <alignment wrapText="1" readingOrder="0"/>
    </ndxf>
  </rcc>
  <rcc rId="78458" sId="1">
    <nc r="G2585">
      <v>1</v>
    </nc>
  </rcc>
  <rcc rId="78459" sId="1" odxf="1" dxf="1">
    <nc r="D2586" t="inlineStr">
      <is>
        <t>K6_P2_T2</t>
      </is>
    </nc>
    <odxf>
      <alignment wrapText="0" readingOrder="0"/>
      <protection locked="0"/>
    </odxf>
    <ndxf>
      <alignment wrapText="1" readingOrder="0"/>
      <protection locked="1"/>
    </ndxf>
  </rcc>
  <rcc rId="78460" sId="1" odxf="1" dxf="1">
    <nc r="E2586" t="inlineStr">
      <is>
        <t>Biometrinių duomenų analize grįsto vartotojų poreikių tyrimo modelio prototipavimas (sukurtas prototipas)</t>
      </is>
    </nc>
    <odxf>
      <protection locked="0"/>
    </odxf>
    <ndxf>
      <protection locked="1"/>
    </ndxf>
  </rcc>
  <rcc rId="78461" sId="1" odxf="1" dxf="1">
    <nc r="F2586" t="inlineStr">
      <is>
        <t>Programavimo ir multimedijos studijų programos vadovė
Dalia Linkuvienė
Tel. Nr. 8 52 504 850
El. paštas
dalia.linkuviene@smk.lt</t>
      </is>
    </nc>
    <odxf>
      <alignment wrapText="0" readingOrder="0"/>
    </odxf>
    <ndxf>
      <alignment wrapText="1" readingOrder="0"/>
    </ndxf>
  </rcc>
  <rcc rId="78462" sId="1">
    <nc r="G2586">
      <v>1</v>
    </nc>
  </rcc>
  <rcc rId="78463" sId="1" odxf="1" dxf="1">
    <nc r="D2587" t="inlineStr">
      <is>
        <t>K6_P2_T2</t>
      </is>
    </nc>
    <odxf>
      <alignment wrapText="0" readingOrder="0"/>
      <protection locked="0"/>
    </odxf>
    <ndxf>
      <alignment wrapText="1" readingOrder="0"/>
      <protection locked="1"/>
    </ndxf>
  </rcc>
  <rcc rId="78464" sId="1" odxf="1" dxf="1">
    <nc r="E2587" t="inlineStr">
      <is>
        <t>Produkto/paslaugos prototipo kūrimas ir testavimas</t>
      </is>
    </nc>
    <odxf>
      <protection locked="0"/>
    </odxf>
    <ndxf>
      <protection locked="1"/>
    </ndxf>
  </rcc>
  <rcc rId="78465" sId="1" odxf="1" dxf="1">
    <nc r="F2587" t="inlineStr">
      <is>
        <t>Marius Urbanavičius 
Vilniaus dailės akademijos Dizaino inovacijų centro direktorius
(8-5) 212 6869
marius.urbanavicius@vda.lt</t>
      </is>
    </nc>
    <odxf>
      <alignment wrapText="0" readingOrder="0"/>
    </odxf>
    <ndxf>
      <alignment wrapText="1" readingOrder="0"/>
    </ndxf>
  </rcc>
  <rcc rId="78466" sId="1">
    <nc r="G2587">
      <v>3</v>
    </nc>
  </rcc>
  <rcc rId="78467" sId="1" odxf="1" dxf="1">
    <nc r="D2588" t="inlineStr">
      <is>
        <t>K6_P2_T2</t>
      </is>
    </nc>
    <odxf>
      <alignment wrapText="0" readingOrder="0"/>
      <protection locked="0"/>
    </odxf>
    <ndxf>
      <alignment wrapText="1" readingOrder="0"/>
      <protection locked="1"/>
    </ndxf>
  </rcc>
  <rcc rId="78468" sId="1" odxf="1" dxf="1">
    <nc r="E2588" t="inlineStr">
      <is>
        <t>Produkto/paslaugos prototipo demonstravimas tikslinei auditorijai (specializuotos parodos, renginiai ir k.t)</t>
      </is>
    </nc>
    <odxf>
      <protection locked="0"/>
    </odxf>
    <ndxf>
      <protection locked="1"/>
    </ndxf>
  </rcc>
  <rcc rId="78469" sId="1" odxf="1" dxf="1">
    <nc r="F2588" t="inlineStr">
      <is>
        <t>Marius Urbanavičius 
Vilniaus dailės akademijos Dizaino inovacijų centro direktorius
(8-5) 212 6869
marius.urbanavicius@vda.lt</t>
      </is>
    </nc>
    <odxf>
      <alignment wrapText="0" readingOrder="0"/>
    </odxf>
    <ndxf>
      <alignment wrapText="1" readingOrder="0"/>
    </ndxf>
  </rcc>
  <rcc rId="78470" sId="1">
    <nc r="G2588">
      <v>3</v>
    </nc>
  </rcc>
  <rcc rId="78471" sId="1" odxf="1" dxf="1">
    <nc r="D2589" t="inlineStr">
      <is>
        <t>K6_P2_T2</t>
      </is>
    </nc>
    <odxf>
      <alignment wrapText="0" readingOrder="0"/>
      <protection locked="0"/>
    </odxf>
    <ndxf>
      <alignment wrapText="1" readingOrder="0"/>
      <protection locked="1"/>
    </ndxf>
  </rcc>
  <rcc rId="78472" sId="1" odxf="1" dxf="1">
    <nc r="E2589" t="inlineStr">
      <is>
        <t>Prototipo parengimas gamybos procesui</t>
      </is>
    </nc>
    <odxf>
      <protection locked="0"/>
    </odxf>
    <ndxf>
      <protection locked="1"/>
    </ndxf>
  </rcc>
  <rcc rId="78473" sId="1" odxf="1" dxf="1">
    <nc r="F2589" t="inlineStr">
      <is>
        <t>Marius Urbanavičius 
Vilniaus dailės akademijos Dizaino inovacijų centro direktorius
(8-5) 212 6869
marius.urbanavicius@vda.lt</t>
      </is>
    </nc>
    <odxf>
      <alignment wrapText="0" readingOrder="0"/>
    </odxf>
    <ndxf>
      <alignment wrapText="1" readingOrder="0"/>
    </ndxf>
  </rcc>
  <rcc rId="78474" sId="1">
    <nc r="G2589">
      <v>3</v>
    </nc>
  </rcc>
  <rcc rId="78475" sId="1" odxf="1" dxf="1">
    <nc r="D2590" t="inlineStr">
      <is>
        <t>K6_P2_T2</t>
      </is>
    </nc>
    <odxf>
      <alignment wrapText="0" readingOrder="0"/>
      <protection locked="0"/>
    </odxf>
    <ndxf>
      <alignment wrapText="1" readingOrder="0"/>
      <protection locked="1"/>
    </ndxf>
  </rcc>
  <rcc rId="78476" sId="1" odxf="1" dxf="1">
    <nc r="E2590" t="inlineStr">
      <is>
        <t>Kultūros ir kūrybinių industrijų inovatyvių produktų ir paslaugų arba jų sklaidos modelio (technologijos) prototipo (maketo) sukūrimas ir testavimas. (Veiksmų plano p. 26.2.6.).
Rezultatas: Prototipo skirtingų (ir esminių) sudedamųjų dalių integracija siekiant patvirtinti jų sisteminį veikimą laboratorinėmis sąlygomis. Maketo, modelio, projekto sukūrimas ir testavimas. Rekomendacijos tobulinimui.
Pvz.: Skaitmeninių kino produktų sklaidos Lietuvos regionuose modelio sukūrimas.</t>
      </is>
    </nc>
    <odxf>
      <protection locked="0"/>
    </odxf>
    <ndxf>
      <protection locked="1"/>
    </ndxf>
  </rcc>
  <rcc rId="78477" sId="1" odxf="1" dxf="1">
    <nc r="F2590" t="inlineStr">
      <is>
        <t xml:space="preserve"> Auksė Statauskienė
VšĮ Ateities visuomenės instituto direktorės pavaduotoja
Tel. Nr. +370647 19 509
Email:  project@futuresoc.com</t>
      </is>
    </nc>
    <odxf>
      <alignment wrapText="0" readingOrder="0"/>
    </odxf>
    <ndxf>
      <alignment wrapText="1" readingOrder="0"/>
    </ndxf>
  </rcc>
  <rcc rId="78478" sId="1">
    <nc r="G2590">
      <v>6</v>
    </nc>
  </rcc>
  <rcc rId="78479" sId="1" odxf="1" dxf="1">
    <nc r="D2591" t="inlineStr">
      <is>
        <t>K6_P2_T2</t>
      </is>
    </nc>
    <odxf>
      <alignment wrapText="0" readingOrder="0"/>
      <protection locked="0"/>
    </odxf>
    <ndxf>
      <alignment wrapText="1" readingOrder="0"/>
      <protection locked="1"/>
    </ndxf>
  </rcc>
  <rcc rId="78480" sId="1" odxf="1" dxf="1">
    <nc r="E2591" t="inlineStr">
      <is>
        <t>Kultūros ir kūrybinių industrijų (KKI) inovatyvių produktų sklaida skatinant turizmo ūkio konkurencingumą. (Veiksmų plano p. 26.1). 
Rezultatas: Maketo, modelio, projekto sukūrimas ir testavimas. Prototipo sukūrimas ir išbandymas, imituojant realias sąlygas. Meno produkto pristatymas visuomenei. Rekomendacijos tobulinimui. 
Pvz. I: Kultūros keliai, pilių ir dvarų keliai – integruotų produktų turizmui portfelio modelio sukūrimas.
Pvz. II: Keliai lietuvių literatūros autorių pedsakais, M. K. Čiurlionio kūrybos kelias ir t.t.– platformos prototipo sukūrimas.</t>
      </is>
    </nc>
    <odxf>
      <protection locked="0"/>
    </odxf>
    <ndxf>
      <protection locked="1"/>
    </ndxf>
  </rcc>
  <rcc rId="78481" sId="1" odxf="1" dxf="1">
    <nc r="F2591" t="inlineStr">
      <is>
        <t xml:space="preserve"> Auksė Statauskienė
VšĮ Ateities visuomenės instituto direktorės pavaduotoja
Tel. Nr. +370647 19 509
Email:  project@futuresoc.com</t>
      </is>
    </nc>
    <odxf>
      <alignment wrapText="0" readingOrder="0"/>
    </odxf>
    <ndxf>
      <alignment wrapText="1" readingOrder="0"/>
    </ndxf>
  </rcc>
  <rcc rId="78482" sId="1">
    <nc r="G2591">
      <v>6</v>
    </nc>
  </rcc>
  <rcc rId="78483" sId="1" odxf="1" dxf="1">
    <nc r="D2592" t="inlineStr">
      <is>
        <t>K6_P2_T2</t>
      </is>
    </nc>
    <odxf>
      <alignment wrapText="0" readingOrder="0"/>
      <protection locked="0"/>
    </odxf>
    <ndxf>
      <alignment wrapText="1" readingOrder="0"/>
      <protection locked="1"/>
    </ndxf>
  </rcc>
  <rcc rId="78484" sId="1" odxf="1" dxf="1">
    <nc r="E2592" t="inlineStr">
      <is>
        <t>Kultūros ir kūrybinių industrijų (KKI) inovatyvių produktų skaidos modelio sukūrimas skatinant socialines inovacijas regionuose. (Veiksmų plano p. 28.5)
Rezultatas: maketo, modelio, projektinio pasiūlymo sukūrimas. Prototipo skirtingų (ir esminių) sudedamųjų dalių integracija siekiant patvirtinti jų sisteminį veikimą laboratorinėmis sąlygomis. Prototipo sukūrimas ir išbandymas, imituojant realias sąlygas. Meno produkto pristatymas visuomenei. Rekomendacijos tobulinimui.
Pvz.I: Teatro studijos metodų sklaida ir integravimas, kaip socialinių inovacijų priemonė bendruomenėse.
Pvz.II: Pilių ir dvarų kultūros keliai ir vietos bendruomenių verslumo ugdymas, lietuvių literatūros autorių pedsakais – miesto, regiono identiteto kūrimas ir t.t.).</t>
      </is>
    </nc>
    <odxf>
      <protection locked="0"/>
    </odxf>
    <ndxf>
      <protection locked="1"/>
    </ndxf>
  </rcc>
  <rcc rId="78485" sId="1" odxf="1" dxf="1">
    <nc r="F2592" t="inlineStr">
      <is>
        <t xml:space="preserve"> Auksė Statauskienė
VšĮ Ateities visuomenės instituto direktorės pavaduotoja
Tel. Nr. +370647 19 509
Email:  project@futuresoc.com</t>
      </is>
    </nc>
    <odxf>
      <alignment wrapText="0" readingOrder="0"/>
    </odxf>
    <ndxf>
      <alignment wrapText="1" readingOrder="0"/>
    </ndxf>
  </rcc>
  <rcc rId="78486" sId="1">
    <nc r="G2592">
      <v>6</v>
    </nc>
  </rcc>
  <rcc rId="78487" sId="1" odxf="1" dxf="1">
    <nc r="D2593" t="inlineStr">
      <is>
        <t>K6_P2_T2</t>
      </is>
    </nc>
    <odxf>
      <alignment wrapText="0" readingOrder="0"/>
      <protection locked="0"/>
    </odxf>
    <ndxf>
      <alignment wrapText="1" readingOrder="0"/>
      <protection locked="1"/>
    </ndxf>
  </rcc>
  <rcc rId="78488" sId="1" odxf="1" dxf="1">
    <nc r="E2593" t="inlineStr">
      <is>
        <t>Proveržio inovacijos kūrimo ir diegimo technologijų bei procesų Kultūros ir kūrybinių industrijų (KKI) sektoriuje finansavimo galimybių modelis.
Rezultatas: Prototipo skirtingų (ir esminių) sudedamųjų dalių integracija siekiant patvirtinti jų sisteminį veikimą laboratorinėmis sąlygomis. Maketo, modelio, meno projekto sukūrimas ir testavimas. Prototipo sukūrimas ir išbandymas, imituojant realias sąlygas. Meno produkto pristatymas visuomenei. Rekomendacijos tobulinimui.
Pvz. Finansiniai instrumentai inovacijų skatinimui ir kūrimui KKI industrijoje,  filantropijos modeliai.</t>
      </is>
    </nc>
    <odxf>
      <protection locked="0"/>
    </odxf>
    <ndxf>
      <protection locked="1"/>
    </ndxf>
  </rcc>
  <rcc rId="78489" sId="1" odxf="1" dxf="1">
    <nc r="F2593" t="inlineStr">
      <is>
        <t xml:space="preserve"> Auksė Statauskienė
VšĮ Ateities visuomenės instituto direktorės pavaduotoja
Tel. Nr. +370647 19 509
Email:  project@futuresoc.com</t>
      </is>
    </nc>
    <odxf>
      <alignment wrapText="0" readingOrder="0"/>
    </odxf>
    <ndxf>
      <alignment wrapText="1" readingOrder="0"/>
    </ndxf>
  </rcc>
  <rcc rId="78490" sId="1">
    <nc r="G2593">
      <v>6</v>
    </nc>
  </rcc>
  <rcc rId="78491" sId="1" odxf="1" dxf="1">
    <nc r="D2594" t="inlineStr">
      <is>
        <t>K6_P2_T2</t>
      </is>
    </nc>
    <odxf>
      <alignment wrapText="0" readingOrder="0"/>
      <protection locked="0"/>
    </odxf>
    <ndxf>
      <alignment wrapText="1" readingOrder="0"/>
      <protection locked="1"/>
    </ndxf>
  </rcc>
  <rcc rId="78492" sId="1" odxf="1" dxf="1">
    <nc r="E2594" t="inlineStr">
      <is>
        <t>Gamybos procesų ir logistikos kaštų optimizavimo kūrybinių industrijų (KKI) sektoriaus įmonėse modelio prototipo sukūrimas.  (Veiksmų plano p. 26.2.5.)
Rezultatas: Prototipo skirtingų (ir esminių) sudedamųjų dalių integracija siekiant patvirtinti jų sisteminį veikimą laboratorinėmis sąlygomis. Maketo, modelio, meno projekto sukūrimas ir testavimas. Prototipo sukūrimas ir išbandymas, imituojant realias sąlygas. Meno produkto pristatymas visuomenei. Rekomendacijos tobulinimui.
Pvz.: Kultūros ir kūrybinių industrijų (KKI) įmonės, veikiančios MTEP srityje gamybos procesų kaštų mažinimo technologija.</t>
      </is>
    </nc>
    <odxf>
      <protection locked="0"/>
    </odxf>
    <ndxf>
      <protection locked="1"/>
    </ndxf>
  </rcc>
  <rcc rId="78493" sId="1" odxf="1" dxf="1">
    <nc r="F2594" t="inlineStr">
      <is>
        <t xml:space="preserve"> Auksė Statauskienė
VšĮ Ateities visuomenės instituto direktorės pavaduotoja
Tel. Nr. +370647 19 509
Email:  project@futuresoc.com</t>
      </is>
    </nc>
    <odxf>
      <alignment wrapText="0" readingOrder="0"/>
    </odxf>
    <ndxf>
      <alignment wrapText="1" readingOrder="0"/>
    </ndxf>
  </rcc>
  <rcc rId="78494" sId="1">
    <nc r="G2594">
      <v>6</v>
    </nc>
  </rcc>
  <rcc rId="78495" sId="1" odxf="1" dxf="1">
    <nc r="D2595" t="inlineStr">
      <is>
        <t>K6_P2_T2</t>
      </is>
    </nc>
    <odxf>
      <alignment wrapText="0" readingOrder="0"/>
      <protection locked="0"/>
    </odxf>
    <ndxf>
      <alignment wrapText="1" readingOrder="0"/>
      <protection locked="1"/>
    </ndxf>
  </rcc>
  <rcc rId="78496" sId="1" odxf="1" dxf="1">
    <nc r="E2595" t="inlineStr">
      <is>
        <t>Filantropijos tradicijų skatinimo modelio prototipo sukūrimas įmonėse siekiant tirti mišrių rinkų kūrimo technologijas (Veiksmų plano p. 26.2.4.). 
Rezultatas: Prototipo skirtingų (ir esminių) sudedamųjų dalių integracija siekiant patvirtinti jų sisteminį veikimą laboratorinėmis sąlygomis. Maketo, modelio, meno projekto sukūrimas ir testavimas. Prototipo sukūrimas ir išbandymas, imituojant realias sąlygas. Rekomendacijos tobulinimui.</t>
      </is>
    </nc>
    <odxf>
      <protection locked="0"/>
    </odxf>
    <ndxf>
      <protection locked="1"/>
    </ndxf>
  </rcc>
  <rcc rId="78497" sId="1" odxf="1" dxf="1">
    <nc r="F2595" t="inlineStr">
      <is>
        <t xml:space="preserve"> Auksė Statauskienė
VšĮ Ateities visuomenės instituto direktorės pavaduotoja
Tel. Nr. +370647 19 509
Email:  project@futuresoc.com</t>
      </is>
    </nc>
    <odxf>
      <alignment wrapText="0" readingOrder="0"/>
    </odxf>
    <ndxf>
      <alignment wrapText="1" readingOrder="0"/>
    </ndxf>
  </rcc>
  <rcc rId="78498" sId="1">
    <nc r="G2595">
      <v>6</v>
    </nc>
  </rcc>
  <rcc rId="78499" sId="1" odxf="1" dxf="1">
    <nc r="D2596" t="inlineStr">
      <is>
        <t>K6_P2_T2</t>
      </is>
    </nc>
    <odxf>
      <alignment wrapText="0" readingOrder="0"/>
      <protection locked="0"/>
    </odxf>
    <ndxf>
      <alignment wrapText="1" readingOrder="0"/>
      <protection locked="1"/>
    </ndxf>
  </rcc>
  <rcc rId="78500" sId="1" odxf="1" dxf="1">
    <nc r="E2596" t="inlineStr">
      <is>
        <t>Kultūros ir kūrybinių industrijų (KKI) (dizaino ir audiovizualinių medijų) produktų eksporto modelio sukūrimas. (Veiksmų plano p. 26.1).
Rezultatas: Prototipo skirtingų (ir esminių) sudedamųjų dalių integracija siekiant patvirtinti jų sisteminį veikimą laboratorinėmis sąlygomis. Modelio sukūrimas ir testavimas. Rekomendacijos tobulinimui.</t>
      </is>
    </nc>
    <odxf>
      <protection locked="0"/>
    </odxf>
    <ndxf>
      <protection locked="1"/>
    </ndxf>
  </rcc>
  <rcc rId="78501" sId="1" odxf="1" dxf="1">
    <nc r="F2596" t="inlineStr">
      <is>
        <t xml:space="preserve"> Auksė Statauskienė
VšĮ Ateities visuomenės instituto direktorės pavaduotoja
Tel. Nr. +370647 19 509
Email:  project@futuresoc.com</t>
      </is>
    </nc>
    <odxf>
      <alignment wrapText="0" readingOrder="0"/>
    </odxf>
    <ndxf>
      <alignment wrapText="1" readingOrder="0"/>
    </ndxf>
  </rcc>
  <rcc rId="78502" sId="1">
    <nc r="G2596">
      <v>6</v>
    </nc>
  </rcc>
  <rcc rId="78503" sId="1" odxf="1" dxf="1">
    <nc r="D2597" t="inlineStr">
      <is>
        <t>K6_P2_T2</t>
      </is>
    </nc>
    <odxf>
      <alignment wrapText="0" readingOrder="0"/>
      <protection locked="0"/>
    </odxf>
    <ndxf>
      <alignment wrapText="1" readingOrder="0"/>
      <protection locked="1"/>
    </ndxf>
  </rcc>
  <rcc rId="78504" sId="1" odxf="1" dxf="1">
    <nc r="E2597" t="inlineStr">
      <is>
        <t>Socialinės inovacijos: Valstybės infrastruktūros ir paveldo infrastruktūros įveiklinimo ir aktualizavimo modelio prototipo sukūrimas. (Veiksmų plano p. 28.4, 28.5.).
Rezultatas: Prototipo skirtingų (ir esminių) sudedamųjų dalių integracija siekiant patvirtinti jų sisteminį veikimą laboratorinėmis sąlygomis. Maketo, modelio, meno projekto sukūrimas ir testavimas. Rekomendacijos tobulinimui.</t>
      </is>
    </nc>
    <odxf>
      <protection locked="0"/>
    </odxf>
    <ndxf>
      <protection locked="1"/>
    </ndxf>
  </rcc>
  <rcc rId="78505" sId="1" odxf="1" dxf="1">
    <nc r="F2597" t="inlineStr">
      <is>
        <t xml:space="preserve"> Auksė Statauskienė
VšĮ Ateities visuomenės instituto direktorės pavaduotoja
Tel. Nr. +370647 19 509
Email:  project@futuresoc.com</t>
      </is>
    </nc>
    <odxf>
      <alignment wrapText="0" readingOrder="0"/>
    </odxf>
    <ndxf>
      <alignment wrapText="1" readingOrder="0"/>
    </ndxf>
  </rcc>
  <rcc rId="78506" sId="1">
    <nc r="G2597">
      <v>6</v>
    </nc>
  </rcc>
  <rcc rId="78507" sId="1" odxf="1" dxf="1">
    <nc r="D2598" t="inlineStr">
      <is>
        <t>K6_P2_T2</t>
      </is>
    </nc>
    <odxf>
      <alignment wrapText="0" readingOrder="0"/>
      <protection locked="0"/>
    </odxf>
    <ndxf>
      <alignment wrapText="1" readingOrder="0"/>
      <protection locked="1"/>
    </ndxf>
  </rcc>
  <rcc rId="78508" sId="1" odxf="1" dxf="1">
    <nc r="E2598" t="inlineStr">
      <is>
        <t>Strateginių sprendimų kuriant ir diegiant socialines ir kūrybiškumu grįstas inovacijas modelio (technologijos) prototipo (maketo) sukūrimas ir testavimas.
Rezultatas: Prototipo skirtingų (ir esminių) sudedamųjų dalių integracija siekiant patvirtinti jų sisteminį veikimą laboratorinėmis sąlygomis. Maketo, modelio, meno projekto sukūrimas ir testavimas. Rekomendacijos tobulinimui.</t>
      </is>
    </nc>
    <odxf>
      <protection locked="0"/>
    </odxf>
    <ndxf>
      <protection locked="1"/>
    </ndxf>
  </rcc>
  <rcc rId="78509" sId="1" odxf="1" dxf="1">
    <nc r="F2598" t="inlineStr">
      <is>
        <t xml:space="preserve"> Auksė Statauskienė
VšĮ Ateities visuomenės instituto direktorės pavaduotoja
Tel. Nr. +370647 19 509
Email:  project@futuresoc.com</t>
      </is>
    </nc>
    <odxf>
      <alignment wrapText="0" readingOrder="0"/>
    </odxf>
    <ndxf>
      <alignment wrapText="1" readingOrder="0"/>
    </ndxf>
  </rcc>
  <rcc rId="78510" sId="1">
    <nc r="G2598">
      <v>6</v>
    </nc>
  </rcc>
  <rcc rId="78511" sId="1" odxf="1" dxf="1">
    <nc r="D2599" t="inlineStr">
      <is>
        <t>K6_P2_T2</t>
      </is>
    </nc>
    <odxf>
      <alignment wrapText="0" readingOrder="0"/>
      <protection locked="0"/>
    </odxf>
    <ndxf>
      <alignment wrapText="1" readingOrder="0"/>
      <protection locked="1"/>
    </ndxf>
  </rcc>
  <rcc rId="78512" sId="1" odxf="1" dxf="1">
    <nc r="E2599" t="inlineStr">
      <is>
        <t>Kultūros ir kūrybinių industrijų (KKI) inovatyvių produktų ir paslaugų arba jų sklaidos prototipo (maketo, modelio) patikrinimas realiomis sąlygomis (meno objekto projekto pristatymas visuomenei), išbandymas ir demonstravimas realioje veikimo aplinkoje, demonstruojamas potencialiems vartotojams. (Veiksmų plano p. 26.2.6.).
Rezultatas: maketo, modelio, meno projekto prototipo išbandymas realiomis sąlygomis ir demonstruojamas potencialiems vartotojams.
Pvz. Kino produktų sklaidos Lietuvos regionuose modelio pristatymas.</t>
      </is>
    </nc>
    <odxf>
      <protection locked="0"/>
    </odxf>
    <ndxf>
      <protection locked="1"/>
    </ndxf>
  </rcc>
  <rcc rId="78513" sId="1" odxf="1" dxf="1">
    <nc r="F2599" t="inlineStr">
      <is>
        <t xml:space="preserve"> Auksė Statauskienė
VšĮ Ateities visuomenės instituto direktorės pavaduotoja
Tel. Nr. +370647 19 509
Email:  project@futuresoc.com</t>
      </is>
    </nc>
    <odxf>
      <alignment wrapText="0" readingOrder="0"/>
    </odxf>
    <ndxf>
      <alignment wrapText="1" readingOrder="0"/>
    </ndxf>
  </rcc>
  <rcc rId="78514" sId="1">
    <nc r="G2599">
      <v>6</v>
    </nc>
  </rcc>
  <rcc rId="78515" sId="1" odxf="1" dxf="1">
    <nc r="D2600" t="inlineStr">
      <is>
        <t>K6_P2_T2</t>
      </is>
    </nc>
    <odxf>
      <alignment wrapText="0" readingOrder="0"/>
      <protection locked="0"/>
    </odxf>
    <ndxf>
      <alignment wrapText="1" readingOrder="0"/>
      <protection locked="1"/>
    </ndxf>
  </rcc>
  <rcc rId="78516" sId="1" odxf="1" dxf="1">
    <nc r="E2600" t="inlineStr">
      <is>
        <t>Kultūros ir kūrybinių industrijų (KKI) inovatyvių produktų sklaidos, skatinančios turizmo ūkio konkurencingumą, modelio demonstravimas. 
Rezultatas: Maketo, modelio, meno projekto prototipo išbandymas realiomis sąlygomis ir demonstruojamas potencialiems vartotojams.
Pvz. I: Kultūros keliai, pilių ir dvarų keliai – integruotų produktų turizmui portfelio modelio prototipo demonstravimas, patikrinimas realiomis sąlygomis, demonstruojamas potencialiems vartotojams. 
Pvz. II: Lietuvių literatūros autorių pėdsakais – platformos prototipo demonstravimas turizmo integruoto produktų portfelio prototipo demonstravimas, patikrinimas realiomis sąlygomis, platformos prototipo demonstruojamas potencialiems vartotojams.</t>
      </is>
    </nc>
    <odxf>
      <protection locked="0"/>
    </odxf>
    <ndxf>
      <protection locked="1"/>
    </ndxf>
  </rcc>
  <rcc rId="78517" sId="1" odxf="1" dxf="1">
    <nc r="F2600" t="inlineStr">
      <is>
        <t xml:space="preserve"> Auksė Statauskienė
VšĮ Ateities visuomenės instituto direktorės pavaduotoja
Tel. Nr. +370647 19 509
Email:  project@futuresoc.com</t>
      </is>
    </nc>
    <odxf>
      <alignment wrapText="0" readingOrder="0"/>
    </odxf>
    <ndxf>
      <alignment wrapText="1" readingOrder="0"/>
    </ndxf>
  </rcc>
  <rcc rId="78518" sId="1">
    <nc r="G2600">
      <v>6</v>
    </nc>
  </rcc>
  <rcc rId="78519" sId="1" odxf="1" dxf="1">
    <nc r="D2601" t="inlineStr">
      <is>
        <t>K6_P2_T2</t>
      </is>
    </nc>
    <odxf>
      <alignment wrapText="0" readingOrder="0"/>
      <protection locked="0"/>
    </odxf>
    <ndxf>
      <alignment wrapText="1" readingOrder="0"/>
      <protection locked="1"/>
    </ndxf>
  </rcc>
  <rcc rId="78520" sId="1" odxf="1" dxf="1">
    <nc r="E2601" t="inlineStr">
      <is>
        <t>Kultūros ir kūrybinių industrijų (KKI) inovatyvių produktų skaidos skatinant socialines inovacijas regionuose modelio (technologijos) demonstravimas. 
Rezultatas: Prototipo išbandymas realiomis sąlygomis ir demonstruojamas potencialiems vartotojams.
Pvz.I: Pilių ir dvarų kultūros keliai ir vietos bendruomenių verslumo ugdymas, sekant lietuvių literatūros autorių pėdsakais – miesto ar regiono identiteto modelio prototipo demonstravimas.
PVZ.II: Teatro studijos metodų sklaidos ir integravimo modelio kaip socialinių inovacijų priemonė bendruomenėse prototipo demonstravimas.</t>
      </is>
    </nc>
    <odxf>
      <protection locked="0"/>
    </odxf>
    <ndxf>
      <protection locked="1"/>
    </ndxf>
  </rcc>
  <rcc rId="78521" sId="1" odxf="1" dxf="1">
    <nc r="F2601" t="inlineStr">
      <is>
        <t xml:space="preserve"> Auksė Statauskienė
VšĮ Ateities visuomenės instituto direktorės pavaduotoja
Tel. Nr. +370647 19 509
Email:  project@futuresoc.com</t>
      </is>
    </nc>
    <odxf>
      <alignment wrapText="0" readingOrder="0"/>
    </odxf>
    <ndxf>
      <alignment wrapText="1" readingOrder="0"/>
    </ndxf>
  </rcc>
  <rcc rId="78522" sId="1">
    <nc r="G2601">
      <v>6</v>
    </nc>
  </rcc>
  <rcc rId="78523" sId="1" odxf="1" dxf="1">
    <nc r="D2602" t="inlineStr">
      <is>
        <t>K6_P2_T2</t>
      </is>
    </nc>
    <odxf>
      <alignment wrapText="0" readingOrder="0"/>
      <protection locked="0"/>
    </odxf>
    <ndxf>
      <alignment wrapText="1" readingOrder="0"/>
      <protection locked="1"/>
    </ndxf>
  </rcc>
  <rcc rId="78524" sId="1" odxf="1" dxf="1">
    <nc r="E2602" t="inlineStr">
      <is>
        <t>Proveržio inovacijos kūrimo ir diegimo technologijų be procesų kultūros ir kūrybinių industrijų (KKI) sektoriuje finansavimo modelio demonstravimas. 
Rezultatas: maketo, modelio, projekto sukūrimas ir testavimas. Prototipo išbandymas realiomis sąlygomis ir demonstruojamas potencialiems vartotojams.
Pvz.: Finansiniai instrumentai inovacijų skatinimui ir kūrimui KKI industrijoje,  filantropijos modeliai.</t>
      </is>
    </nc>
    <odxf>
      <protection locked="0"/>
    </odxf>
    <ndxf>
      <protection locked="1"/>
    </ndxf>
  </rcc>
  <rcc rId="78525" sId="1" odxf="1" dxf="1">
    <nc r="F2602" t="inlineStr">
      <is>
        <t xml:space="preserve"> Auksė Statauskienė
VšĮ Ateities visuomenės instituto direktorės pavaduotoja
Tel. Nr. +370647 19 509
Email:  project@futuresoc.com</t>
      </is>
    </nc>
    <odxf>
      <alignment wrapText="0" readingOrder="0"/>
    </odxf>
    <ndxf>
      <alignment wrapText="1" readingOrder="0"/>
    </ndxf>
  </rcc>
  <rcc rId="78526" sId="1">
    <nc r="G2602">
      <v>6</v>
    </nc>
  </rcc>
  <rcc rId="78527" sId="1" odxf="1" dxf="1">
    <nc r="D2603" t="inlineStr">
      <is>
        <t>K6_P2_T2</t>
      </is>
    </nc>
    <odxf>
      <alignment wrapText="0" readingOrder="0"/>
      <protection locked="0"/>
    </odxf>
    <ndxf>
      <alignment wrapText="1" readingOrder="0"/>
      <protection locked="1"/>
    </ndxf>
  </rcc>
  <rcc rId="78528" sId="1" odxf="1" dxf="1">
    <nc r="E2603" t="inlineStr">
      <is>
        <t>Gamybos procesų ir logistikos kaštų optimizavimo kūrybinių industrijų (KKI) sektoriaus įmonėse modelio prototipo demonstravimas. (Veiksmų plano p. 26.2.5.).
Rezultatas: maketo, modelio, projekto sukūrimas ir testavimas. Prototipo išbandymas realiomis sąlygomis ir demonstruojamas potencialiems vartotojams.
Pvz.: Kultūros ir kūrybinių industrijų (KKI) įmonės, veikiančios MTEP srytyje gamybos procesų kaštų mažinimo modelis (technologija).</t>
      </is>
    </nc>
    <odxf>
      <protection locked="0"/>
    </odxf>
    <ndxf>
      <protection locked="1"/>
    </ndxf>
  </rcc>
  <rcc rId="78529" sId="1" odxf="1" dxf="1">
    <nc r="F2603" t="inlineStr">
      <is>
        <t xml:space="preserve"> Auksė Statauskienė
VšĮ Ateities visuomenės instituto direktorės pavaduotoja
Tel. Nr. +370647 19 509
Email:  project@futuresoc.com</t>
      </is>
    </nc>
    <odxf>
      <alignment wrapText="0" readingOrder="0"/>
    </odxf>
    <ndxf>
      <alignment wrapText="1" readingOrder="0"/>
    </ndxf>
  </rcc>
  <rcc rId="78530" sId="1">
    <nc r="G2603">
      <v>6</v>
    </nc>
  </rcc>
  <rcc rId="78531" sId="1" odxf="1" dxf="1">
    <nc r="D2604" t="inlineStr">
      <is>
        <t>K6_P2_T2</t>
      </is>
    </nc>
    <odxf>
      <alignment wrapText="0" readingOrder="0"/>
      <protection locked="0"/>
    </odxf>
    <ndxf>
      <alignment wrapText="1" readingOrder="0"/>
      <protection locked="1"/>
    </ndxf>
  </rcc>
  <rcc rId="78532" sId="1" odxf="1" dxf="1">
    <nc r="E2604" t="inlineStr">
      <is>
        <t>Filantropijos tradicijų skatinimo modelio, siekiant tirti mišrių rinkų kūrimo technologijas (Veiksmų plano p. 26.2.4.) įmonėse prototipo demonstravimas. 
Rezultatas: Maketo, modelio, projekto sukūrimas ir testavimas. Prototipo išbandymas realiomis sąlygomis ir demonstruojamas potencialiems vartotojams.</t>
      </is>
    </nc>
    <odxf>
      <protection locked="0"/>
    </odxf>
    <ndxf>
      <protection locked="1"/>
    </ndxf>
  </rcc>
  <rcc rId="78533" sId="1" odxf="1" dxf="1">
    <nc r="F2604" t="inlineStr">
      <is>
        <t xml:space="preserve"> Auksė Statauskienė
VšĮ Ateities visuomenės instituto direktorės pavaduotoja
Tel. Nr. +370647 19 509
Email:  project@futuresoc.com</t>
      </is>
    </nc>
    <odxf>
      <alignment wrapText="0" readingOrder="0"/>
    </odxf>
    <ndxf>
      <alignment wrapText="1" readingOrder="0"/>
    </ndxf>
  </rcc>
  <rcc rId="78534" sId="1">
    <nc r="G2604">
      <v>6</v>
    </nc>
  </rcc>
  <rcc rId="78535" sId="1" odxf="1" dxf="1">
    <nc r="D2605" t="inlineStr">
      <is>
        <t>K6_P2_T2</t>
      </is>
    </nc>
    <odxf>
      <alignment wrapText="0" readingOrder="0"/>
      <protection locked="0"/>
    </odxf>
    <ndxf>
      <alignment wrapText="1" readingOrder="0"/>
      <protection locked="1"/>
    </ndxf>
  </rcc>
  <rcc rId="78536" sId="1" odxf="1" dxf="1">
    <nc r="E2605" t="inlineStr">
      <is>
        <t>Kultūros ir kūrybinių industrijų (KKI) (dizaino ir audiovizualinių medijų) produktų eksporto modelio sukūrimas. (Veiksmų plano p. 26.1)
Rezultatas: Prototipo išbandymas realiomis sąlygomis ir demonstruojamas potencialiems vartotojams. (Veiksmų plano p. 26.1.).</t>
      </is>
    </nc>
    <odxf>
      <protection locked="0"/>
    </odxf>
    <ndxf>
      <protection locked="1"/>
    </ndxf>
  </rcc>
  <rcc rId="78537" sId="1" odxf="1" dxf="1">
    <nc r="F2605" t="inlineStr">
      <is>
        <t xml:space="preserve"> Auksė Statauskienė
VšĮ Ateities visuomenės instituto direktorės pavaduotoja
Tel. Nr. +370647 19 509
Email:  project@futuresoc.com</t>
      </is>
    </nc>
    <odxf>
      <alignment wrapText="0" readingOrder="0"/>
    </odxf>
    <ndxf>
      <alignment wrapText="1" readingOrder="0"/>
    </ndxf>
  </rcc>
  <rcc rId="78538" sId="1">
    <nc r="G2605">
      <v>6</v>
    </nc>
  </rcc>
  <rcc rId="78539" sId="1" odxf="1" dxf="1">
    <nc r="D2606" t="inlineStr">
      <is>
        <t>K6_P2_T2</t>
      </is>
    </nc>
    <odxf>
      <alignment wrapText="0" readingOrder="0"/>
      <protection locked="0"/>
    </odxf>
    <ndxf>
      <alignment wrapText="1" readingOrder="0"/>
      <protection locked="1"/>
    </ndxf>
  </rcc>
  <rcc rId="78540" sId="1" odxf="1" dxf="1">
    <nc r="E2606" t="inlineStr">
      <is>
        <t>Socialinės inovacijos: Valstybės infrastruktūros ir paveldo infrastruktūros įveiklinimo ir aktualizavimo modelio prototipo demonstravimas. 
Rezultatas: Prototipo išbandymas realiomis sąlygomis ir demonstruojamas potencialiems vartotojams. (Veiksmų plano p. 28.4, 28.5.).</t>
      </is>
    </nc>
    <odxf>
      <protection locked="0"/>
    </odxf>
    <ndxf>
      <protection locked="1"/>
    </ndxf>
  </rcc>
  <rcc rId="78541" sId="1" odxf="1" dxf="1">
    <nc r="F2606" t="inlineStr">
      <is>
        <t xml:space="preserve"> Auksė Statauskienė
VšĮ Ateities visuomenės instituto direktorės pavaduotoja
Tel. Nr. +370647 19 509
Email:  project@futuresoc.com</t>
      </is>
    </nc>
    <odxf>
      <alignment wrapText="0" readingOrder="0"/>
    </odxf>
    <ndxf>
      <alignment wrapText="1" readingOrder="0"/>
    </ndxf>
  </rcc>
  <rcc rId="78542" sId="1">
    <nc r="G2606">
      <v>6</v>
    </nc>
  </rcc>
  <rcc rId="78543" sId="1" odxf="1" dxf="1">
    <nc r="D2607" t="inlineStr">
      <is>
        <t>K6_P2_T2</t>
      </is>
    </nc>
    <odxf>
      <alignment wrapText="0" readingOrder="0"/>
      <protection locked="0"/>
    </odxf>
    <ndxf>
      <alignment wrapText="1" readingOrder="0"/>
      <protection locked="1"/>
    </ndxf>
  </rcc>
  <rcc rId="78544" sId="1" odxf="1" dxf="1">
    <nc r="E2607" t="inlineStr">
      <is>
        <t>Kultūros ir kūrybinių industrijų (KKI) inovatyvių produktų ir paslaugų, jų sklaidos prototipo (maketo, modelio) bandomosios partijos gamyba. (Veiksmų plano p. 26.2.6.).
Rezultatas: Įvertinta galutinio produkto bandomoji partija, produkto kokybė, produktas pristatomas potencieliems vartotojams. Parengiama įranga, sukauptiami ištekliai.
Pvz.: kino produktų sklaidos prototipo išbandymas Lietuvos regiono sąlygomis, įvertinama produkto kokybė.</t>
      </is>
    </nc>
    <odxf>
      <protection locked="0"/>
    </odxf>
    <ndxf>
      <protection locked="1"/>
    </ndxf>
  </rcc>
  <rcc rId="78545" sId="1" odxf="1" dxf="1">
    <nc r="F2607" t="inlineStr">
      <is>
        <t xml:space="preserve"> Auksė Statauskienė
VšĮ Ateities visuomenės instituto direktorės pavaduotoja
Tel. Nr. +370647 19 509
Email:  project@futuresoc.com</t>
      </is>
    </nc>
    <odxf>
      <alignment wrapText="0" readingOrder="0"/>
    </odxf>
    <ndxf>
      <alignment wrapText="1" readingOrder="0"/>
    </ndxf>
  </rcc>
  <rcc rId="78546" sId="1">
    <nc r="G2607">
      <v>6</v>
    </nc>
  </rcc>
  <rcc rId="78547" sId="1" odxf="1" dxf="1">
    <nc r="D2608" t="inlineStr">
      <is>
        <t>K6_P2_T2</t>
      </is>
    </nc>
    <odxf>
      <alignment wrapText="0" readingOrder="0"/>
      <protection locked="0"/>
    </odxf>
    <ndxf>
      <alignment wrapText="1" readingOrder="0"/>
      <protection locked="1"/>
    </ndxf>
  </rcc>
  <rcc rId="78548" sId="1" odxf="1" dxf="1">
    <nc r="E2608" t="inlineStr">
      <is>
        <t>Kultūros ir kūrybinių industrijų (KKI) inovatyvių produktų sklaida skatinant turizmo ūkio konkurencingumą. 
Rezultatas: Įvertinta galutinio produkto bandomoji partija, produkto kokybė, produktas pristatomas potencieliems vartotojams. Parengiama įranga, sukauptiami ištekliai.
Pvz.I: lietuvių literatūros autorių pėdsakais integruotų produktų turizmui portfelio modelio pristatymas potencieliems vartotojams, parengiama įranga, sukauptiami ištekliai.
Pvz. II: pilių ir dvarų kultūros keliai, M. K. Čiurlionio kūrybos kelias – platformos pristatymas potencieliems vartotojams; parengiama įranga, sukauptiami ištekliai.</t>
      </is>
    </nc>
    <odxf>
      <protection locked="0"/>
    </odxf>
    <ndxf>
      <protection locked="1"/>
    </ndxf>
  </rcc>
  <rcc rId="78549" sId="1" odxf="1" dxf="1">
    <nc r="F2608" t="inlineStr">
      <is>
        <t xml:space="preserve"> Auksė Statauskienė
VšĮ Ateities visuomenės instituto direktorės pavaduotoja
Tel. Nr. +370647 19 509
Email:  project@futuresoc.com</t>
      </is>
    </nc>
    <odxf>
      <alignment wrapText="0" readingOrder="0"/>
    </odxf>
    <ndxf>
      <alignment wrapText="1" readingOrder="0"/>
    </ndxf>
  </rcc>
  <rcc rId="78550" sId="1">
    <nc r="G2608">
      <v>6</v>
    </nc>
  </rcc>
  <rcc rId="78551" sId="1" odxf="1" dxf="1">
    <nc r="D2609" t="inlineStr">
      <is>
        <t>K6_P2_T2</t>
      </is>
    </nc>
    <odxf>
      <alignment wrapText="0" readingOrder="0"/>
      <protection locked="0"/>
    </odxf>
    <ndxf>
      <alignment wrapText="1" readingOrder="0"/>
      <protection locked="1"/>
    </ndxf>
  </rcc>
  <rcc rId="78552" sId="1" odxf="1" dxf="1">
    <nc r="E2609" t="inlineStr">
      <is>
        <t>Kultūros ir kūrybinių industrijų (KKI) produktų skaidos skatinant socialines inovacijas regionuose (teatro studijos metodų sklaida ir integravimas kaip socialinių inovacijų priemonė bendruomenėse).
Rezultatas: Įvertinta galutinio produkto bandomoji partija, produkto kokybė, produktas pristatomas potencieliems vartotojams. Parengiama įranga, sukauptiami ištekliai.
Pvz.I: Pilių ir dvarų kultūros keliai ir vietos bendruomenių verslumo ugdymo modelio (technologijos) pristatymas potencieliems vartotojams, parengiama įranga, sukauptiami ištekliai. 
PVZ.II: Sekant lietuvių literatūros autorių pėdsakais – miesto ar regiono identiteto modelio prototipo pristatymas potencieliems vartotojams; parengiama įranga, sukauptiami ištekliai. 
PVZ.III: Teatro studijos metodų sklaidos ir integravimo modelio kaip socialinių inovacijų priemonės bendruomenėse modelio pristatymas potencieliems vartotojams, parengiama įranga, sukauptiami ištekliai.</t>
      </is>
    </nc>
    <odxf>
      <protection locked="0"/>
    </odxf>
    <ndxf>
      <protection locked="1"/>
    </ndxf>
  </rcc>
  <rcc rId="78553" sId="1" odxf="1" dxf="1">
    <nc r="F2609" t="inlineStr">
      <is>
        <t xml:space="preserve"> Auksė Statauskienė
VšĮ Ateities visuomenės instituto direktorės pavaduotoja
Tel. Nr. +370647 19 509
Email:  project@futuresoc.com</t>
      </is>
    </nc>
    <odxf>
      <alignment wrapText="0" readingOrder="0"/>
    </odxf>
    <ndxf>
      <alignment wrapText="1" readingOrder="0"/>
    </ndxf>
  </rcc>
  <rcc rId="78554" sId="1">
    <nc r="G2609">
      <v>6</v>
    </nc>
  </rcc>
  <rcc rId="78555" sId="1" odxf="1" dxf="1">
    <nc r="D2610" t="inlineStr">
      <is>
        <t>K6_P2_T2</t>
      </is>
    </nc>
    <odxf>
      <alignment wrapText="0" readingOrder="0"/>
      <protection locked="0"/>
    </odxf>
    <ndxf>
      <alignment wrapText="1" readingOrder="0"/>
      <protection locked="1"/>
    </ndxf>
  </rcc>
  <rcc rId="78556" sId="1" odxf="1" dxf="1">
    <nc r="E2610" t="inlineStr">
      <is>
        <t>Proveržio inovacijos kūrymo ir diegimo technologijų ir procesų kultūros ir kūrybinių industrijų sektoriuje finansavimo modelio pristatymas potencieliems vartotojams. 
Rezultatas: Įvertinta galutinio produkto bandomoji partija, produkto kokybė, produktas pristatomas potencieliems vartotojams. Parengiama įranga, sukauptiami ištekliai.
Pvz. Finansiniai instrumentai inovacijų skatinimui ir kūrimui KKI industrijoje,  filantropijos modeliai.</t>
      </is>
    </nc>
    <odxf>
      <protection locked="0"/>
    </odxf>
    <ndxf>
      <protection locked="1"/>
    </ndxf>
  </rcc>
  <rcc rId="78557" sId="1" odxf="1" dxf="1">
    <nc r="F2610" t="inlineStr">
      <is>
        <t xml:space="preserve"> Auksė Statauskienė
VšĮ Ateities visuomenės instituto direktorės pavaduotoja
Tel. Nr. +370647 19 509
Email:  project@futuresoc.com</t>
      </is>
    </nc>
    <odxf>
      <alignment wrapText="0" readingOrder="0"/>
    </odxf>
    <ndxf>
      <alignment wrapText="1" readingOrder="0"/>
    </ndxf>
  </rcc>
  <rcc rId="78558" sId="1">
    <nc r="G2610">
      <v>6</v>
    </nc>
  </rcc>
  <rcc rId="78559" sId="1" odxf="1" dxf="1">
    <nc r="D2611" t="inlineStr">
      <is>
        <t>K6_P2_T2</t>
      </is>
    </nc>
    <odxf>
      <alignment wrapText="0" readingOrder="0"/>
      <protection locked="0"/>
    </odxf>
    <ndxf>
      <alignment wrapText="1" readingOrder="0"/>
      <protection locked="1"/>
    </ndxf>
  </rcc>
  <rcc rId="78560" sId="1" odxf="1" dxf="1">
    <nc r="E2611" t="inlineStr">
      <is>
        <t>Gamybos procesų ir logistikos kaštų optimizavimo kūrybinių industrijų (KKI) sektoriaus įmonėse modelio (technologijos) pristatymas potencieliems vartotojams. (Veiksmų plano p. 26.2.5.).
Rezultatas: Įvertinta galutinio produkto bandomoji partija, produkto kokybė, atliekamas efektyvumo vertinimas, grįžtamojo ryšio, vartotojų vertinimo analizę. Produktas pristatomas potencieliems vartotojams. 
Pvz.: Kultūros ir kūrybinių industrijų (KKI) įmonės, veikiančios MTEP srytyje gamybos procesų kaštų mažinimo modelis (technologija).</t>
      </is>
    </nc>
    <odxf>
      <protection locked="0"/>
    </odxf>
    <ndxf>
      <protection locked="1"/>
    </ndxf>
  </rcc>
  <rcc rId="78561" sId="1" odxf="1" dxf="1">
    <nc r="F2611" t="inlineStr">
      <is>
        <t xml:space="preserve"> Auksė Statauskienė
VšĮ Ateities visuomenės instituto direktorės pavaduotoja
Tel. Nr. +370647 19 509
Email:  project@futuresoc.com</t>
      </is>
    </nc>
    <odxf>
      <alignment wrapText="0" readingOrder="0"/>
    </odxf>
    <ndxf>
      <alignment wrapText="1" readingOrder="0"/>
    </ndxf>
  </rcc>
  <rcc rId="78562" sId="1">
    <nc r="G2611">
      <v>6</v>
    </nc>
  </rcc>
  <rcc rId="78563" sId="1" odxf="1" dxf="1">
    <nc r="D2612" t="inlineStr">
      <is>
        <t>K6_P2_T2</t>
      </is>
    </nc>
    <odxf>
      <alignment wrapText="0" readingOrder="0"/>
      <protection locked="0"/>
    </odxf>
    <ndxf>
      <alignment wrapText="1" readingOrder="0"/>
      <protection locked="1"/>
    </ndxf>
  </rcc>
  <rcc rId="78564" sId="1" odxf="1" dxf="1">
    <nc r="E2612" t="inlineStr">
      <is>
        <t>Filantropijos tradicijų skatinimo modelio, siekiant tirti mišrių rinkų kūrimo technologijas pristatymas potencieliems vartotojams. (Veiksmų plano p. 26.2.4.)
Rezultatas: Įvertinta galutinio produkto bandomoji partija, produkto kokybė, produktas pristatomas potencieliems vartotojams. Parengiama įranga, sukauptiami ištekliai.</t>
      </is>
    </nc>
    <odxf>
      <protection locked="0"/>
    </odxf>
    <ndxf>
      <protection locked="1"/>
    </ndxf>
  </rcc>
  <rcc rId="78565" sId="1" odxf="1" dxf="1">
    <nc r="F2612" t="inlineStr">
      <is>
        <t xml:space="preserve"> Auksė Statauskienė
VšĮ Ateities visuomenės instituto direktorės pavaduotoja
Tel. Nr. +370647 19 509
Email:  project@futuresoc.com</t>
      </is>
    </nc>
    <odxf>
      <alignment wrapText="0" readingOrder="0"/>
    </odxf>
    <ndxf>
      <alignment wrapText="1" readingOrder="0"/>
    </ndxf>
  </rcc>
  <rcc rId="78566" sId="1">
    <nc r="G2612">
      <v>6</v>
    </nc>
  </rcc>
  <rcc rId="78567" sId="1" odxf="1" dxf="1">
    <nc r="D2613" t="inlineStr">
      <is>
        <t>K6_P2_T2</t>
      </is>
    </nc>
    <odxf>
      <alignment wrapText="0" readingOrder="0"/>
      <protection locked="0"/>
    </odxf>
    <ndxf>
      <alignment wrapText="1" readingOrder="0"/>
      <protection locked="1"/>
    </ndxf>
  </rcc>
  <rcc rId="78568" sId="1" odxf="1" dxf="1">
    <nc r="E2613" t="inlineStr">
      <is>
        <t>Kultūros ir kūrybinių industrijų (KKI) inovatyvių (dizaino ir audiovizualinių medijų) produkrų eksporto modelio pristatymas potencieliems vartotojams. 
Rezultatas: Įvertinta galutinio produkto bandomoji partija, produkto kokybė, produktas pristatomas potencieliems vartotojams. Parengiama įranga, sukauptiami ištekliai. (Veiksmų plano p. 26.1.).</t>
      </is>
    </nc>
    <odxf>
      <protection locked="0"/>
    </odxf>
    <ndxf>
      <protection locked="1"/>
    </ndxf>
  </rcc>
  <rcc rId="78569" sId="1" odxf="1" dxf="1">
    <nc r="F2613" t="inlineStr">
      <is>
        <t xml:space="preserve"> Auksė Statauskienė
VšĮ Ateities visuomenės instituto direktorės pavaduotoja
Tel. Nr. +370647 19 509
Email:  project@futuresoc.com</t>
      </is>
    </nc>
    <odxf>
      <alignment wrapText="0" readingOrder="0"/>
    </odxf>
    <ndxf>
      <alignment wrapText="1" readingOrder="0"/>
    </ndxf>
  </rcc>
  <rcc rId="78570" sId="1">
    <nc r="G2613">
      <v>6</v>
    </nc>
  </rcc>
  <rcc rId="78571" sId="1" odxf="1" dxf="1">
    <nc r="D2614" t="inlineStr">
      <is>
        <t>K6_P2_T2</t>
      </is>
    </nc>
    <odxf>
      <alignment wrapText="0" readingOrder="0"/>
      <protection locked="0"/>
    </odxf>
    <ndxf>
      <alignment wrapText="1" readingOrder="0"/>
      <protection locked="1"/>
    </ndxf>
  </rcc>
  <rcc rId="78572" sId="1" odxf="1" dxf="1">
    <nc r="E2614" t="inlineStr">
      <is>
        <t>Socialinės inovacijos: infrastruktūros ir paveldo infrastruktūros įveiklinimo ir aktualizavimo modelio (technologijos) pristatymas potencieliems vartotojams. 
Rezultatas: Įvertinta galutinio produkto bandomoji partija, produkto kokybė, produktas pristatomas potencieliems vartotojams. Parengiama įranga, sukauptiami ištekliai. (Veiksmų plano p. 28.4, 28.5.).</t>
      </is>
    </nc>
    <odxf>
      <protection locked="0"/>
    </odxf>
    <ndxf>
      <protection locked="1"/>
    </ndxf>
  </rcc>
  <rcc rId="78573" sId="1" odxf="1" dxf="1">
    <nc r="F2614" t="inlineStr">
      <is>
        <t xml:space="preserve"> Auksė Statauskienė
VšĮ Ateities visuomenės instituto direktorės pavaduotoja
Tel. Nr. +370647 19 509
Email:  project@futuresoc.com</t>
      </is>
    </nc>
    <odxf>
      <alignment wrapText="0" readingOrder="0"/>
    </odxf>
    <ndxf>
      <alignment wrapText="1" readingOrder="0"/>
    </ndxf>
  </rcc>
  <rcc rId="78574" sId="1">
    <nc r="G2614">
      <v>6</v>
    </nc>
  </rcc>
  <rcc rId="78575" sId="1" odxf="1" dxf="1">
    <nc r="D2615"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576" sId="1" odxf="1" dxf="1">
    <nc r="E2615" t="inlineStr">
      <is>
        <t>Verslo inovacijų realizavimo alternatyvų modeliavimo bei rizikos ir naudos vertinimo metodika bei elektroninio analizės įrankio prototipas
Projektas skirtas sukurti įmonei elektroninį įrankį, kuris įgalins lanksčiau vykdyti strateginio planavimo sesijas. Įranki susideda iš kelių etapų:
- Sprendimas „drag and drop“ principu elektroninėje erdvėje sudaryti įmonės problemų sprendimo medį
- Pagal sprendimų medyje išgrynintas alternatyvas parengti jų teigiamo/neigiamo poveikio bei pasireiškimo tikimybės vertinimo metodiką
- Apskaičiuoti visuminį balą, leidžiantį pasirinkti labiausiai priimtiną alternatyvą.
Projekto metu parengiama įmonei adaptuota alternatyvų vertinimo metodika bei elektroninio įrankio prototipas, leidžianti vertinti alternatyvas bei išsaugoti rezultatus bei išvadas.</t>
      </is>
    </nc>
    <odxf>
      <protection locked="0"/>
    </odxf>
    <ndxf>
      <protection locked="1"/>
    </ndxf>
  </rcc>
  <rcc rId="78577" sId="1" odxf="1" dxf="1">
    <nc r="F2615" t="inlineStr">
      <is>
        <t>Simona Miliauskienė, 
Tel.(+370 5) 271 4466,
e-mail: simona.miliauskiene@mruni.eu</t>
      </is>
    </nc>
    <odxf>
      <alignment wrapText="0" readingOrder="0"/>
    </odxf>
    <ndxf>
      <alignment wrapText="1" readingOrder="0"/>
    </ndxf>
  </rcc>
  <rcc rId="78578" sId="1">
    <nc r="G2615">
      <v>13</v>
    </nc>
  </rcc>
  <rcc rId="78579" sId="1" odxf="1" dxf="1">
    <nc r="D2616"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580" sId="1" odxf="1" dxf="1">
    <nc r="E2616" t="inlineStr">
      <is>
        <t>Žaidybinimo (angl. gamefication) technologijomis ir kolektyvinio intelekto principais paremto atvirųjų inovacijų modelio prototipas.</t>
      </is>
    </nc>
    <odxf>
      <protection locked="0"/>
    </odxf>
    <ndxf>
      <protection locked="1"/>
    </ndxf>
  </rcc>
  <rcc rId="78581" sId="1" odxf="1" dxf="1">
    <nc r="F2616" t="inlineStr">
      <is>
        <t>Simona Miliauskienė, 
Tel.(+370 5) 271 4466,
e-mail: simona.miliauskiene@mruni.eu</t>
      </is>
    </nc>
    <odxf>
      <alignment wrapText="0" readingOrder="0"/>
    </odxf>
    <ndxf>
      <alignment wrapText="1" readingOrder="0"/>
    </ndxf>
  </rcc>
  <rcc rId="78582" sId="1">
    <nc r="G2616">
      <v>13</v>
    </nc>
  </rcc>
  <rcc rId="78583" sId="1" odxf="1" dxf="1">
    <nc r="D2617" t="inlineStr">
      <is>
        <t>K6_P2_T2</t>
      </is>
    </nc>
    <odxf>
      <alignment wrapText="0" readingOrder="0"/>
      <protection locked="0"/>
    </odxf>
    <ndxf>
      <alignment wrapText="1" readingOrder="0"/>
      <protection locked="1"/>
    </ndxf>
  </rcc>
  <rcc rId="78584" sId="1" odxf="1" dxf="1">
    <nc r="E2617" t="inlineStr">
      <is>
        <t xml:space="preserve">Simuliacinės platformos vartotojų nuomonei apie naują produktą/paslaugą surinkti prototipas.
Prototipas skirtas nuolat kaupti ir analizuoti vartotojų nuomonę apie įmonės produktus/paslaugas ir automatiškai generuoti ataskaitas apie stebimas vartotojų nuomonės pasikeitimo tendencijas. Taip užčiuopiant naujam produktui keliamus reikalavimus bei vartotojo pasirengimą naujo produkto vartojimui.
</t>
      </is>
    </nc>
    <odxf>
      <protection locked="0"/>
    </odxf>
    <ndxf>
      <protection locked="1"/>
    </ndxf>
  </rcc>
  <rcc rId="78585" sId="1" odxf="1" dxf="1">
    <nc r="F2617" t="inlineStr">
      <is>
        <t>Simona Miliauskienė, 
Tel.(+370 5) 271 4466,
e-mail: simona.miliauskiene@mruni.eu</t>
      </is>
    </nc>
    <odxf>
      <alignment wrapText="0" readingOrder="0"/>
    </odxf>
    <ndxf>
      <alignment wrapText="1" readingOrder="0"/>
    </ndxf>
  </rcc>
  <rcc rId="78586" sId="1">
    <nc r="G2617">
      <v>13</v>
    </nc>
  </rcc>
  <rcc rId="78587" sId="1" odxf="1" dxf="1">
    <nc r="D2618" t="inlineStr">
      <is>
        <t>K6_P2_T2</t>
      </is>
    </nc>
    <odxf>
      <alignment wrapText="0" readingOrder="0"/>
      <protection locked="0"/>
    </odxf>
    <ndxf>
      <alignment wrapText="1" readingOrder="0"/>
      <protection locked="1"/>
    </ndxf>
  </rcc>
  <rcc rId="78588" sId="1" odxf="1" dxf="1">
    <nc r="E2618" t="inlineStr">
      <is>
        <t xml:space="preserve">Bendrakūros  (angl.co-creation) modelio prototipas mažoms ir vidutinėms  įmonėms. Metodika nagrinėja, kokios sąlygų reikia, kad būtų užtikrintas sėkmingas vertės kūrimas kartu su vidiniais ir išoriniais veikėjais. Prie išorinių veiksnių priskirtini ir socialinių technologijų įrankiai, todėl studija pasiūlys ir technologinius sprendimus, kurie darys įtaką  bendros vertės kūrimui. 
</t>
      </is>
    </nc>
    <odxf>
      <protection locked="0"/>
    </odxf>
    <ndxf>
      <protection locked="1"/>
    </ndxf>
  </rcc>
  <rcc rId="78589" sId="1" odxf="1" dxf="1">
    <nc r="F2618" t="inlineStr">
      <is>
        <t>Simona Miliauskienė, 
Tel.(+370 5) 271 4466,
e-mail: simona.miliauskiene@mruni.eu</t>
      </is>
    </nc>
    <odxf>
      <alignment wrapText="0" readingOrder="0"/>
    </odxf>
    <ndxf>
      <alignment wrapText="1" readingOrder="0"/>
    </ndxf>
  </rcc>
  <rcc rId="78590" sId="1">
    <nc r="G2618">
      <v>13</v>
    </nc>
  </rcc>
  <rcc rId="78591" sId="1" odxf="1" dxf="1">
    <nc r="D2619" t="inlineStr">
      <is>
        <t>K6_P2_T3</t>
      </is>
    </nc>
    <odxf>
      <font>
        <sz val="11"/>
        <color theme="1"/>
        <name val="Calibri"/>
        <scheme val="minor"/>
      </font>
      <alignment wrapText="0" readingOrder="0"/>
      <protection locked="0"/>
    </odxf>
    <ndxf>
      <font>
        <sz val="11"/>
        <color indexed="8"/>
        <name val="Calibri"/>
        <scheme val="none"/>
      </font>
      <alignment wrapText="1" readingOrder="0"/>
      <protection locked="1"/>
    </ndxf>
  </rcc>
  <rcc rId="78592" sId="1" odxf="1" dxf="1">
    <nc r="E2619" t="inlineStr">
      <is>
        <t xml:space="preserve">Darbo efektyvumo didinimo, diegiant technologines inovacijas, modeliavimas </t>
      </is>
    </nc>
    <odxf>
      <protection locked="0"/>
    </odxf>
    <ndxf>
      <protection locked="1"/>
    </ndxf>
  </rcc>
  <rcc rId="78593" sId="1" odxf="1" dxf="1">
    <nc r="F2619" t="inlineStr">
      <is>
        <t>Prof.dr. Daiva Beržinskienė-Juozainienė
El.p.:daivos.berzinskienes@gmail.com</t>
      </is>
    </nc>
    <odxf>
      <alignment wrapText="0" readingOrder="0"/>
    </odxf>
    <ndxf>
      <alignment wrapText="1" readingOrder="0"/>
    </ndxf>
  </rcc>
  <rcc rId="78594" sId="1">
    <nc r="G2619">
      <v>16</v>
    </nc>
  </rcc>
  <rcc rId="78595" sId="1" odxf="1" dxf="1">
    <nc r="D2620" t="inlineStr">
      <is>
        <t>K5_P3_T2</t>
      </is>
    </nc>
    <odxf>
      <alignment wrapText="0" readingOrder="0"/>
      <protection locked="0"/>
    </odxf>
    <ndxf>
      <alignment wrapText="1" readingOrder="0"/>
      <protection locked="1"/>
    </ndxf>
  </rcc>
  <rcc rId="78596" sId="1" odxf="1" dxf="1">
    <nc r="E2620" t="inlineStr">
      <is>
        <t>Miniatiūrinio dozimetro valdiklio ARM technologija – prototipo kūrimas.</t>
      </is>
    </nc>
    <odxf>
      <protection locked="0"/>
    </odxf>
    <ndxf>
      <protection locked="1"/>
    </ndxf>
  </rcc>
  <rcc rId="78597" sId="1" odxf="1" dxf="1">
    <nc r="F2620" t="inlineStr">
      <is>
        <t>Dr. Artūras Plukis
FTMC branduolinių tyrimų skyrius
Tel. (+3705)2661654
Mob. +37068754728
El. p.: arturas.plukis@ftmc.lt</t>
      </is>
    </nc>
    <odxf>
      <alignment wrapText="0" readingOrder="0"/>
    </odxf>
    <ndxf>
      <alignment wrapText="1" readingOrder="0"/>
    </ndxf>
  </rcc>
  <rcc rId="78598" sId="1">
    <nc r="G2620">
      <v>18</v>
    </nc>
  </rcc>
  <rcc rId="78599" sId="1" odxf="1" dxf="1">
    <nc r="D2621" t="inlineStr">
      <is>
        <t>K5_P4_T2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600" sId="1" odxf="1" dxf="1">
    <nc r="E2621" t="inlineStr">
      <is>
        <t>Mokomasis laboratorinis stendas šviesos sąveikos su medžiaga demonstracijai.  Atspindys, visiškas vidaus atspindys, paviršiniai plazmonai. Paskirtis- universitetų ir kolegijų laboratorijoms.</t>
      </is>
    </nc>
    <odxf>
      <protection locked="0"/>
    </odxf>
    <ndxf>
      <protection locked="1"/>
    </ndxf>
  </rcc>
  <rcc rId="78601" sId="1" odxf="1" dxf="1">
    <nc r="F2621" t="inlineStr">
      <is>
        <t>Dr. Viktoras Vaičikauskas
FTMC Taikomosios IR spektroskopijos laboratorija
Mob. +37069961327
El. p.: vikvai@ktl.mii.lt</t>
      </is>
    </nc>
    <odxf>
      <alignment wrapText="0" readingOrder="0"/>
    </odxf>
    <ndxf>
      <alignment wrapText="1" readingOrder="0"/>
    </ndxf>
  </rcc>
  <rcc rId="78602" sId="1">
    <nc r="G2621">
      <v>18</v>
    </nc>
  </rcc>
  <rcc rId="78603" sId="1" odxf="1" dxf="1">
    <nc r="D2622" t="inlineStr">
      <is>
        <t>K6_P2_T2</t>
      </is>
    </nc>
    <odxf>
      <alignment wrapText="0" readingOrder="0"/>
      <protection locked="0"/>
    </odxf>
    <ndxf>
      <alignment wrapText="1" readingOrder="0"/>
      <protection locked="1"/>
    </ndxf>
  </rcc>
  <rcc rId="78604" sId="1" odxf="1" dxf="1">
    <nc r="E2622" t="inlineStr">
      <is>
        <t>Programinės įrangos ir 3d aplinkos prototipų virtualios realybės įrangai kūrimas juos taikant kaip proveržinę technologiją.</t>
      </is>
    </nc>
    <odxf>
      <protection locked="0"/>
    </odxf>
    <ndxf>
      <protection locked="1"/>
    </ndxf>
  </rcc>
  <rcc rId="78605" sId="1" odxf="1" dxf="1">
    <nc r="F2622" t="inlineStr">
      <is>
        <t>Audrius Zujus
Inovacijų programos vadovas
audrius.zujus@bpti.lt 
+37066295830</t>
      </is>
    </nc>
    <odxf>
      <alignment wrapText="0" readingOrder="0"/>
      <protection locked="0"/>
    </odxf>
    <ndxf>
      <alignment wrapText="1" readingOrder="0"/>
      <protection locked="1"/>
    </ndxf>
  </rcc>
  <rcc rId="78606" sId="1">
    <nc r="G2622">
      <v>20</v>
    </nc>
  </rcc>
  <rcc rId="78607" sId="1" odxf="1" dxf="1">
    <nc r="D2623" t="inlineStr">
      <is>
        <t>K6_P2_T3</t>
      </is>
    </nc>
    <odxf>
      <alignment wrapText="0" readingOrder="0"/>
      <protection locked="0"/>
    </odxf>
    <ndxf>
      <alignment wrapText="1" readingOrder="0"/>
      <protection locked="1"/>
    </ndxf>
  </rcc>
  <rcc rId="78608" sId="1" odxf="1" dxf="1">
    <nc r="E2623" t="inlineStr">
      <is>
        <t>Kompiuterinės regos, vaizdo analizės, mobiliųjų technologijų, daiktų interneto taikymo proveržio inovacijoms techninė galimybių studija</t>
      </is>
    </nc>
    <odxf>
      <protection locked="0"/>
    </odxf>
    <ndxf>
      <protection locked="1"/>
    </ndxf>
  </rcc>
  <rcc rId="78609" sId="1" odxf="1" dxf="1">
    <nc r="F2623" t="inlineStr">
      <is>
        <t>dr. Paulius Serafinavičius
Vyresnusis mokslo darbuotojas
 paulius.serafinavicius@bpti.lt
+37068387737</t>
      </is>
    </nc>
    <odxf>
      <alignment wrapText="0" readingOrder="0"/>
      <protection locked="0"/>
    </odxf>
    <ndxf>
      <alignment wrapText="1" readingOrder="0"/>
      <protection locked="1"/>
    </ndxf>
  </rcc>
  <rcc rId="78610" sId="1">
    <nc r="G2623">
      <v>20</v>
    </nc>
  </rcc>
  <rcc rId="78611" sId="1" odxf="1" dxf="1">
    <nc r="D2624" t="inlineStr">
      <is>
        <t>K6_P2_T2</t>
      </is>
    </nc>
    <odxf>
      <alignment wrapText="0" readingOrder="0"/>
      <protection locked="0"/>
    </odxf>
    <ndxf>
      <alignment wrapText="1" readingOrder="0"/>
      <protection locked="1"/>
    </ndxf>
  </rcc>
  <rcc rId="78612" sId="1" odxf="1" dxf="1">
    <nc r="E2624" t="inlineStr">
      <is>
        <t>Prototipų duomenų gavybos ir dirbtinio intelekto taikymams inovacijų procese sukūrimas.</t>
      </is>
    </nc>
    <odxf>
      <protection locked="0"/>
    </odxf>
    <ndxf>
      <protection locked="1"/>
    </ndxf>
  </rcc>
  <rcc rId="78613" sId="1" odxf="1" dxf="1">
    <nc r="F2624" t="inlineStr">
      <is>
        <t>Prof. Tomas Krilavičius
IT skyriaus vadovas 
 t.krilavicius@bpti.lt
 +37061804223</t>
      </is>
    </nc>
    <odxf>
      <alignment wrapText="0" readingOrder="0"/>
      <protection locked="0"/>
    </odxf>
    <ndxf>
      <alignment wrapText="1" readingOrder="0"/>
      <protection locked="1"/>
    </ndxf>
  </rcc>
  <rcc rId="78614" sId="1">
    <nc r="G2624">
      <v>20</v>
    </nc>
  </rcc>
  <rcc rId="78615" sId="1" odxf="1" dxf="1">
    <nc r="D2625" t="inlineStr">
      <is>
        <t>K6_P2_T2</t>
      </is>
    </nc>
    <odxf>
      <alignment wrapText="0" readingOrder="0"/>
      <protection locked="0"/>
    </odxf>
    <ndxf>
      <alignment wrapText="1" readingOrder="0"/>
      <protection locked="1"/>
    </ndxf>
  </rcc>
  <rcc rId="78616" sId="1" odxf="1" dxf="1">
    <nc r="E2625" t="inlineStr">
      <is>
        <t>Prototipų kalbos technologijų taikymams inovacijų procese sukūrimas.</t>
      </is>
    </nc>
    <odxf>
      <protection locked="0"/>
    </odxf>
    <ndxf>
      <protection locked="1"/>
    </ndxf>
  </rcc>
  <rcc rId="78617" sId="1" odxf="1" dxf="1">
    <nc r="F2625" t="inlineStr">
      <is>
        <t>Prof. Tomas Krilavičius
IT skyriaus vadovas 
 t.krilavicius@bpti.lt
 +37061804223</t>
      </is>
    </nc>
    <odxf>
      <alignment wrapText="0" readingOrder="0"/>
      <protection locked="0"/>
    </odxf>
    <ndxf>
      <alignment wrapText="1" readingOrder="0"/>
      <protection locked="1"/>
    </ndxf>
  </rcc>
  <rcc rId="78618" sId="1">
    <nc r="G2625">
      <v>20</v>
    </nc>
  </rcc>
  <rcc rId="78619" sId="1" odxf="1" dxf="1">
    <nc r="D2626" t="inlineStr">
      <is>
        <t>K6_P2_T2</t>
      </is>
    </nc>
    <odxf>
      <alignment wrapText="0" readingOrder="0"/>
      <protection locked="0"/>
    </odxf>
    <ndxf>
      <alignment wrapText="1" readingOrder="0"/>
      <protection locked="1"/>
    </ndxf>
  </rcc>
  <rcc rId="78620" sId="1" odxf="1" dxf="1">
    <nc r="E2626" t="inlineStr">
      <is>
        <t>Prototipų duomenų gavybos ir dirbtinio intelekto taikymams inovacijų procese demonstravimas.</t>
      </is>
    </nc>
    <odxf>
      <protection locked="0"/>
    </odxf>
    <ndxf>
      <protection locked="1"/>
    </ndxf>
  </rcc>
  <rcc rId="78621" sId="1" odxf="1" dxf="1">
    <nc r="F2626" t="inlineStr">
      <is>
        <t>Prof. Tomas Krilavičius
IT skyriaus vadovas 
 t.krilavicius@bpti.lt
 +37061804223</t>
      </is>
    </nc>
    <odxf>
      <alignment wrapText="0" readingOrder="0"/>
      <protection locked="0"/>
    </odxf>
    <ndxf>
      <alignment wrapText="1" readingOrder="0"/>
      <protection locked="1"/>
    </ndxf>
  </rcc>
  <rcc rId="78622" sId="1">
    <nc r="G2626">
      <v>20</v>
    </nc>
  </rcc>
  <rcc rId="78623" sId="1" odxf="1" dxf="1">
    <nc r="D2627" t="inlineStr">
      <is>
        <t>K6_P2_T2</t>
      </is>
    </nc>
    <odxf>
      <alignment wrapText="0" readingOrder="0"/>
      <protection locked="0"/>
    </odxf>
    <ndxf>
      <alignment wrapText="1" readingOrder="0"/>
      <protection locked="1"/>
    </ndxf>
  </rcc>
  <rcc rId="78624" sId="1" odxf="1" dxf="1">
    <nc r="E2627" t="inlineStr">
      <is>
        <t>Prototipų kalbos technologijų taikymams ugdymo technologijų inovacijų procese demonstravimas.</t>
      </is>
    </nc>
    <odxf>
      <protection locked="0"/>
    </odxf>
    <ndxf>
      <protection locked="1"/>
    </ndxf>
  </rcc>
  <rcc rId="78625" sId="1" odxf="1" dxf="1">
    <nc r="F2627" t="inlineStr">
      <is>
        <t>Prof. Tomas Krilavičius
IT skyriaus vadovas 
 t.krilavicius@bpti.lt
 +37061804223</t>
      </is>
    </nc>
    <odxf>
      <alignment wrapText="0" readingOrder="0"/>
      <protection locked="0"/>
    </odxf>
    <ndxf>
      <alignment wrapText="1" readingOrder="0"/>
      <protection locked="1"/>
    </ndxf>
  </rcc>
  <rcc rId="78626" sId="1">
    <nc r="G2627">
      <v>20</v>
    </nc>
  </rcc>
  <rcc rId="78627" sId="1" odxf="1" dxf="1">
    <nc r="D2628" t="inlineStr">
      <is>
        <t>K6_P2_T2</t>
      </is>
    </nc>
    <odxf>
      <alignment wrapText="0" readingOrder="0"/>
      <protection locked="0"/>
    </odxf>
    <ndxf>
      <alignment wrapText="1" readingOrder="0"/>
      <protection locked="1"/>
    </ndxf>
  </rcc>
  <rcc rId="78628" sId="1" odxf="1" dxf="1">
    <nc r="E2628" t="inlineStr">
      <is>
        <t>Sistemų taikančių duomenų gavybos ir dirbtinio intelekto inovacijų procese bandomosios partijos gamyba</t>
      </is>
    </nc>
    <odxf>
      <protection locked="0"/>
    </odxf>
    <ndxf>
      <protection locked="1"/>
    </ndxf>
  </rcc>
  <rcc rId="78629" sId="1" odxf="1" dxf="1">
    <nc r="F2628" t="inlineStr">
      <is>
        <t>Prof. Tomas Krilavičius
IT skyriaus vadovas 
 t.krilavicius@bpti.lt
 +37061804223</t>
      </is>
    </nc>
    <odxf>
      <alignment wrapText="0" readingOrder="0"/>
      <protection locked="0"/>
    </odxf>
    <ndxf>
      <alignment wrapText="1" readingOrder="0"/>
      <protection locked="1"/>
    </ndxf>
  </rcc>
  <rcc rId="78630" sId="1">
    <nc r="G2628">
      <v>20</v>
    </nc>
  </rcc>
  <rcc rId="78631" sId="1" odxf="1" dxf="1">
    <nc r="D2629" t="inlineStr">
      <is>
        <t>K6_P2_T2</t>
      </is>
    </nc>
    <odxf>
      <alignment wrapText="0" readingOrder="0"/>
      <protection locked="0"/>
    </odxf>
    <ndxf>
      <alignment wrapText="1" readingOrder="0"/>
      <protection locked="1"/>
    </ndxf>
  </rcc>
  <rcc rId="78632" sId="1" odxf="1" dxf="1">
    <nc r="E2629" t="inlineStr">
      <is>
        <t>Sistemų taikančių kalbos technologijas inovacijų procese bandomosios partijos gamyba.</t>
      </is>
    </nc>
    <odxf>
      <protection locked="0"/>
    </odxf>
    <ndxf>
      <protection locked="1"/>
    </ndxf>
  </rcc>
  <rcc rId="78633" sId="1" odxf="1" dxf="1">
    <nc r="F2629" t="inlineStr">
      <is>
        <t>Prof. Tomas Krilavičius
IT skyriaus vadovas 
 t.krilavicius@bpti.lt
 +37061804223</t>
      </is>
    </nc>
    <odxf>
      <alignment wrapText="0" readingOrder="0"/>
      <protection locked="0"/>
    </odxf>
    <ndxf>
      <alignment wrapText="1" readingOrder="0"/>
      <protection locked="1"/>
    </ndxf>
  </rcc>
  <rcc rId="78634" sId="1">
    <nc r="G2629">
      <v>20</v>
    </nc>
  </rcc>
  <rcc rId="78635" sId="1" odxf="1" dxf="1">
    <nc r="D2630"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636" sId="1" odxf="1" dxf="1">
    <nc r="E2630" t="inlineStr">
      <is>
        <t>Elektroninių sistemų prototipų sukūrimas</t>
      </is>
    </nc>
    <odxf>
      <font>
        <sz val="11"/>
        <color theme="1"/>
        <name val="Calibri"/>
        <scheme val="minor"/>
      </font>
      <protection locked="0"/>
    </odxf>
    <ndxf>
      <font>
        <sz val="11"/>
        <color auto="1"/>
        <name val="Calibri"/>
        <scheme val="minor"/>
      </font>
      <protection locked="1"/>
    </ndxf>
  </rcc>
  <rcc rId="78637" sId="1" odxf="1" dxf="1">
    <nc r="F2630"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638" sId="1">
    <nc r="G2630">
      <v>22</v>
    </nc>
  </rcc>
  <rcc rId="78639" sId="1" odxf="1" dxf="1">
    <nc r="D2631"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640" sId="1" odxf="1" dxf="1">
    <nc r="E2631" t="inlineStr">
      <is>
        <t xml:space="preserve">Sužaidybinimo (angl. gamification) panaudojimo įmonių veiklos procesuose techninės galimybių studijos </t>
      </is>
    </nc>
    <odxf>
      <font>
        <sz val="11"/>
        <color theme="1"/>
        <name val="Calibri"/>
        <scheme val="minor"/>
      </font>
      <alignment horizontal="general" vertical="top" readingOrder="0"/>
      <protection locked="0"/>
    </odxf>
    <ndxf>
      <font>
        <sz val="11"/>
        <color auto="1"/>
        <name val="Calibri"/>
        <scheme val="minor"/>
      </font>
      <alignment horizontal="left" vertical="center" readingOrder="0"/>
      <protection locked="1"/>
    </ndxf>
  </rcc>
  <rcc rId="78641" sId="1" odxf="1" dxf="1">
    <nc r="F2631"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642" sId="1">
    <nc r="G2631">
      <v>22</v>
    </nc>
  </rcc>
  <rcc rId="78643" sId="1" odxf="1" dxf="1">
    <nc r="D2632"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644" sId="1" odxf="1" dxf="1">
    <nc r="E2632" t="inlineStr">
      <is>
        <t xml:space="preserve">„Y“, „Z“ kartų vartotojų elgsenos ypatumų studija. Atliekama „Y“/ „Z“ kartų vartotojų  charakteristikų analizė, nustatomi jų sprendimų priėmimo stiliai ir parengiami  elgsenos modeliai. </t>
      </is>
    </nc>
    <odxf>
      <font>
        <sz val="11"/>
        <color theme="1"/>
        <name val="Calibri"/>
        <scheme val="minor"/>
      </font>
      <alignment vertical="top" readingOrder="0"/>
      <protection locked="0"/>
    </odxf>
    <ndxf>
      <font>
        <sz val="11"/>
        <color auto="1"/>
        <name val="Calibri"/>
        <scheme val="minor"/>
      </font>
      <alignment vertical="center" readingOrder="0"/>
      <protection locked="1"/>
    </ndxf>
  </rcc>
  <rcc rId="78645" sId="1" odxf="1" dxf="1">
    <nc r="F2632"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646" sId="1">
    <nc r="G2632">
      <v>22</v>
    </nc>
  </rcc>
  <rcc rId="78647" sId="1" odxf="1" dxf="1">
    <nc r="D2633"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648" sId="1" odxf="1" dxf="1">
    <nc r="E2633" t="inlineStr">
      <is>
        <t>Lokalinės drėgmės vietos nustatymo įrenginio projektavimas požeminėse komunikacijose. Šildymo  vamzdžių, dujotekio, naftotiekio požeminėse komunikacijose, kuriose pravedžioti kontroliniai laidai, reikia nustatyti defekto (drėgmės) vietą ir ją lokalizuoti. Rezultatas - maketas/prototipas.</t>
      </is>
    </nc>
    <odxf>
      <font>
        <sz val="11"/>
        <color theme="1"/>
        <name val="Calibri"/>
        <scheme val="minor"/>
      </font>
      <protection locked="0"/>
    </odxf>
    <ndxf>
      <font>
        <sz val="11"/>
        <color auto="1"/>
        <name val="Calibri"/>
        <scheme val="minor"/>
      </font>
      <protection locked="1"/>
    </ndxf>
  </rcc>
  <rcc rId="78649" sId="1" odxf="1" dxf="1">
    <nc r="F2633"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650" sId="1">
    <nc r="G2633">
      <v>22</v>
    </nc>
  </rcc>
  <rcc rId="78651" sId="1" odxf="1" dxf="1">
    <nc r="D2634"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652" sId="1" odxf="1" dxf="1">
    <nc r="E2634" t="inlineStr">
      <is>
        <t>Tikslaus drėgmės vietos nustatymo už izoliacinių pertvarų prototipo sukūrimas. Numatoma sukurti ir pritaikyti prietaisą su autonominiu maitinimu, kuris nustatytų drėgmės perteklių požeminėse komunikacijose ir leistų tiksliai lokalizuoti defekto koordinates.</t>
      </is>
    </nc>
    <odxf>
      <font>
        <sz val="11"/>
        <color theme="1"/>
        <name val="Calibri"/>
        <scheme val="minor"/>
      </font>
      <protection locked="0"/>
    </odxf>
    <ndxf>
      <font>
        <sz val="11"/>
        <color auto="1"/>
        <name val="Calibri"/>
        <scheme val="minor"/>
      </font>
      <protection locked="1"/>
    </ndxf>
  </rcc>
  <rcc rId="78653" sId="1" odxf="1" dxf="1">
    <nc r="F2634"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654" sId="1">
    <nc r="G2634">
      <v>22</v>
    </nc>
  </rcc>
  <rcc rId="78655" sId="1" odxf="1" dxf="1">
    <nc r="D2635" t="inlineStr">
      <is>
        <t>K6_P2_T2</t>
      </is>
    </nc>
    <odxf>
      <font>
        <sz val="11"/>
        <color theme="1"/>
        <name val="Calibri"/>
        <scheme val="minor"/>
      </font>
      <alignment wrapText="0" readingOrder="0"/>
      <protection locked="0"/>
    </odxf>
    <ndxf>
      <font>
        <sz val="11"/>
        <color auto="1"/>
        <name val="Calibri"/>
        <scheme val="minor"/>
      </font>
      <alignment wrapText="1" readingOrder="0"/>
      <protection locked="1"/>
    </ndxf>
  </rcc>
  <rcc rId="78656" sId="1" odxf="1" dxf="1">
    <nc r="E2635" t="inlineStr">
      <is>
        <t xml:space="preserve">Originalios socialinių tinklų veiksmingumo įvertinimo organizacijos pokyčių valdyme loginės analizės matricos prototipo sukūrimas. </t>
      </is>
    </nc>
    <odxf>
      <font>
        <sz val="11"/>
        <color theme="1"/>
        <name val="Calibri"/>
        <scheme val="minor"/>
      </font>
      <alignment vertical="top" readingOrder="0"/>
      <protection locked="0"/>
    </odxf>
    <ndxf>
      <font>
        <sz val="11"/>
        <color auto="1"/>
        <name val="Calibri"/>
        <scheme val="minor"/>
      </font>
      <alignment vertical="center" readingOrder="0"/>
      <protection locked="1"/>
    </ndxf>
  </rcc>
  <rcc rId="78657" sId="1" odxf="1" dxf="1">
    <nc r="F263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658" sId="1">
    <nc r="G2635">
      <v>22</v>
    </nc>
  </rcc>
  <rcc rId="78659" sId="1" odxf="1" dxf="1">
    <nc r="D2636" t="inlineStr">
      <is>
        <t>K6_P2_T2</t>
      </is>
    </nc>
    <odxf>
      <font>
        <sz val="11"/>
        <color theme="1"/>
        <name val="Calibri"/>
        <scheme val="minor"/>
      </font>
      <alignment wrapText="0" readingOrder="0"/>
      <protection locked="0"/>
    </odxf>
    <ndxf>
      <font>
        <sz val="11"/>
        <color auto="1"/>
        <name val="Calibri"/>
        <scheme val="none"/>
      </font>
      <alignment wrapText="1" readingOrder="0"/>
      <protection locked="1"/>
    </ndxf>
  </rcc>
  <rcc rId="78660" sId="1" odxf="1" dxf="1">
    <nc r="E2636" t="inlineStr">
      <is>
        <t xml:space="preserve">Naujo produkto dizaino prototipo sukūrimas. Rezultate bus parengtas produkto dizaino pirminis maketas, ištestuotas maketo ar jo elementų veikimas. Testuojama produkto gamybai reikalinga įranga, medžiagos, sąlygos ir pan. </t>
      </is>
    </nc>
    <odxf>
      <font>
        <sz val="11"/>
        <color theme="1"/>
        <name val="Calibri"/>
        <scheme val="minor"/>
      </font>
      <protection locked="0"/>
    </odxf>
    <ndxf>
      <font>
        <sz val="11"/>
        <color auto="1"/>
        <name val="Calibri"/>
        <scheme val="none"/>
      </font>
      <protection locked="1"/>
    </ndxf>
  </rcc>
  <rcc rId="78661" sId="1" odxf="1" dxf="1">
    <nc r="F263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662" sId="1">
    <nc r="G2636">
      <v>22</v>
    </nc>
  </rcc>
  <rcc rId="78663" sId="1" odxf="1" dxf="1">
    <nc r="D2637" t="inlineStr">
      <is>
        <t>K6_P2_T2</t>
      </is>
    </nc>
    <odxf>
      <alignment wrapText="0" readingOrder="0"/>
      <protection locked="0"/>
    </odxf>
    <ndxf>
      <alignment wrapText="1" readingOrder="0"/>
      <protection locked="1"/>
    </ndxf>
  </rcc>
  <rcc rId="78664" sId="1" odxf="1" dxf="1">
    <nc r="E2637" t="inlineStr">
      <is>
        <t xml:space="preserve">Socialinių  inovacijų bendruomenių organizavimo ir įgalinimo modelių ir platformų prototipų parengimas   </t>
      </is>
    </nc>
    <odxf>
      <protection locked="0"/>
    </odxf>
    <ndxf>
      <protection locked="1"/>
    </ndxf>
  </rcc>
  <rcc rId="78665" sId="1" odxf="1" dxf="1">
    <nc r="F2637" t="inlineStr">
      <is>
        <t>Doc. dr. Romualdas Stankaitis
Tel. 8 698 05 867 
romualdas.stankaitis@leu.lt</t>
      </is>
    </nc>
    <odxf>
      <alignment wrapText="0" readingOrder="0"/>
    </odxf>
    <ndxf>
      <alignment wrapText="1" readingOrder="0"/>
    </ndxf>
  </rcc>
  <rcc rId="78666" sId="1">
    <nc r="G2637">
      <v>24</v>
    </nc>
  </rcc>
  <rcc rId="78667" sId="1" odxf="1" dxf="1">
    <nc r="D2638" t="inlineStr">
      <is>
        <t>K6_P2_T3</t>
      </is>
    </nc>
    <odxf>
      <alignment wrapText="0" readingOrder="0"/>
      <protection locked="0"/>
    </odxf>
    <ndxf>
      <alignment wrapText="1" readingOrder="0"/>
      <protection locked="1"/>
    </ndxf>
  </rcc>
  <rcc rId="78668" sId="1" odxf="1" dxf="1">
    <nc r="E2638" t="inlineStr">
      <is>
        <t xml:space="preserve">Socialinės antreprenerystės technologijų ir procesų sukūrimas </t>
      </is>
    </nc>
    <odxf>
      <protection locked="0"/>
    </odxf>
    <ndxf>
      <protection locked="1"/>
    </ndxf>
  </rcc>
  <rcc rId="78669" sId="1" odxf="1" dxf="1">
    <nc r="F2638" t="inlineStr">
      <is>
        <t>Doc. dr. Romualdas Stankaitis
Tel. 8 698 05 867 
romualdas.stankaitis@leu.lt</t>
      </is>
    </nc>
    <odxf>
      <alignment wrapText="0" readingOrder="0"/>
    </odxf>
    <ndxf>
      <alignment wrapText="1" readingOrder="0"/>
    </ndxf>
  </rcc>
  <rcc rId="78670" sId="1">
    <nc r="G2638">
      <v>24</v>
    </nc>
  </rcc>
  <rcc rId="78671" sId="1" odxf="1" dxf="1">
    <nc r="D2639" t="inlineStr">
      <is>
        <t>K6_P2_T3</t>
      </is>
    </nc>
    <odxf>
      <alignment wrapText="0" readingOrder="0"/>
      <protection locked="0"/>
    </odxf>
    <ndxf>
      <alignment wrapText="1" readingOrder="0"/>
      <protection locked="1"/>
    </ndxf>
  </rcc>
  <rcc rId="78672" sId="1" odxf="1" dxf="1">
    <nc r="E2639" t="inlineStr">
      <is>
        <t>Socialinių inovacijų integravimo į egzistuojantį verslo modelį metodikos parengimas</t>
      </is>
    </nc>
    <odxf>
      <protection locked="0"/>
    </odxf>
    <ndxf>
      <protection locked="1"/>
    </ndxf>
  </rcc>
  <rcc rId="78673" sId="1" odxf="1" dxf="1">
    <nc r="F2639" t="inlineStr">
      <is>
        <t>Doc. dr. Romualdas Stankaitis
Tel. 8 698 05 867 
romualdas.stankaitis@leu.lt</t>
      </is>
    </nc>
    <odxf>
      <alignment wrapText="0" readingOrder="0"/>
    </odxf>
    <ndxf>
      <alignment wrapText="1" readingOrder="0"/>
    </ndxf>
  </rcc>
  <rcc rId="78674" sId="1">
    <nc r="G2639">
      <v>24</v>
    </nc>
  </rcc>
  <rcc rId="78675" sId="1" odxf="1" dxf="1">
    <nc r="D2640" t="inlineStr">
      <is>
        <t>K6_P2_T3</t>
      </is>
    </nc>
    <odxf>
      <alignment wrapText="0" readingOrder="0"/>
      <protection locked="0"/>
    </odxf>
    <ndxf>
      <alignment wrapText="1" readingOrder="0"/>
      <protection locked="1"/>
    </ndxf>
  </rcc>
  <rcc rId="78676" sId="1" odxf="1" dxf="1">
    <nc r="E2640" t="inlineStr">
      <is>
        <t>Socialinio verslo modelių generavimo ir verslo brandinimo mechanizmo sukūrimas</t>
      </is>
    </nc>
    <odxf>
      <protection locked="0"/>
    </odxf>
    <ndxf>
      <protection locked="1"/>
    </ndxf>
  </rcc>
  <rcc rId="78677" sId="1" odxf="1" dxf="1">
    <nc r="F2640" t="inlineStr">
      <is>
        <t>Doc. dr. Romualdas Stankaitis
Tel. 8 698 05 867 
romualdas.stankaitis@leu.lt</t>
      </is>
    </nc>
    <odxf>
      <alignment wrapText="0" readingOrder="0"/>
    </odxf>
    <ndxf>
      <alignment wrapText="1" readingOrder="0"/>
    </ndxf>
  </rcc>
  <rcc rId="78678" sId="1">
    <nc r="G2640">
      <v>24</v>
    </nc>
  </rcc>
  <rcc rId="78679" sId="1" odxf="1" dxf="1">
    <nc r="D2641" t="inlineStr">
      <is>
        <t>K6_P2_T3</t>
      </is>
    </nc>
    <odxf>
      <alignment wrapText="0" readingOrder="0"/>
      <protection locked="0"/>
    </odxf>
    <ndxf>
      <alignment wrapText="1" readingOrder="0"/>
      <protection locked="1"/>
    </ndxf>
  </rcc>
  <rcc rId="78680" sId="1" odxf="1" dxf="1">
    <nc r="E2641" t="inlineStr">
      <is>
        <t xml:space="preserve">Inovacijų kultūros ir kūrybinių industrijų plėtros technologijos </t>
      </is>
    </nc>
    <odxf>
      <protection locked="0"/>
    </odxf>
    <ndxf>
      <protection locked="1"/>
    </ndxf>
  </rcc>
  <rcc rId="78681" sId="1" odxf="1" dxf="1">
    <nc r="F2641" t="inlineStr">
      <is>
        <t>Doc. dr. Romualdas Stankaitis
Tel. 8 698 05 867 
romualdas.stankaitis@leu.lt</t>
      </is>
    </nc>
    <odxf>
      <alignment wrapText="0" readingOrder="0"/>
    </odxf>
    <ndxf>
      <alignment wrapText="1" readingOrder="0"/>
    </ndxf>
  </rcc>
  <rcc rId="78682" sId="1">
    <nc r="G2641">
      <v>24</v>
    </nc>
  </rcc>
  <rcc rId="78683" sId="1" odxf="1" dxf="1">
    <nc r="D2642" t="inlineStr">
      <is>
        <t>K6_P2_T3</t>
      </is>
    </nc>
    <odxf>
      <alignment wrapText="0" readingOrder="0"/>
      <protection locked="0"/>
    </odxf>
    <ndxf>
      <alignment wrapText="1" readingOrder="0"/>
      <protection locked="1"/>
    </ndxf>
  </rcc>
  <rcc rId="78684" sId="1" odxf="1" dxf="1">
    <nc r="E2642" t="inlineStr">
      <is>
        <t>Verslo procesų sprendimų ir jų palaikymo elementų sistemos sukūrimas</t>
      </is>
    </nc>
    <odxf>
      <protection locked="0"/>
    </odxf>
    <ndxf>
      <protection locked="1"/>
    </ndxf>
  </rcc>
  <rcc rId="78685" sId="1" odxf="1" dxf="1">
    <nc r="F2642" t="inlineStr">
      <is>
        <t>Doc. dr. Romualdas Stankaitis
Tel. 8 698 05 867 
romualdas.stankaitis@leu.lt</t>
      </is>
    </nc>
    <odxf>
      <alignment wrapText="0" readingOrder="0"/>
    </odxf>
    <ndxf>
      <alignment wrapText="1" readingOrder="0"/>
    </ndxf>
  </rcc>
  <rcc rId="78686" sId="1">
    <nc r="G2642">
      <v>24</v>
    </nc>
  </rcc>
  <rcc rId="78687" sId="1" odxf="1" dxf="1">
    <nc r="D2643" t="inlineStr">
      <is>
        <t>K6_P2_T3</t>
      </is>
    </nc>
    <odxf>
      <alignment wrapText="0" readingOrder="0"/>
      <protection locked="0"/>
    </odxf>
    <ndxf>
      <alignment wrapText="1" readingOrder="0"/>
      <protection locked="1"/>
    </ndxf>
  </rcc>
  <rcc rId="78688" sId="1" odxf="1" dxf="1">
    <nc r="E2643" t="inlineStr">
      <is>
        <t xml:space="preserve">Inovatyvių idėjų atrankos ir brandinimo modelių sukūrimas </t>
      </is>
    </nc>
    <odxf>
      <protection locked="0"/>
    </odxf>
    <ndxf>
      <protection locked="1"/>
    </ndxf>
  </rcc>
  <rcc rId="78689" sId="1" odxf="1" dxf="1">
    <nc r="F2643" t="inlineStr">
      <is>
        <t>Doc. dr. Romualdas Stankaitis
Tel. 8 698 05 867 
romualdas.stankaitis@leu.lt</t>
      </is>
    </nc>
    <odxf>
      <alignment wrapText="0" readingOrder="0"/>
    </odxf>
    <ndxf>
      <alignment wrapText="1" readingOrder="0"/>
    </ndxf>
  </rcc>
  <rcc rId="78690" sId="1">
    <nc r="G2643">
      <v>24</v>
    </nc>
  </rcc>
  <rcc rId="78691" sId="1" odxf="1" dxf="1">
    <nc r="D2644" t="inlineStr">
      <is>
        <t>K6_P2_T3</t>
      </is>
    </nc>
    <odxf>
      <alignment wrapText="0" readingOrder="0"/>
      <protection locked="0"/>
    </odxf>
    <ndxf>
      <alignment wrapText="1" readingOrder="0"/>
      <protection locked="1"/>
    </ndxf>
  </rcc>
  <rcc rId="78692" sId="1" odxf="1" dxf="1">
    <nc r="E2644" t="inlineStr">
      <is>
        <t xml:space="preserve">Novatoriškų verslo modelių technologijos sukūrimas </t>
      </is>
    </nc>
    <odxf>
      <protection locked="0"/>
    </odxf>
    <ndxf>
      <protection locked="1"/>
    </ndxf>
  </rcc>
  <rcc rId="78693" sId="1" odxf="1" dxf="1">
    <nc r="F2644" t="inlineStr">
      <is>
        <t>Doc. dr. Romualdas Stankaitis
Tel. 8 698 05 867 
romualdas.stankaitis@leu.lt</t>
      </is>
    </nc>
    <odxf>
      <alignment wrapText="0" readingOrder="0"/>
    </odxf>
    <ndxf>
      <alignment wrapText="1" readingOrder="0"/>
    </ndxf>
  </rcc>
  <rcc rId="78694" sId="1">
    <nc r="G2644">
      <v>24</v>
    </nc>
  </rcc>
  <rcc rId="78695" sId="1" odxf="1" dxf="1">
    <nc r="D2645" t="inlineStr">
      <is>
        <t>K6_P2_T2</t>
      </is>
    </nc>
    <odxf>
      <alignment wrapText="0" readingOrder="0"/>
      <protection locked="0"/>
    </odxf>
    <ndxf>
      <alignment wrapText="1" readingOrder="0"/>
      <protection locked="1"/>
    </ndxf>
  </rcc>
  <rcc rId="78696" sId="1" odxf="1" dxf="1">
    <nc r="E2645" t="inlineStr">
      <is>
        <t xml:space="preserve">Socialinio verslo modelio prototipo sukūrimas </t>
      </is>
    </nc>
    <odxf>
      <protection locked="0"/>
    </odxf>
    <ndxf>
      <protection locked="1"/>
    </ndxf>
  </rcc>
  <rcc rId="78697" sId="1" odxf="1" dxf="1">
    <nc r="F2645" t="inlineStr">
      <is>
        <t>Doc. dr. Romualdas Stankaitis
Tel. 8 698 05 867 
romualdas.stankaitis@leu.lt</t>
      </is>
    </nc>
    <odxf>
      <alignment wrapText="0" readingOrder="0"/>
    </odxf>
    <ndxf>
      <alignment wrapText="1" readingOrder="0"/>
    </ndxf>
  </rcc>
  <rcc rId="78698" sId="1">
    <nc r="G2645">
      <v>24</v>
    </nc>
  </rcc>
  <rcc rId="78699" sId="1" odxf="1" dxf="1">
    <nc r="D2646" t="inlineStr">
      <is>
        <t>K6_P2_T3</t>
      </is>
    </nc>
    <odxf>
      <alignment wrapText="0" readingOrder="0"/>
      <protection locked="0"/>
    </odxf>
    <ndxf>
      <alignment wrapText="1" readingOrder="0"/>
      <protection locked="1"/>
    </ndxf>
  </rcc>
  <rcc rId="78700" sId="1" odxf="1" dxf="1">
    <nc r="E2646" t="inlineStr">
      <is>
        <t xml:space="preserve">Verslo akseleravimo modelio sukūrimas  </t>
      </is>
    </nc>
    <odxf>
      <protection locked="0"/>
    </odxf>
    <ndxf>
      <protection locked="1"/>
    </ndxf>
  </rcc>
  <rcc rId="78701" sId="1" odxf="1" dxf="1">
    <nc r="F2646" t="inlineStr">
      <is>
        <t>Doc. dr. Romualdas Stankaitis
Tel. 8 698 05 867 
romualdas.stankaitis@leu.lt</t>
      </is>
    </nc>
    <odxf>
      <alignment wrapText="0" readingOrder="0"/>
    </odxf>
    <ndxf>
      <alignment wrapText="1" readingOrder="0"/>
    </ndxf>
  </rcc>
  <rcc rId="78702" sId="1">
    <nc r="G2646">
      <v>24</v>
    </nc>
  </rcc>
  <rcc rId="78703" sId="1" odxf="1" dxf="1">
    <nc r="D2647"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04" sId="1" odxf="1" dxf="1">
    <nc r="E2647" t="inlineStr">
      <is>
        <t>Prototipo kūrimo proceso valdymas, kūrybiškumo ir inovatyvumo skatinimas.
Rezultatas: sukurtas prototipo kūrimo proceso valdymo modelis.</t>
      </is>
    </nc>
    <odxf>
      <protection locked="0"/>
    </odxf>
    <ndxf>
      <protection locked="1"/>
    </ndxf>
  </rcc>
  <rcc rId="78705" sId="1" odxf="1" dxf="1">
    <nc r="F2647" t="inlineStr">
      <is>
        <t>Inovacijų ir verslumo centras
Tel. (8 5) 219 3288
rima.rubcinskaite@tvm.vu.lt</t>
      </is>
    </nc>
    <odxf>
      <alignment wrapText="0" readingOrder="0"/>
    </odxf>
    <ndxf>
      <alignment wrapText="1" readingOrder="0"/>
    </ndxf>
  </rcc>
  <rcc rId="78706" sId="1">
    <nc r="G2647">
      <v>30</v>
    </nc>
  </rcc>
  <rcc rId="78707" sId="1" odxf="1" dxf="1">
    <nc r="D2648"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08" sId="1" odxf="1" dxf="1">
    <nc r="E2648" t="inlineStr">
      <is>
        <t>Klientų aptarnavimo esamos situacijos tyrimas, problemų formulavimas ir jų sprendimo modelių paieška.
Rezultatas: klientų aptarnavimo sistemų tobulinimo metodika ir informacijos aktualizavimo proceso modelis</t>
      </is>
    </nc>
    <odxf>
      <protection locked="0"/>
    </odxf>
    <ndxf>
      <protection locked="1"/>
    </ndxf>
  </rcc>
  <rcc rId="78709" sId="1" odxf="1" dxf="1">
    <nc r="F2648" t="inlineStr">
      <is>
        <t>Inovacijų ir verslumo centras
Tel. (8 5) 219 3288
rima.rubcinskaite@tvm.vu.lt</t>
      </is>
    </nc>
    <odxf>
      <alignment wrapText="0" readingOrder="0"/>
    </odxf>
    <ndxf>
      <alignment wrapText="1" readingOrder="0"/>
    </ndxf>
  </rcc>
  <rcc rId="78710" sId="1">
    <nc r="G2648">
      <v>30</v>
    </nc>
  </rcc>
  <rcc rId="78711" sId="1" odxf="1" dxf="1">
    <nc r="D2649"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12" sId="1" odxf="1" dxf="1">
    <nc r="E2649" t="inlineStr">
      <is>
        <t>Inovacijų valdymas/ diegimas, esant ribotiems įmonės ištekliams.
Rezultatas: sukurtas inovacijų valdymo arba diegimo modelis, atsižvelgiant į įmonės išorinius ir vidinius išteklius.</t>
      </is>
    </nc>
    <odxf>
      <protection locked="0"/>
    </odxf>
    <ndxf>
      <protection locked="1"/>
    </ndxf>
  </rcc>
  <rcc rId="78713" sId="1" odxf="1" dxf="1">
    <nc r="F2649" t="inlineStr">
      <is>
        <t>Inovacijų ir verslumo centras
Tel. (8 5) 219 3288
rima.rubcinskaite@tvm.vu.lt</t>
      </is>
    </nc>
    <odxf>
      <alignment wrapText="0" readingOrder="0"/>
    </odxf>
    <ndxf>
      <alignment wrapText="1" readingOrder="0"/>
    </ndxf>
  </rcc>
  <rcc rId="78714" sId="1">
    <nc r="G2649">
      <v>30</v>
    </nc>
  </rcc>
  <rcc rId="78715" sId="1" odxf="1" dxf="1">
    <nc r="D2650"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16" sId="1" odxf="1" dxf="1">
    <nc r="E2650" t="inlineStr">
      <is>
        <t>Atsargų valdymo problemų tyrimas ir naujos apyvartines lėšas tausojančios metodikos, taikant matematinius metodus, parengimas.
Rezultatas: Parengti kompiuteriniai modeliai atsargų valdymo problemoms tirti ir atsargų valdymo gerinimo metodika, kurią taikant racionaliau naudojamos apyvartinės lėšos.</t>
      </is>
    </nc>
    <odxf>
      <protection locked="0"/>
    </odxf>
    <ndxf>
      <protection locked="1"/>
    </ndxf>
  </rcc>
  <rcc rId="78717" sId="1" odxf="1" dxf="1">
    <nc r="F2650" t="inlineStr">
      <is>
        <t>Inovacijų ir verslumo centras
Tel. (8 5) 219 3288
rima.rubcinskaite@tvm.vu.lt</t>
      </is>
    </nc>
    <odxf>
      <alignment wrapText="0" readingOrder="0"/>
    </odxf>
    <ndxf>
      <alignment wrapText="1" readingOrder="0"/>
    </ndxf>
  </rcc>
  <rcc rId="78718" sId="1">
    <nc r="G2650">
      <v>30</v>
    </nc>
  </rcc>
  <rcc rId="78719" sId="1" odxf="1" dxf="1">
    <nc r="D2651" t="inlineStr">
      <is>
        <t>K6_P2_T3</t>
      </is>
    </nc>
    <odxf>
      <alignment wrapText="0" readingOrder="0"/>
      <protection locked="0"/>
    </odxf>
    <ndxf>
      <alignment wrapText="1" readingOrder="0"/>
      <protection locked="1"/>
    </ndxf>
  </rcc>
  <rcc rId="78720" sId="1" odxf="1" dxf="1">
    <nc r="E2651" t="inlineStr">
      <is>
        <t xml:space="preserve">Kooperacijos modelių (t.t. ir tinklaveikos) kūrimas.
Rezultatas:  sukurtas novatoriškas kooperacijos modelis ir pateiktos jo taikymo įmonės veikloje rekomendacijos.
</t>
      </is>
    </nc>
    <odxf>
      <protection locked="0"/>
    </odxf>
    <ndxf>
      <protection locked="1"/>
    </ndxf>
  </rcc>
  <rcc rId="78721" sId="1" odxf="1" dxf="1">
    <nc r="F2651" t="inlineStr">
      <is>
        <t>Inovacijų ir verslumo centras
Tel. (8 5) 219 3288
rima.rubcinskaite@tvm.vu.lt</t>
      </is>
    </nc>
    <odxf>
      <alignment wrapText="0" readingOrder="0"/>
    </odxf>
    <ndxf>
      <alignment wrapText="1" readingOrder="0"/>
    </ndxf>
  </rcc>
  <rcc rId="78722" sId="1">
    <nc r="G2651">
      <v>30</v>
    </nc>
  </rcc>
  <rcc rId="78723" sId="1" odxf="1" dxf="1">
    <nc r="D2652" t="inlineStr">
      <is>
        <t>K6_P2_T3</t>
      </is>
    </nc>
    <odxf>
      <alignment wrapText="0" readingOrder="0"/>
      <protection locked="0"/>
    </odxf>
    <ndxf>
      <alignment wrapText="1" readingOrder="0"/>
      <protection locked="1"/>
    </ndxf>
  </rcc>
  <rcc rId="78724" sId="1" odxf="1" dxf="1">
    <nc r="E2652" t="inlineStr">
      <is>
        <t xml:space="preserve">Socialinio verslo modelio kūrimas.
Rezultatas: sukurtas socialinio verslo modelis ir pateiktos taikymo rekomendacijos įmonės veikloje.
</t>
      </is>
    </nc>
    <odxf>
      <protection locked="0"/>
    </odxf>
    <ndxf>
      <protection locked="1"/>
    </ndxf>
  </rcc>
  <rcc rId="78725" sId="1" odxf="1" dxf="1">
    <nc r="F2652" t="inlineStr">
      <is>
        <t>Inovacijų ir verslumo centras
Tel. (8 5) 219 3288
rima.rubcinskaite@tvm.vu.lt</t>
      </is>
    </nc>
    <odxf>
      <alignment wrapText="0" readingOrder="0"/>
    </odxf>
    <ndxf>
      <alignment wrapText="1" readingOrder="0"/>
    </ndxf>
  </rcc>
  <rcc rId="78726" sId="1">
    <nc r="G2652">
      <v>30</v>
    </nc>
  </rcc>
  <rcc rId="78727" sId="1" odxf="1" dxf="1">
    <nc r="D2653" t="inlineStr">
      <is>
        <t>K6_P2_T3</t>
      </is>
    </nc>
    <odxf>
      <alignment wrapText="0" readingOrder="0"/>
      <protection locked="0"/>
    </odxf>
    <ndxf>
      <alignment wrapText="1" readingOrder="0"/>
      <protection locked="1"/>
    </ndxf>
  </rcc>
  <rcc rId="78728" sId="1" odxf="1" dxf="1">
    <nc r="E2653" t="inlineStr">
      <is>
        <t>Įmonės projektų valdymo proceso sukūrimas.                                                                                                                  Rezultatas: sukurtas įmonės projektų valdymo procesas.</t>
      </is>
    </nc>
    <odxf>
      <protection locked="0"/>
    </odxf>
    <ndxf>
      <protection locked="1"/>
    </ndxf>
  </rcc>
  <rcc rId="78729" sId="1" odxf="1" dxf="1">
    <nc r="F2653" t="inlineStr">
      <is>
        <t>Inovacijų ir verslumo centras
Tel. (8 5) 219 3288
rima.rubcinskaite@tvm.vu.lt</t>
      </is>
    </nc>
    <odxf>
      <alignment wrapText="0" readingOrder="0"/>
    </odxf>
    <ndxf>
      <alignment wrapText="1" readingOrder="0"/>
    </ndxf>
  </rcc>
  <rcc rId="78730" sId="1">
    <nc r="G2653">
      <v>30</v>
    </nc>
  </rcc>
  <rcc rId="78731" sId="1" odxf="1" dxf="1">
    <nc r="D2654" t="inlineStr">
      <is>
        <t>K6_P2_T3</t>
      </is>
    </nc>
    <odxf>
      <alignment wrapText="0" readingOrder="0"/>
      <protection locked="0"/>
    </odxf>
    <ndxf>
      <alignment wrapText="1" readingOrder="0"/>
      <protection locked="1"/>
    </ndxf>
  </rcc>
  <rcc rId="78732" sId="1" odxf="1" dxf="1">
    <nc r="E2654" t="inlineStr">
      <is>
        <t>Įmonės veiklos rezultatų prognozavimo modelio kūrimas. Rezultatas: sukurtas įmonės veiklos rezultatų prognozavimo modelis.</t>
      </is>
    </nc>
    <odxf>
      <protection locked="0"/>
    </odxf>
    <ndxf>
      <protection locked="1"/>
    </ndxf>
  </rcc>
  <rcc rId="78733" sId="1" odxf="1" dxf="1">
    <nc r="F2654" t="inlineStr">
      <is>
        <t>Inovacijų ir verslumo centras
Tel. (8 5) 219 3288
rima.rubcinskaite@tvm.vu.lt</t>
      </is>
    </nc>
    <odxf>
      <alignment wrapText="0" readingOrder="0"/>
    </odxf>
    <ndxf>
      <alignment wrapText="1" readingOrder="0"/>
    </ndxf>
  </rcc>
  <rcc rId="78734" sId="1">
    <nc r="G2654">
      <v>30</v>
    </nc>
  </rcc>
  <rcc rId="78735" sId="1" odxf="1" dxf="1">
    <nc r="D2655"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36" sId="1" odxf="1" dxf="1">
    <nc r="E2655" t="inlineStr">
      <is>
        <t>Inovatyvių išmaniųjų zonų mieste formavimo,  vystymo (angl. smart city zones) bei valdymo modelio grįsto tinklaveikos bei PPP (angl public private partnership idėjomis) sukūrimas bei išbandymas</t>
      </is>
    </nc>
    <odxf>
      <protection locked="0"/>
    </odxf>
    <ndxf>
      <protection locked="1"/>
    </ndxf>
  </rcc>
  <rcc rId="78737" sId="1" odxf="1" dxf="1">
    <nc r="F2655" t="inlineStr">
      <is>
        <t>VDU Politikos mokslų ir diplomatijos fakultetas, Viešojo administravimo katedra
Doc. dr. Remigijus Civinskas. 
El. p. r.civinskas@pmdf.vdu.lt; 
Tel.: 86124272</t>
      </is>
    </nc>
    <odxf>
      <alignment wrapText="0" readingOrder="0"/>
    </odxf>
    <ndxf>
      <alignment wrapText="1" readingOrder="0"/>
    </ndxf>
  </rcc>
  <rcc rId="78738" sId="1">
    <nc r="G2655">
      <v>31</v>
    </nc>
  </rcc>
  <rcc rId="78739" sId="1" odxf="1" dxf="1">
    <nc r="D2656"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40" sId="1" odxf="1" dxf="1">
    <nc r="E2656" t="inlineStr">
      <is>
        <t>Vystymo koncepcijos, plano ir modelio sukūrimas pagal priemonių ir kultūrinio tinkamumo vertinimą (atliekami kokybiniai tyrimai)</t>
      </is>
    </nc>
    <odxf>
      <protection locked="0"/>
    </odxf>
    <ndxf>
      <protection locked="1"/>
    </ndxf>
  </rcc>
  <rcc rId="78741" sId="1" odxf="1" dxf="1">
    <nc r="F2656" t="inlineStr">
      <is>
        <t>VDU Politikos mokslų ir diplomatijos fakultetas, Viešojo administravimo katedra
Doc. dr. Remigijus Civinskas. 
El. p. r.civinskas@pmdf.vdu.lt; 
Tel.: 86124272</t>
      </is>
    </nc>
    <odxf>
      <alignment wrapText="0" readingOrder="0"/>
    </odxf>
    <ndxf>
      <alignment wrapText="1" readingOrder="0"/>
    </ndxf>
  </rcc>
  <rcc rId="78742" sId="1">
    <nc r="G2656">
      <v>31</v>
    </nc>
  </rcc>
  <rcc rId="78743" sId="1" odxf="1" dxf="1">
    <nc r="D2657"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44" sId="1" odxf="1" dxf="1">
    <nc r="E2657" t="inlineStr">
      <is>
        <t>Idėjinių ir vizualinių koncepcijų skaitmeninėms platformoms kūrimas.</t>
      </is>
    </nc>
    <odxf>
      <protection locked="0"/>
    </odxf>
    <ndxf>
      <protection locked="1"/>
    </ndxf>
  </rcc>
  <rcc rId="78745" sId="1" odxf="1" dxf="1">
    <nc r="F2657" t="inlineStr">
      <is>
        <t>VDU Menų fakultetas
Menotyros katedra
Dr. Jūratė Tutlytė
El. p. j.tutlyte@mf.vdu.lt
Tel. Nr. 8699 16942</t>
      </is>
    </nc>
    <odxf>
      <alignment wrapText="0" readingOrder="0"/>
    </odxf>
    <ndxf>
      <alignment wrapText="1" readingOrder="0"/>
    </ndxf>
  </rcc>
  <rcc rId="78746" sId="1">
    <nc r="G2657">
      <v>31</v>
    </nc>
  </rcc>
  <rcc rId="78747" sId="1" odxf="1" dxf="1">
    <nc r="D2658"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48" sId="1" odxf="1" dxf="1">
    <nc r="E2658" t="inlineStr">
      <is>
        <t>Personalinių, grupinių meno parodų koncepcijų parengimas, dailės, architektūros, dokumentų, archyvalijų parodų parengimas ir viešas pristatymas.</t>
      </is>
    </nc>
    <odxf>
      <protection locked="0"/>
    </odxf>
    <ndxf>
      <protection locked="1"/>
    </ndxf>
  </rcc>
  <rcc rId="78749" sId="1" odxf="1" dxf="1">
    <nc r="F2658" t="inlineStr">
      <is>
        <t>VDU Menų fakultetas
Menotyros katedra
Prof. dr. Rasutė Žukienė
El.p. r.zukiene@mf.vdu.lt
Tel.: 8686 80496</t>
      </is>
    </nc>
    <odxf>
      <alignment wrapText="0" readingOrder="0"/>
    </odxf>
    <ndxf>
      <alignment wrapText="1" readingOrder="0"/>
    </ndxf>
  </rcc>
  <rcc rId="78750" sId="1">
    <nc r="G2658">
      <v>31</v>
    </nc>
  </rcc>
  <rcc rId="78751" sId="1" odxf="1" dxf="1">
    <nc r="D2659" t="inlineStr">
      <is>
        <t>K6_P2_T1</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52" sId="1" odxf="1" dxf="1">
    <nc r="E2659" t="inlineStr">
      <is>
        <t>Naujų produktų kūrimo ir diegimo ekonominio pagrįstumo įvertinimas</t>
      </is>
    </nc>
    <odxf>
      <protection locked="0"/>
    </odxf>
    <ndxf>
      <protection locked="1"/>
    </ndxf>
  </rcc>
  <rcc rId="78753" sId="1" odxf="1" dxf="1">
    <nc r="F2659" t="inlineStr">
      <is>
        <t>VDU Ekonomikos ir vadybos fakultetas Vadybos katedra
Dr. Vytautas Žirgutis
El. p. v.zirgutis@evf.vdu.lt 
Tel.: 8 612 44900</t>
      </is>
    </nc>
    <odxf>
      <alignment wrapText="0" readingOrder="0"/>
    </odxf>
    <ndxf>
      <alignment wrapText="1" readingOrder="0"/>
    </ndxf>
  </rcc>
  <rcc rId="78754" sId="1">
    <nc r="G2659">
      <v>31</v>
    </nc>
  </rcc>
  <rcc rId="78755" sId="1" odxf="1" dxf="1">
    <nc r="D2660"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56" sId="1" odxf="1" dxf="1">
    <nc r="E2660" t="inlineStr">
      <is>
        <t>Procesų sekos, sąveikos ir brandos lygio nustatymo įrankių sukūrimas (pagal ISO 9004)
Teikiamų paslaugų kokybės įvertinimo įrankių sukūrimas (pagal SERQUAL modelį)
Išteklių naudojimo ir aplinkosaugos efektyvumo įvertinimo įrankių sukūrimas (pagal ISO 14031)</t>
      </is>
    </nc>
    <odxf>
      <protection locked="0"/>
    </odxf>
    <ndxf>
      <protection locked="1"/>
    </ndxf>
  </rcc>
  <rcc rId="78757" sId="1" odxf="1" dxf="1">
    <nc r="F2660" t="inlineStr">
      <is>
        <t>VDU Ekonomikos ir vadybos fakultetas Vadybos katedra
Dr. Vytautas Žirgutis
El. p. v.zirgutis@evf.vdu.lt 
Tel.: 8 612 44900</t>
      </is>
    </nc>
    <odxf>
      <alignment wrapText="0" readingOrder="0"/>
    </odxf>
    <ndxf>
      <alignment wrapText="1" readingOrder="0"/>
    </ndxf>
  </rcc>
  <rcc rId="78758" sId="1">
    <nc r="G2660">
      <v>31</v>
    </nc>
  </rcc>
  <rcc rId="78759" sId="1" odxf="1" dxf="1">
    <nc r="D2661"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60" sId="1" odxf="1" dxf="1">
    <nc r="E2661" t="inlineStr">
      <is>
        <t>Savanorystės žmogiškųjų išteklių valdymo technologinių inovacijų kūrimo ir diegimo procesų prototipų sukūrimas</t>
      </is>
    </nc>
    <odxf>
      <protection locked="0"/>
    </odxf>
    <ndxf>
      <protection locked="1"/>
    </ndxf>
  </rcc>
  <rcc rId="78761" sId="1" odxf="1" dxf="1">
    <nc r="F2661" t="inlineStr">
      <is>
        <t>VDU Ekonomikos ir vadybos fakultetas Vadybos katedra
Doc. dr. Audrius Šimkus
El. p. a.simkus@evf.vdu.lt 
Tel.: +370 657 74814</t>
      </is>
    </nc>
    <odxf>
      <alignment wrapText="0" readingOrder="0"/>
    </odxf>
    <ndxf>
      <alignment wrapText="1" readingOrder="0"/>
    </ndxf>
  </rcc>
  <rcc rId="78762" sId="1">
    <nc r="G2661">
      <v>31</v>
    </nc>
  </rcc>
  <rcc rId="78763" sId="1" odxf="1" dxf="1">
    <nc r="D2662"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64" sId="1" odxf="1" dxf="1">
    <nc r="E2662" t="inlineStr">
      <is>
        <t>Vadovavimo kokybės gerinimo metodų sukūrimas</t>
      </is>
    </nc>
    <odxf>
      <protection locked="0"/>
    </odxf>
    <ndxf>
      <protection locked="1"/>
    </ndxf>
  </rcc>
  <rcc rId="78765" sId="1" odxf="1" dxf="1">
    <nc r="F2662" t="inlineStr">
      <is>
        <t>VDU Ekonomikos ir vadybos fakultetas Vadybos katedra
Doc.dr. Vytautas Liesionis
El. P. v.liesionis@evf.vdu.lt
Tel.: +370 686 53419</t>
      </is>
    </nc>
    <odxf>
      <alignment wrapText="0" readingOrder="0"/>
    </odxf>
    <ndxf>
      <alignment wrapText="1" readingOrder="0"/>
    </ndxf>
  </rcc>
  <rcc rId="78766" sId="1">
    <nc r="G2662">
      <v>31</v>
    </nc>
  </rcc>
  <rcc rId="78767" sId="1" odxf="1" dxf="1">
    <nc r="D2663"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68" sId="1" odxf="1" dxf="1">
    <nc r="E2663" t="inlineStr">
      <is>
        <t>E-verslo plėtros perspektyvų  vertinimo metodų sukūrimas</t>
      </is>
    </nc>
    <odxf>
      <protection locked="0"/>
    </odxf>
    <ndxf>
      <protection locked="1"/>
    </ndxf>
  </rcc>
  <rcc rId="78769" sId="1" odxf="1" dxf="1">
    <nc r="F2663" t="inlineStr">
      <is>
        <t>VDU Ekonomikos ir vadybos fakultetas Vadybos katedra
Doc.dr. Vytautas Liesionis
El. P. v.liesionis@evf.vdu.lt
Tel.: +370 686 53419</t>
      </is>
    </nc>
    <odxf>
      <alignment wrapText="0" readingOrder="0"/>
    </odxf>
    <ndxf>
      <alignment wrapText="1" readingOrder="0"/>
    </ndxf>
  </rcc>
  <rcc rId="78770" sId="1">
    <nc r="G2663">
      <v>31</v>
    </nc>
  </rcc>
  <rcc rId="78771" sId="1" odxf="1" dxf="1">
    <nc r="D2664"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72" sId="1" odxf="1" dxf="1">
    <nc r="E2664" t="inlineStr">
      <is>
        <t>SVV finansavimo galimybių tyrimo modelių sukūrimas</t>
      </is>
    </nc>
    <odxf>
      <protection locked="0"/>
    </odxf>
    <ndxf>
      <protection locked="1"/>
    </ndxf>
  </rcc>
  <rcc rId="78773" sId="1" odxf="1" dxf="1">
    <nc r="F2664" t="inlineStr">
      <is>
        <t>VDU Ekonomikos ir vadybos fakultetas Finansų katedra 
Dr. Asta Gaigalienė
El. p. a.gaigaliene@evf.vdu.lt 
Tel.: 8 687 52 583
Dr. Jonė Kalendienė
El. p. j.kalendiene@evf.vdu.lt 
Tel.:8 689 88 842</t>
      </is>
    </nc>
    <odxf>
      <alignment wrapText="0" readingOrder="0"/>
    </odxf>
    <ndxf>
      <alignment wrapText="1" readingOrder="0"/>
    </ndxf>
  </rcc>
  <rcc rId="78774" sId="1">
    <nc r="G2664">
      <v>31</v>
    </nc>
  </rcc>
  <rcc rId="78775" sId="1" odxf="1" dxf="1">
    <nc r="D2665"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76" sId="1" odxf="1" dxf="1">
    <nc r="E2665" t="inlineStr">
      <is>
        <t>Etnokultūrinės veiklos koncepcijų kūrimas</t>
      </is>
    </nc>
    <odxf>
      <protection locked="0"/>
    </odxf>
    <ndxf>
      <protection locked="1"/>
    </ndxf>
  </rcc>
  <rcc rId="78777" sId="1" odxf="1" dxf="1">
    <nc r="F2665" t="inlineStr">
      <is>
        <t>VDU Humanitarinių mokslų fakultetas, Kultūrų studijų ir etnologijos katedra 
Prof. dr. Gražina Kazlauskienė 
El. p. g.kazlauskiene@hmf.vdu.lt, 
Tel.: 861292130
Doc. dr. Rasa Račiūnaitė-Paužuolienė, 
el. p.  r.raciunaite@hmf.vdu.lt, 
Tel.: +37065637065</t>
      </is>
    </nc>
    <odxf>
      <alignment wrapText="0" readingOrder="0"/>
    </odxf>
    <ndxf>
      <alignment wrapText="1" readingOrder="0"/>
    </ndxf>
  </rcc>
  <rcc rId="78778" sId="1">
    <nc r="G2665">
      <v>31</v>
    </nc>
  </rcc>
  <rcc rId="78779" sId="1" odxf="1" dxf="1">
    <nc r="D2666"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80" sId="1" odxf="1" dxf="1">
    <nc r="E2666" t="inlineStr">
      <is>
        <t>Eksperimentinės kreditavimo paslaugų prieinamumo plėtros modeliavimas;
Eksperimentinis kreditavimo santykių reguliavimo modeliavimas;
Eksperimentinės privatinės teisės problemų sprendimo bei reguliavimo efektyvumo plėtros modeliavimas;
Eksperimentinės inovatyvių produktų, paslaugų bei procesų įveiklinimo bei įvedimo į rinką reguliavimo efektyvumo plėtros modeliavimas;
Eksperimentinės informacinių technologijų taikymo teisės praktikoje plėtros modeliavimas.</t>
      </is>
    </nc>
    <odxf>
      <protection locked="0"/>
    </odxf>
    <ndxf>
      <protection locked="1"/>
    </ndxf>
  </rcc>
  <rcc rId="78781" sId="1" odxf="1" dxf="1">
    <nc r="F2666" t="inlineStr">
      <is>
        <t>VDU Teisės fakultetas 
Dr. Paulius Astromskis
El. p. paulius@astromskis.lt
Tel.: 8 601 04524</t>
      </is>
    </nc>
    <odxf>
      <alignment wrapText="0" readingOrder="0"/>
    </odxf>
    <ndxf>
      <alignment wrapText="1" readingOrder="0"/>
    </ndxf>
  </rcc>
  <rcc rId="78782" sId="1">
    <nc r="G2666">
      <v>31</v>
    </nc>
  </rcc>
  <rcc rId="78783" sId="1" odxf="1" dxf="1">
    <nc r="D2667" t="inlineStr">
      <is>
        <t>K6_P2_T2</t>
      </is>
    </nc>
    <odxf>
      <alignment wrapText="0" readingOrder="0"/>
      <protection locked="0"/>
    </odxf>
    <ndxf>
      <alignment wrapText="1" readingOrder="0"/>
      <protection locked="1"/>
    </ndxf>
  </rcc>
  <rcc rId="78784" sId="1" odxf="1" dxf="1">
    <nc r="E2667" t="inlineStr">
      <is>
        <t>Psichometrinių testų kūrimo modelio parengimas.</t>
      </is>
    </nc>
    <odxf>
      <protection locked="0"/>
    </odxf>
    <ndxf>
      <protection locked="1"/>
    </ndxf>
  </rcc>
  <rcc rId="78785" sId="1" odxf="1" dxf="1">
    <nc r="F2667" t="inlineStr">
      <is>
        <t>Antanas Kairys 
El. paštas: antanas.kairys@fsf.vu.lt
Tel. +370 5 268 7255
Filosofijos fakultetas</t>
      </is>
    </nc>
    <odxf>
      <alignment wrapText="0" readingOrder="0"/>
    </odxf>
    <ndxf>
      <alignment wrapText="1" readingOrder="0"/>
    </ndxf>
  </rcc>
  <rcc rId="78786" sId="1">
    <nc r="G2667">
      <v>32</v>
    </nc>
  </rcc>
  <rcc rId="78787" sId="1" odxf="1" dxf="1">
    <nc r="D2668" t="inlineStr">
      <is>
        <t>K6_P2_T2</t>
      </is>
    </nc>
    <odxf>
      <alignment wrapText="0" readingOrder="0"/>
      <protection locked="0"/>
    </odxf>
    <ndxf>
      <alignment wrapText="1" readingOrder="0"/>
      <protection locked="1"/>
    </ndxf>
  </rcc>
  <rcc rId="78788" sId="1" odxf="1" dxf="1">
    <nc r="E2668" t="inlineStr">
      <is>
        <t xml:space="preserve">Asmens kognityvinių gebėjimų lavinimo programų projektavimas ir pilotinė analizė. </t>
      </is>
    </nc>
    <odxf>
      <protection locked="0"/>
    </odxf>
    <ndxf>
      <protection locked="1"/>
    </ndxf>
  </rcc>
  <rcc rId="78789" sId="1" odxf="1" dxf="1">
    <nc r="F2668" t="inlineStr">
      <is>
        <t>Antanas Kairys 
El. paštas: antanas.kairys@fsf.vu.lt
Tel. +370 5 268 7255
Filosofijos fakultetas</t>
      </is>
    </nc>
    <odxf>
      <alignment wrapText="0" readingOrder="0"/>
    </odxf>
    <ndxf>
      <alignment wrapText="1" readingOrder="0"/>
    </ndxf>
  </rcc>
  <rcc rId="78790" sId="1">
    <nc r="G2668">
      <v>32</v>
    </nc>
  </rcc>
  <rcc rId="78791" sId="1" odxf="1" dxf="1">
    <nc r="D2669"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92" sId="1" odxf="1" dxf="1">
    <nc r="E2669" t="inlineStr">
      <is>
        <t>Įmonės valdymo metodų prototipų (metodikų/modelių), įgalinančių pagerinti įmonės žinių panaudojimą, kooperaciją, produkcijos ar paslaugų kokybę, darbo srautų ir išteklių naudojimo bei pardavimų efektyvumą, kūrimas</t>
      </is>
    </nc>
    <odxf>
      <protection locked="0"/>
    </odxf>
    <ndxf>
      <protection locked="1"/>
    </ndxf>
  </rcc>
  <rcc rId="78793" sId="1" odxf="1" dxf="1">
    <nc r="F2669" t="inlineStr">
      <is>
        <t>VGTU, Tarptautinės ekonomikos ir vadybos katedra
Borisas Melnikas
Tel. (8 5) 274 4878
El. p. borisas.melnikas@vgtu.lt</t>
      </is>
    </nc>
    <odxf>
      <alignment wrapText="0" readingOrder="0"/>
    </odxf>
    <ndxf>
      <alignment wrapText="1" readingOrder="0"/>
    </ndxf>
  </rcc>
  <rcc rId="78794" sId="1">
    <nc r="G2669">
      <v>33</v>
    </nc>
  </rcc>
  <rcc rId="78795" sId="1" odxf="1" dxf="1">
    <nc r="D2670"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796" sId="1" odxf="1" dxf="1">
    <nc r="E2670" t="inlineStr">
      <is>
        <t>Inovatyvios programinės įrangos prototipų kūrimas videoklipų efektyvumui tirti.
Bandomųjų vaizdo klipų prototipų kūrimas, taikant filmuotą medžiagą ir animaciją apjungiančias žaliojo ekrano technologijas.
Bandomųjų vaizdo klipų prototipų kūrimas taikant 3D spausdinimo technologijas stop kadro animacijos kūrimui.</t>
      </is>
    </nc>
    <odxf>
      <protection locked="0"/>
    </odxf>
    <ndxf>
      <protection locked="1"/>
    </ndxf>
  </rcc>
  <rcc rId="78797" sId="1" odxf="1" dxf="1">
    <nc r="F2670" t="inlineStr">
      <is>
        <t>VGTU, Kūrybiškumo ir inovacijų centras „Linkmenų fabrikas“
Lina Pečiūrė
Tel. (8 5) 274 5246
El. p. lina.peciure@vgtu.lt</t>
      </is>
    </nc>
    <odxf>
      <alignment wrapText="0" readingOrder="0"/>
    </odxf>
    <ndxf>
      <alignment wrapText="1" readingOrder="0"/>
    </ndxf>
  </rcc>
  <rcc rId="78798" sId="1">
    <nc r="G2670">
      <v>33</v>
    </nc>
  </rcc>
  <rcc rId="78799" sId="1" odxf="1" dxf="1">
    <nc r="D2671"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800" sId="1" odxf="1" dxf="1">
    <nc r="E2671" t="inlineStr">
      <is>
        <t>Įmonės valdymo metodų prototipų (metodikų/modelių), įgalinančių pagerinti įmonės žinių panaudojimą, kooperaciją, produkcijos ar paslaugų kokybę, darbo srautų ir išteklių naudojimo bei pardavimų efektyvumą, išbandymas ir demonstravimas realioje sąlygose (pilotinis taikymas konkrečioje įmonėje įvertinant valdymo metodų efektyvumą)</t>
      </is>
    </nc>
    <odxf>
      <protection locked="0"/>
    </odxf>
    <ndxf>
      <protection locked="1"/>
    </ndxf>
  </rcc>
  <rcc rId="78801" sId="1" odxf="1" dxf="1">
    <nc r="F2671" t="inlineStr">
      <is>
        <t>VGTU, Tarptautinės ekonomikos ir vadybos katedra
Borisas Melnikas
Tel. (8 5) 274 4878 
El. p. borisas.melnikas@vgtu.lt</t>
      </is>
    </nc>
    <odxf>
      <alignment wrapText="0" readingOrder="0"/>
    </odxf>
    <ndxf>
      <alignment wrapText="1" readingOrder="0"/>
    </ndxf>
  </rcc>
  <rcc rId="78802" sId="1">
    <nc r="G2671">
      <v>33</v>
    </nc>
  </rcc>
  <rcc rId="78803" sId="1" odxf="1" dxf="1">
    <nc r="D2672" t="inlineStr">
      <is>
        <t>K6_P2_T2</t>
      </is>
    </nc>
    <odxf>
      <alignment wrapText="0" readingOrder="0"/>
      <protection locked="0"/>
    </odxf>
    <ndxf>
      <alignment wrapText="1" readingOrder="0"/>
      <protection locked="1"/>
    </ndxf>
  </rcc>
  <rcc rId="78804" sId="1" odxf="1" dxf="1">
    <nc r="E2672" t="inlineStr">
      <is>
        <t>Organizacinių ir proceso inovacijų pritaikymo konkrečiomis veiklos salygomis modelių prototipų parengimas</t>
      </is>
    </nc>
    <odxf>
      <protection locked="0"/>
    </odxf>
    <ndxf>
      <protection locked="1"/>
    </ndxf>
  </rcc>
  <rcc rId="78805" sId="1" odxf="1" dxf="1">
    <nc r="F2672" t="inlineStr">
      <is>
        <t>Jolanta Skirgailė
Direktorius
852154884, 868650121
jolanta@kolegija.lt</t>
      </is>
    </nc>
    <odxf>
      <alignment wrapText="0" readingOrder="0"/>
    </odxf>
    <ndxf>
      <alignment wrapText="1" readingOrder="0"/>
    </ndxf>
  </rcc>
  <rcc rId="78806" sId="1">
    <nc r="G2672">
      <v>35</v>
    </nc>
  </rcc>
  <rcc rId="78807" sId="1" odxf="1" dxf="1">
    <nc r="D2673" t="inlineStr">
      <is>
        <t>K6_P2_T2</t>
      </is>
    </nc>
    <odxf>
      <alignment wrapText="0" readingOrder="0"/>
      <protection locked="0"/>
    </odxf>
    <ndxf>
      <alignment wrapText="1" readingOrder="0"/>
      <protection locked="1"/>
    </ndxf>
  </rcc>
  <rcc rId="78808" sId="1" odxf="1" dxf="1">
    <nc r="E2673" t="inlineStr">
      <is>
        <t>Klasterizacijos technologijų taikymo, konkrečios šakos veiklos pagrindu, modelių prototipų parengimas</t>
      </is>
    </nc>
    <odxf>
      <protection locked="0"/>
    </odxf>
    <ndxf>
      <protection locked="1"/>
    </ndxf>
  </rcc>
  <rcc rId="78809" sId="1" odxf="1" dxf="1">
    <nc r="F2673" t="inlineStr">
      <is>
        <t>Jolanta Skirgailė
Direktorius
852154884, 868650121
jolanta@kolegija.lt</t>
      </is>
    </nc>
    <odxf>
      <alignment wrapText="0" readingOrder="0"/>
    </odxf>
    <ndxf>
      <alignment wrapText="1" readingOrder="0"/>
    </ndxf>
  </rcc>
  <rcc rId="78810" sId="1">
    <nc r="G2673">
      <v>35</v>
    </nc>
  </rcc>
  <rcc rId="78811" sId="1" odxf="1" dxf="1">
    <nc r="D2674" t="inlineStr">
      <is>
        <t>K6_P2_T2</t>
      </is>
    </nc>
    <odxf>
      <alignment wrapText="0" readingOrder="0"/>
      <protection locked="0"/>
    </odxf>
    <ndxf>
      <alignment wrapText="1" readingOrder="0"/>
      <protection locked="1"/>
    </ndxf>
  </rcc>
  <rcc rId="78812" sId="1" odxf="1" dxf="1">
    <nc r="E2674" t="inlineStr">
      <is>
        <t>Socialinių inovacijų pritaikomumo verslo poreikiams modelių prototipų parengimas</t>
      </is>
    </nc>
    <odxf>
      <protection locked="0"/>
    </odxf>
    <ndxf>
      <protection locked="1"/>
    </ndxf>
  </rcc>
  <rcc rId="78813" sId="1" odxf="1" dxf="1">
    <nc r="F2674" t="inlineStr">
      <is>
        <t>Jolanta Skirgailė
Direktorius
852154884, 868650121
jolanta@kolegija.lt</t>
      </is>
    </nc>
    <odxf>
      <alignment wrapText="0" readingOrder="0"/>
    </odxf>
    <ndxf>
      <alignment wrapText="1" readingOrder="0"/>
    </ndxf>
  </rcc>
  <rcc rId="78814" sId="1">
    <nc r="G2674">
      <v>35</v>
    </nc>
  </rcc>
  <rcc rId="78815" sId="1" odxf="1" dxf="1">
    <nc r="D2675" t="inlineStr">
      <is>
        <t>K6_P2_T2</t>
      </is>
    </nc>
    <odxf>
      <alignment wrapText="0" readingOrder="0"/>
      <protection locked="0"/>
    </odxf>
    <ndxf>
      <alignment wrapText="1" readingOrder="0"/>
      <protection locked="1"/>
    </ndxf>
  </rcc>
  <rcc rId="78816" sId="1" odxf="1" dxf="1">
    <nc r="E2675" t="inlineStr">
      <is>
        <t>Socialinio verslo vystymo verslo aplinkos pokyčių kontekste modelių prototipų parengimas</t>
      </is>
    </nc>
    <odxf>
      <protection locked="0"/>
    </odxf>
    <ndxf>
      <protection locked="1"/>
    </ndxf>
  </rcc>
  <rcc rId="78817" sId="1" odxf="1" dxf="1">
    <nc r="F2675" t="inlineStr">
      <is>
        <t>Jolanta Skirgailė
Direktorius
852154884, 868650121
jolanta@kolegija.lt</t>
      </is>
    </nc>
    <odxf>
      <alignment wrapText="0" readingOrder="0"/>
    </odxf>
    <ndxf>
      <alignment wrapText="1" readingOrder="0"/>
    </ndxf>
  </rcc>
  <rcc rId="78818" sId="1">
    <nc r="G2675">
      <v>35</v>
    </nc>
  </rcc>
  <rcc rId="78819" sId="1" odxf="1" dxf="1">
    <nc r="D2676"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820" sId="1" odxf="1" dxf="1">
    <nc r="E2676" t="inlineStr">
      <is>
        <t>Naujų projektavimo metodų taikymo, kuriant tekstinio atpažinimo sistemas, modelių prototipų parengimas</t>
      </is>
    </nc>
    <odxf>
      <protection locked="0"/>
    </odxf>
    <ndxf>
      <protection locked="1"/>
    </ndxf>
  </rcc>
  <rcc rId="78821" sId="1" odxf="1" dxf="1">
    <nc r="F2676" t="inlineStr">
      <is>
        <t>Jolanta Skirgailė
Direktorius
852154884, 868650121
jolanta@kolegija.lt</t>
      </is>
    </nc>
    <odxf>
      <alignment wrapText="0" readingOrder="0"/>
    </odxf>
    <ndxf>
      <alignment wrapText="1" readingOrder="0"/>
    </ndxf>
  </rcc>
  <rcc rId="78822" sId="1">
    <nc r="G2676">
      <v>35</v>
    </nc>
  </rcc>
  <rcc rId="78823" sId="1" odxf="1" dxf="1">
    <nc r="D2677" t="inlineStr">
      <is>
        <t>K6_P2_T2</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824" sId="1" odxf="1" dxf="1">
    <nc r="E2677" t="inlineStr">
      <is>
        <t>Ekonominio įmonių inovacijų naudos vertinimo modelių prototipų parengimas</t>
      </is>
    </nc>
    <odxf>
      <protection locked="0"/>
    </odxf>
    <ndxf>
      <protection locked="1"/>
    </ndxf>
  </rcc>
  <rcc rId="78825" sId="1" odxf="1" dxf="1">
    <nc r="F2677" t="inlineStr">
      <is>
        <t>Jolanta Skirgailė
Direktorius
852154884, 868650121
jolanta@kolegija.lt</t>
      </is>
    </nc>
    <odxf>
      <alignment wrapText="0" readingOrder="0"/>
    </odxf>
    <ndxf>
      <alignment wrapText="1" readingOrder="0"/>
    </ndxf>
  </rcc>
  <rcc rId="78826" sId="1">
    <nc r="G2677">
      <v>35</v>
    </nc>
  </rcc>
  <rcc rId="78827" sId="1" odxf="1" dxf="1">
    <nc r="D2678" t="inlineStr">
      <is>
        <t>K6_P2_T3</t>
      </is>
    </nc>
    <odxf>
      <alignment wrapText="0" readingOrder="0"/>
      <protection locked="0"/>
    </odxf>
    <ndxf>
      <alignment wrapText="1" readingOrder="0"/>
      <protection locked="1"/>
    </ndxf>
  </rcc>
  <rcc rId="78828" sId="1" odxf="1" dxf="1">
    <nc r="E2678" t="inlineStr">
      <is>
        <t>Naujo produkto/paslaugos koncepcijos sukūrimas (produkto forma, funkcija ir struktūra, eskizai ir kt.)</t>
      </is>
    </nc>
    <odxf>
      <protection locked="0"/>
    </odxf>
    <ndxf>
      <protection locked="1"/>
    </ndxf>
  </rcc>
  <rcc rId="78829" sId="1" odxf="1" dxf="1">
    <nc r="F2678" t="inlineStr">
      <is>
        <t>Marius Urbanavičius 
Vilniaus dailės akademijos Dizaino inovacijų centro direktorius
(8-5) 212 6869
marius.urbanavicius@vda.lt</t>
      </is>
    </nc>
    <odxf>
      <alignment wrapText="0" readingOrder="0"/>
    </odxf>
    <ndxf>
      <alignment wrapText="1" readingOrder="0"/>
    </ndxf>
  </rcc>
  <rcc rId="78830" sId="1">
    <nc r="G2678">
      <v>3</v>
    </nc>
  </rcc>
  <rcc rId="78831" sId="1" odxf="1" dxf="1">
    <nc r="D2679" t="inlineStr">
      <is>
        <t>K6_P2_T2</t>
      </is>
    </nc>
    <odxf>
      <alignment wrapText="0" readingOrder="0"/>
      <protection locked="0"/>
    </odxf>
    <ndxf>
      <alignment wrapText="1" readingOrder="0"/>
      <protection locked="1"/>
    </ndxf>
  </rcc>
  <rcc rId="78832" sId="1" odxf="1" dxf="1">
    <nc r="E2679" t="inlineStr">
      <is>
        <t>Koncepcijos detalizavimas (brėžiniai, 3D vizualizacijos ir kt.)</t>
      </is>
    </nc>
    <odxf>
      <protection locked="0"/>
    </odxf>
    <ndxf>
      <protection locked="1"/>
    </ndxf>
  </rcc>
  <rcc rId="78833" sId="1" odxf="1" dxf="1">
    <nc r="F2679" t="inlineStr">
      <is>
        <t>Marius Urbanavičius 
Vilniaus dailės akademijos Dizaino inovacijų centro direktorius
(8-5) 212 6869
marius.urbanavicius@vda.lt</t>
      </is>
    </nc>
    <odxf>
      <alignment wrapText="0" readingOrder="0"/>
    </odxf>
    <ndxf>
      <alignment wrapText="1" readingOrder="0"/>
    </ndxf>
  </rcc>
  <rcc rId="78834" sId="1">
    <nc r="G2679">
      <v>3</v>
    </nc>
  </rcc>
  <rcc rId="78835" sId="1" odxf="1" dxf="1">
    <nc r="D2680" t="inlineStr">
      <is>
        <t>K6_P2_T2</t>
      </is>
    </nc>
    <odxf>
      <alignment wrapText="0" readingOrder="0"/>
      <protection locked="0"/>
    </odxf>
    <ndxf>
      <alignment wrapText="1" readingOrder="0"/>
      <protection locked="1"/>
    </ndxf>
  </rcc>
  <rcc rId="78836" sId="1" odxf="1" dxf="1">
    <nc r="E2680" t="inlineStr">
      <is>
        <t>Fizinis maketas ( 3D modelis ir kt.)</t>
      </is>
    </nc>
    <odxf>
      <protection locked="0"/>
    </odxf>
    <ndxf>
      <protection locked="1"/>
    </ndxf>
  </rcc>
  <rcc rId="78837" sId="1" odxf="1" dxf="1">
    <nc r="F2680" t="inlineStr">
      <is>
        <t>Marius Urbanavičius 
Vilniaus dailės akademijos Dizaino inovacijų centro direktorius
(8-5) 212 6869
marius.urbanavicius@vda.lt</t>
      </is>
    </nc>
    <odxf>
      <alignment wrapText="0" readingOrder="0"/>
    </odxf>
    <ndxf>
      <alignment wrapText="1" readingOrder="0"/>
    </ndxf>
  </rcc>
  <rcc rId="78838" sId="1">
    <nc r="G2680">
      <v>3</v>
    </nc>
  </rcc>
  <rcc rId="78839" sId="1" odxf="1" dxf="1">
    <nc r="D2681" t="inlineStr">
      <is>
        <t>K6_P2_T3</t>
      </is>
    </nc>
    <odxf>
      <alignment wrapText="0" readingOrder="0"/>
      <protection locked="0"/>
    </odxf>
    <ndxf>
      <alignment wrapText="1" readingOrder="0"/>
      <protection locked="1"/>
    </ndxf>
  </rcc>
  <rcc rId="78840" sId="1" odxf="1" dxf="1">
    <nc r="E2681" t="inlineStr">
      <is>
        <t xml:space="preserve">Inovatyvaus produkto kūrimo ir diegimo proceso modelio sukūrimas.
Simuliacinis modelis integruos įmonėje taikomus verslo valdymo elementus papildant juos rizikos valdymo dėl inovatyvaus produkto kūrimo rodikliais. Bus sumodeliuotas ir įmonei pritaikytas inovatyvių produktų kūrimo procesas, atsižvelgiant į lengvai matuojamus ir adaptyvius verslo rodiklius.
</t>
      </is>
    </nc>
    <odxf>
      <protection locked="0"/>
    </odxf>
    <ndxf>
      <protection locked="1"/>
    </ndxf>
  </rcc>
  <rcc rId="78841" sId="1" odxf="1" dxf="1">
    <nc r="F2681" t="inlineStr">
      <is>
        <t>Simona Miliauskienė, 
Tel.(+370 5) 271 4466,
e-mail: simona.miliauskiene@mruni.eu</t>
      </is>
    </nc>
    <odxf>
      <alignment wrapText="0" readingOrder="0"/>
    </odxf>
    <ndxf>
      <alignment wrapText="1" readingOrder="0"/>
    </ndxf>
  </rcc>
  <rcc rId="78842" sId="1">
    <nc r="G2681">
      <v>13</v>
    </nc>
  </rcc>
  <rcc rId="78843" sId="1" odxf="1" dxf="1">
    <nc r="D2682" t="inlineStr">
      <is>
        <t>K2_P2_T3</t>
      </is>
    </nc>
    <odxf>
      <alignment wrapText="0" readingOrder="0"/>
      <protection locked="0"/>
    </odxf>
    <ndxf>
      <alignment wrapText="1" readingOrder="0"/>
      <protection locked="1"/>
    </ndxf>
  </rcc>
  <rcc rId="78844" sId="1" odxf="1" dxf="1">
    <nc r="E2682" t="inlineStr">
      <is>
        <t>Farmacijos produktų ir kosmetikos gaminių technologija, stabilumo tyrimai. Įvairių farmacinių formų (žvakučių, miltelių, sausųjų ekstraktų, mikrokapsulių, tinktūrų ir kt.) ir kosmetikos gaminių (kremų, tepalų, gelių, serumų, šampūnų ir kt.) prototipų gamyba naudojant inovatyvias medžiagas ir technologijas. Stabilumo tyrimai pagreitinto sendinimo arba ilgalaikėmis stebėjimo sąlygomis.</t>
      </is>
    </nc>
    <odxf>
      <protection locked="0"/>
    </odxf>
    <ndxf>
      <protection locked="1"/>
    </ndxf>
  </rcc>
  <rcc rId="78845" sId="1" odxf="1" dxf="1">
    <nc r="F2682" t="inlineStr">
      <is>
        <t>Jurga Bernatonienė
profesorė
Tel.: 8-600 63349
el.paštas: jurga.bernatoniene@lsmuni.lt</t>
      </is>
    </nc>
    <odxf>
      <alignment wrapText="0" readingOrder="0"/>
    </odxf>
    <ndxf>
      <alignment wrapText="1" readingOrder="0"/>
    </ndxf>
  </rcc>
  <rcc rId="78846" sId="1">
    <nc r="G2682">
      <v>17</v>
    </nc>
  </rcc>
  <rcc rId="78847" sId="1" odxf="1" dxf="1">
    <nc r="D2683" t="inlineStr">
      <is>
        <t>K6_P2_T3</t>
      </is>
    </nc>
    <odxf>
      <alignment wrapText="0" readingOrder="0"/>
      <protection locked="0"/>
    </odxf>
    <ndxf>
      <alignment wrapText="1" readingOrder="0"/>
      <protection locked="1"/>
    </ndxf>
  </rcc>
  <rcc rId="78848" sId="1" odxf="1" dxf="1">
    <nc r="E2683" t="inlineStr">
      <is>
        <t>Duomenų gamybos, dirbtinio intelekto ir statistinės analizės taikymų inovacijų procese moksliniai tyrimai</t>
      </is>
    </nc>
    <odxf>
      <protection locked="0"/>
    </odxf>
    <ndxf>
      <protection locked="1"/>
    </ndxf>
  </rcc>
  <rcc rId="78849" sId="1" odxf="1" dxf="1">
    <nc r="F2683" t="inlineStr">
      <is>
        <t>Prof. Tomas Krilavičius
IT skyriaus vadovas 
 t.krilavicius@bpti.lt
 +37061804223</t>
      </is>
    </nc>
    <odxf>
      <alignment wrapText="0" readingOrder="0"/>
      <protection locked="0"/>
    </odxf>
    <ndxf>
      <alignment wrapText="1" readingOrder="0"/>
      <protection locked="1"/>
    </ndxf>
  </rcc>
  <rcc rId="78850" sId="1">
    <nc r="G2683">
      <v>20</v>
    </nc>
  </rcc>
  <rcc rId="78851" sId="1" odxf="1" dxf="1">
    <nc r="D2684" t="inlineStr">
      <is>
        <t>K6_P2_T3</t>
      </is>
    </nc>
    <odxf>
      <alignment wrapText="0" readingOrder="0"/>
      <protection locked="0"/>
    </odxf>
    <ndxf>
      <alignment wrapText="1" readingOrder="0"/>
      <protection locked="1"/>
    </ndxf>
  </rcc>
  <rcc rId="78852" sId="1" odxf="1" dxf="1">
    <nc r="E2684" t="inlineStr">
      <is>
        <t>Kalbos technologijų taikymų inovacijų procese moksliniai tyrimai</t>
      </is>
    </nc>
    <odxf>
      <protection locked="0"/>
    </odxf>
    <ndxf>
      <protection locked="1"/>
    </ndxf>
  </rcc>
  <rcc rId="78853" sId="1" odxf="1" dxf="1">
    <nc r="F2684" t="inlineStr">
      <is>
        <t>Prof. Tomas Krilavičius
IT skyriaus vadovas 
 t.krilavicius@bpti.lt
 +37061804223</t>
      </is>
    </nc>
    <odxf>
      <alignment wrapText="0" readingOrder="0"/>
      <protection locked="0"/>
    </odxf>
    <ndxf>
      <alignment wrapText="1" readingOrder="0"/>
      <protection locked="1"/>
    </ndxf>
  </rcc>
  <rcc rId="78854" sId="1">
    <nc r="G2684">
      <v>20</v>
    </nc>
  </rcc>
  <rcc rId="78855" sId="1" odxf="1" dxf="1">
    <nc r="D2685"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856" sId="1" odxf="1" dxf="1">
    <nc r="E2685" t="inlineStr">
      <is>
        <t>Mikrosistemų kūrimas ir tyrimas</t>
      </is>
    </nc>
    <odxf>
      <font>
        <sz val="11"/>
        <color theme="1"/>
        <name val="Calibri"/>
        <scheme val="minor"/>
      </font>
      <protection locked="0"/>
    </odxf>
    <ndxf>
      <font>
        <sz val="11"/>
        <color auto="1"/>
        <name val="Calibri"/>
        <scheme val="minor"/>
      </font>
      <protection locked="1"/>
    </ndxf>
  </rcc>
  <rcc rId="78857" sId="1" odxf="1" dxf="1">
    <nc r="F2685"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858" sId="1">
    <nc r="G2685">
      <v>22</v>
    </nc>
  </rcc>
  <rcc rId="78859" sId="1" odxf="1" dxf="1">
    <nc r="D2686"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860" sId="1" odxf="1" dxf="1">
    <nc r="E2686" t="inlineStr">
      <is>
        <t>Migrantų socialinės įtraukties į  bendruomenę tyrimai.</t>
      </is>
    </nc>
    <odxf>
      <font>
        <sz val="11"/>
        <color theme="1"/>
        <name val="Calibri"/>
        <scheme val="minor"/>
      </font>
      <alignment horizontal="general" readingOrder="0"/>
      <protection locked="0"/>
    </odxf>
    <ndxf>
      <font>
        <sz val="11"/>
        <color auto="1"/>
        <name val="Calibri"/>
        <scheme val="minor"/>
      </font>
      <alignment horizontal="left" readingOrder="0"/>
      <protection locked="1"/>
    </ndxf>
  </rcc>
  <rcc rId="78861" sId="1" odxf="1" dxf="1">
    <nc r="F2686"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862" sId="1">
    <nc r="G2686">
      <v>22</v>
    </nc>
  </rcc>
  <rcc rId="78863" sId="1" odxf="1" dxf="1">
    <nc r="D2687"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864" sId="1" odxf="1" dxf="1">
    <nc r="E2687" t="inlineStr">
      <is>
        <t xml:space="preserve">Įtrauki ir kūrybinga visuomenė: nauji ir į rezultatus orientuoti viešųjų paslaugų teikimo ir smulkaus ir vidutinio verslo plėtros tyrimai:  (I) naujos paslaugos / produkto poreikio tyrimas; (II) paslaugos / produkto kokybės tyrimas; (III) įmonės marketingo kultūros kaip konkurencinio pranašumo tyrimas. Dinamiška, aktyvios konkurencijos ir dažnai sudėtinga verslo aplinka iššaukia būtinybę ieškoti ne tik tradicinių, bet dažnai ir netradicinių sprendimų verslo plėtrai ar stabilumui užtikrinti. Įmonės intensyviai ieško būdų, kaip išsiaiškinti vartotojo poreikius ir lūkesčius, kaip įvertinti jo pasitenkinimą produktu, kokie veiksniai yra svarbiausi, vertinant produkto kokybę, kas skatina vartotoją būti lojaliu, kas formuoja įmonės išskirtinį, sunkiai nukopijuojamą konkurencinį pranašumą. Tyrimų metu gauti atsakymai į šiuos klausimus labai svarbūs, bet dar svarbiau gautus rezultatus panaudoti įmonės proaktyvioje veikloje, siekiant formuoti organizacijoje kultūrą, kurioje savivaldus mokymąsis taptų nuolatine organizacijos būse
</t>
      </is>
    </nc>
    <odxf>
      <font>
        <sz val="11"/>
        <color theme="1"/>
        <name val="Calibri"/>
        <scheme val="minor"/>
      </font>
      <protection locked="0"/>
    </odxf>
    <ndxf>
      <font>
        <sz val="11"/>
        <color auto="1"/>
        <name val="Calibri"/>
        <scheme val="minor"/>
      </font>
      <protection locked="1"/>
    </ndxf>
  </rcc>
  <rcc rId="78865" sId="1" odxf="1" dxf="1">
    <nc r="F2687"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866" sId="1">
    <nc r="G2687">
      <v>22</v>
    </nc>
  </rcc>
  <rcc rId="78867" sId="1" odxf="1" dxf="1">
    <nc r="D2688" t="inlineStr">
      <is>
        <t>K6_P2_T3</t>
      </is>
    </nc>
    <odxf>
      <font>
        <sz val="11"/>
        <color theme="1"/>
        <name val="Calibri"/>
        <scheme val="minor"/>
      </font>
      <alignment wrapText="0" readingOrder="0"/>
      <protection locked="0"/>
    </odxf>
    <ndxf>
      <font>
        <sz val="11"/>
        <color auto="1"/>
        <name val="Calibri"/>
        <scheme val="minor"/>
      </font>
      <alignment wrapText="1" readingOrder="0"/>
      <protection locked="1"/>
    </ndxf>
  </rcc>
  <rcc rId="78868" sId="1" odxf="1" dxf="1">
    <nc r="E2688" t="inlineStr">
      <is>
        <t xml:space="preserve">Pokyčių valdymas organizacijos komunikacijoje. Atliepiant į Europos prioritetinę socialinių reiškinių mokslinės analizės kryptį - tvarus augimas ir darni sociokultūrinė aplinka, būtina analizuoti pokyčių raišką organizacijų valdyme, išryškinant tinklaveikos lauką.
Pokyčių valdymo aspektu, tinklaveika veikia kaip organizacijos tinklų vystymasis ir naujų ryšių užmezgimas, besikeičiant informaciniams, komunikaciniams ar socialiniams procesams, vykstant jų susiliejimui/asimiliacijai.
Siekiama sukurti originalią socialinių tinklų veiksmingumo įvertinimo organizacijos pokyčių valdyme loginės analizės matricą, paaiškinančią konstruojamo tyrimo sprendinius  ir verifikuoti gautų tyrimų rezultatus. </t>
      </is>
    </nc>
    <odxf>
      <font>
        <sz val="11"/>
        <color theme="1"/>
        <name val="Calibri"/>
        <scheme val="minor"/>
      </font>
      <alignment vertical="top" readingOrder="0"/>
      <protection locked="0"/>
    </odxf>
    <ndxf>
      <font>
        <sz val="11"/>
        <color auto="1"/>
        <name val="Calibri"/>
        <scheme val="minor"/>
      </font>
      <alignment vertical="center" readingOrder="0"/>
      <protection locked="1"/>
    </ndxf>
  </rcc>
  <rcc rId="78869" sId="1" odxf="1" dxf="1">
    <nc r="F2688" t="inlineStr">
      <is>
        <t xml:space="preserve">KTU Nacionalinis inovacijų ir verslo centras
Tel.: +370 695 37440
El. pašto adresas: nivc@ktu.lt
</t>
      </is>
    </nc>
    <odxf>
      <font>
        <sz val="11"/>
        <color theme="1"/>
        <name val="Calibri"/>
        <scheme val="minor"/>
      </font>
      <alignment wrapText="0" readingOrder="0"/>
    </odxf>
    <ndxf>
      <font>
        <sz val="11"/>
        <color auto="1"/>
        <name val="Calibri"/>
        <scheme val="minor"/>
      </font>
      <alignment wrapText="1" readingOrder="0"/>
    </ndxf>
  </rcc>
  <rcc rId="78870" sId="1">
    <nc r="G2688">
      <v>22</v>
    </nc>
  </rcc>
  <rcc rId="78871" sId="1" odxf="1" dxf="1">
    <nc r="D2689" t="inlineStr">
      <is>
        <t>K6_P2_T3</t>
      </is>
    </nc>
    <odxf>
      <alignment wrapText="0" readingOrder="0"/>
      <protection locked="0"/>
    </odxf>
    <ndxf>
      <alignment wrapText="1" readingOrder="0"/>
      <protection locked="1"/>
    </ndxf>
  </rcc>
  <rcc rId="78872" sId="1" odxf="1" dxf="1">
    <nc r="E2689" t="inlineStr">
      <is>
        <t>Naujo organizacijos paslaugų ar produkto dizaino (vizualizacijos) sprendimų tyrimai</t>
      </is>
    </nc>
    <odxf>
      <protection locked="0"/>
    </odxf>
    <ndxf>
      <protection locked="1"/>
    </ndxf>
  </rcc>
  <rcc rId="78873" sId="1" odxf="1" dxf="1">
    <nc r="F2689" t="inlineStr">
      <is>
        <t xml:space="preserve">Jūratė Jazgevičienė 
Tarptautinių ryšių ir projektų valdymo skyriaus vadovė 
Tel. 8 655 53036
projektai@dizainokolegija.lt 
</t>
      </is>
    </nc>
    <odxf>
      <alignment wrapText="0" readingOrder="0"/>
    </odxf>
    <ndxf>
      <alignment wrapText="1" readingOrder="0"/>
    </ndxf>
  </rcc>
  <rcc rId="78874" sId="1">
    <nc r="G2689">
      <v>28</v>
    </nc>
  </rcc>
  <rcc rId="78875" sId="1" odxf="1" dxf="1">
    <nc r="D2690" t="inlineStr">
      <is>
        <t>K6_P2_T1</t>
      </is>
    </nc>
    <odxf>
      <alignment wrapText="0" readingOrder="0"/>
      <protection locked="0"/>
    </odxf>
    <ndxf>
      <alignment wrapText="1" readingOrder="0"/>
      <protection locked="1"/>
    </ndxf>
  </rcc>
  <rcc rId="78876" sId="1" odxf="1" dxf="1">
    <nc r="E2690" t="inlineStr">
      <is>
        <t xml:space="preserve">Organizacinių inovacijų ekonominio gyvybingumo tyrimai.
Rezultatas: organizacinių inovacijų  įmonėje taikymo techninė galimybių studija.
</t>
      </is>
    </nc>
    <odxf>
      <protection locked="0"/>
    </odxf>
    <ndxf>
      <protection locked="1"/>
    </ndxf>
  </rcc>
  <rcc rId="78877" sId="1" odxf="1" dxf="1">
    <nc r="F2690" t="inlineStr">
      <is>
        <t>Inovacijų ir verslumo centras
Tel. (8 5) 219 3288
rima.rubcinskaite@tvm.vu.lt</t>
      </is>
    </nc>
    <odxf>
      <alignment wrapText="0" readingOrder="0"/>
    </odxf>
    <ndxf>
      <alignment wrapText="1" readingOrder="0"/>
    </ndxf>
  </rcc>
  <rcc rId="78878" sId="1">
    <nc r="G2690">
      <v>30</v>
    </nc>
  </rcc>
  <rcc rId="78879" sId="1" odxf="1" dxf="1">
    <nc r="D2691" t="inlineStr">
      <is>
        <t>K6_P2_T3</t>
      </is>
    </nc>
    <odxf>
      <alignment wrapText="0" readingOrder="0"/>
      <protection locked="0"/>
    </odxf>
    <ndxf>
      <alignment wrapText="1" readingOrder="0"/>
      <protection locked="1"/>
    </ndxf>
  </rcc>
  <rcc rId="78880" sId="1" odxf="1" dxf="1">
    <nc r="E2691" t="inlineStr">
      <is>
        <t xml:space="preserve">Socialinės / -ių technologijos /-jų poveikio X įmonės socialinėms/proceso/organizacinėms inovacijoms tyrimas.
Rezultatas: Socialinės / -ių technologijos /-jų poveikio X įmonės socialinėms/proceso/organizacinėms inovacijoms analizė ir taikymo rekomendacijos.
</t>
      </is>
    </nc>
    <odxf>
      <protection locked="0"/>
    </odxf>
    <ndxf>
      <protection locked="1"/>
    </ndxf>
  </rcc>
  <rcc rId="78881" sId="1" odxf="1" dxf="1">
    <nc r="F2691" t="inlineStr">
      <is>
        <t>Inovacijų ir verslumo centras
Tel. (8 5) 219 3288
rima.rubcinskaite@tvm.vu.lt</t>
      </is>
    </nc>
    <odxf>
      <alignment wrapText="0" readingOrder="0"/>
    </odxf>
    <ndxf>
      <alignment wrapText="1" readingOrder="0"/>
    </ndxf>
  </rcc>
  <rcc rId="78882" sId="1">
    <nc r="G2691">
      <v>30</v>
    </nc>
  </rcc>
  <rcc rId="78883" sId="1" odxf="1" dxf="1">
    <nc r="D2692" t="inlineStr">
      <is>
        <t>K6_P2_T3</t>
      </is>
    </nc>
    <odxf>
      <alignment wrapText="0" readingOrder="0"/>
      <protection locked="0"/>
    </odxf>
    <ndxf>
      <alignment wrapText="1" readingOrder="0"/>
      <protection locked="1"/>
    </ndxf>
  </rcc>
  <rcc rId="78884" sId="1" odxf="1" dxf="1">
    <nc r="E2692" t="inlineStr">
      <is>
        <t xml:space="preserve">Kooperacijos modelių (t.t. ir tinklaveikos) tyrimas.
Rezultatas: kooperacijos modelio taikymo rekomendacijos įmonės veikloje/-se.
</t>
      </is>
    </nc>
    <odxf>
      <protection locked="0"/>
    </odxf>
    <ndxf>
      <protection locked="1"/>
    </ndxf>
  </rcc>
  <rcc rId="78885" sId="1" odxf="1" dxf="1">
    <nc r="F2692" t="inlineStr">
      <is>
        <t>Inovacijų ir verslumo centras
Tel. (8 5) 219 3288
rima.rubcinskaite@tvm.vu.lt</t>
      </is>
    </nc>
    <odxf>
      <alignment wrapText="0" readingOrder="0"/>
    </odxf>
    <ndxf>
      <alignment wrapText="1" readingOrder="0"/>
    </ndxf>
  </rcc>
  <rcc rId="78886" sId="1">
    <nc r="G2692">
      <v>30</v>
    </nc>
  </rcc>
  <rcc rId="78887" sId="1" odxf="1" dxf="1">
    <nc r="D2693" t="inlineStr">
      <is>
        <t>K6_P2_T3</t>
      </is>
    </nc>
    <odxf>
      <alignment wrapText="0" readingOrder="0"/>
      <protection locked="0"/>
    </odxf>
    <ndxf>
      <alignment wrapText="1" readingOrder="0"/>
      <protection locked="1"/>
    </ndxf>
  </rcc>
  <rcc rId="78888" sId="1" odxf="1" dxf="1">
    <nc r="E2693" t="inlineStr">
      <is>
        <t>Duomenų gamybos, dirbtinio intelekto ir statistinės analizės taikymų inovacijų procese moksliniai tyrimai</t>
      </is>
    </nc>
    <odxf>
      <protection locked="0"/>
    </odxf>
    <ndxf>
      <protection locked="1"/>
    </ndxf>
  </rcc>
  <rcc rId="78889" sId="1" odxf="1" dxf="1">
    <nc r="F2693" t="inlineStr">
      <is>
        <t>VDU Informatikos fakultetas
Prof. Tomas Krilavičius, 
El. p.t.krilavicius@if.vdu.lt, 
Tel.: +37061804223</t>
      </is>
    </nc>
    <odxf>
      <alignment wrapText="0" readingOrder="0"/>
    </odxf>
    <ndxf>
      <alignment wrapText="1" readingOrder="0"/>
    </ndxf>
  </rcc>
  <rcc rId="78890" sId="1">
    <nc r="G2693">
      <v>31</v>
    </nc>
  </rcc>
  <rcc rId="78891" sId="1" odxf="1" dxf="1">
    <nc r="D2694" t="inlineStr">
      <is>
        <t>K6_P2_T3</t>
      </is>
    </nc>
    <odxf>
      <alignment wrapText="0" readingOrder="0"/>
      <protection locked="0"/>
    </odxf>
    <ndxf>
      <alignment wrapText="1" readingOrder="0"/>
      <protection locked="1"/>
    </ndxf>
  </rcc>
  <rcc rId="78892" sId="1" odxf="1" dxf="1">
    <nc r="E2694" t="inlineStr">
      <is>
        <t>Kalbos technologijų taikymų inovacijų procese moksliniai tyrimai</t>
      </is>
    </nc>
    <odxf>
      <protection locked="0"/>
    </odxf>
    <ndxf>
      <protection locked="1"/>
    </ndxf>
  </rcc>
  <rcc rId="78893" sId="1" odxf="1" dxf="1">
    <nc r="F2694" t="inlineStr">
      <is>
        <t>VDU Informatikos fakultetas
Prof. Tomas Krilavičius, 
El. p. t.krilavicius@if.vdu.lt, 
Tel. Nr +37061804223</t>
      </is>
    </nc>
    <odxf>
      <alignment wrapText="0" readingOrder="0"/>
    </odxf>
    <ndxf>
      <alignment wrapText="1" readingOrder="0"/>
    </ndxf>
  </rcc>
  <rcc rId="78894" sId="1">
    <nc r="G2694">
      <v>31</v>
    </nc>
  </rcc>
  <rcc rId="78895" sId="1" odxf="1" dxf="1">
    <nc r="D2695"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896" sId="1" odxf="1" dxf="1">
    <nc r="E2695" t="inlineStr">
      <is>
        <t>Socialinių tyrimų ir statistinių duomenų analizės įrankių kūrimas (Kiekybinių ir kokybinių duomenų analizė; Diskurso analizė; Statistinių duomenų analizė ir interpretacija; Rezultatų interpretacija ir vizualizacija; Socialinių ir rinkos tyrimų projektų valdymas; Socio – ekonominės aplinkos analizė; Kaštų – naudos analizė; Politinės, ekonominės, socialinės, technologinės (P.E.S.T.) analizė ir plėtros rekomendacijų rengimas)</t>
      </is>
    </nc>
    <odxf>
      <protection locked="0"/>
    </odxf>
    <ndxf>
      <protection locked="1"/>
    </ndxf>
  </rcc>
  <rcc rId="78897" sId="1" odxf="1" dxf="1">
    <nc r="F2695" t="inlineStr">
      <is>
        <t>VDU Politikos mokslų ir diplomatijos fakultetas, Politologijos katedra 
Dr. Gintaras Šumskas; 
El. p.  g.sumskas@pmdf.vdu.lt 
Tel.: 861430207</t>
      </is>
    </nc>
    <odxf>
      <alignment wrapText="0" readingOrder="0"/>
    </odxf>
    <ndxf>
      <alignment wrapText="1" readingOrder="0"/>
    </ndxf>
  </rcc>
  <rcc rId="78898" sId="1">
    <nc r="G2695">
      <v>31</v>
    </nc>
  </rcc>
  <rcc rId="78899" sId="1" odxf="1" dxf="1">
    <nc r="D2696"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00" sId="1" odxf="1" dxf="1">
    <nc r="E2696" t="inlineStr">
      <is>
        <t>Valstybių įvaizdžio, tarptautinės komunikacijos studijų įrankio kūrimas</t>
      </is>
    </nc>
    <odxf>
      <protection locked="0"/>
    </odxf>
    <ndxf>
      <protection locked="1"/>
    </ndxf>
  </rcc>
  <rcc rId="78901" sId="1" odxf="1" dxf="1">
    <nc r="F2696" t="inlineStr">
      <is>
        <t>VDU Azijos studijų centras
Daiva Repečkaitė
El. p.  d.repeckaite@pmdf.vdu.lt; 
Tel.: (8 37) 33 13 23</t>
      </is>
    </nc>
    <odxf>
      <alignment wrapText="0" readingOrder="0"/>
    </odxf>
    <ndxf>
      <alignment wrapText="1" readingOrder="0"/>
    </ndxf>
  </rcc>
  <rcc rId="78902" sId="1">
    <nc r="G2696">
      <v>31</v>
    </nc>
  </rcc>
  <rcc rId="78903" sId="1" odxf="1" dxf="1">
    <nc r="D2697"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04" sId="1" odxf="1" dxf="1">
    <nc r="E2697" t="inlineStr">
      <is>
        <t>Kūrybos ir kultūros sektoriaus poveikio miesto ir/ar regiono raidai tyrimai</t>
      </is>
    </nc>
    <odxf>
      <protection locked="0"/>
    </odxf>
    <ndxf>
      <protection locked="1"/>
    </ndxf>
  </rcc>
  <rcc rId="78905" sId="1" odxf="1" dxf="1">
    <nc r="F2697" t="inlineStr">
      <is>
        <t>VDU Menų fakultetas
Menotyros katedra
Dr. Jūratė Tutlytė
El. p. j.tutlyte@mf.vdu.lt
Tel.: 8699 16940</t>
      </is>
    </nc>
    <odxf>
      <alignment wrapText="0" readingOrder="0"/>
    </odxf>
    <ndxf>
      <alignment wrapText="1" readingOrder="0"/>
    </ndxf>
  </rcc>
  <rcc rId="78906" sId="1">
    <nc r="G2697">
      <v>31</v>
    </nc>
  </rcc>
  <rcc rId="78907" sId="1" odxf="1" dxf="1">
    <nc r="D2698"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08" sId="1" odxf="1" dxf="1">
    <nc r="E2698" t="inlineStr">
      <is>
        <t>Istoriniai/ikonografiniai/sociokultūriniai architektūros ir dizaino tyrimai</t>
      </is>
    </nc>
    <odxf>
      <protection locked="0"/>
    </odxf>
    <ndxf>
      <protection locked="1"/>
    </ndxf>
  </rcc>
  <rcc rId="78909" sId="1" odxf="1" dxf="1">
    <nc r="F2698" t="inlineStr">
      <is>
        <t>VDU Menų fakultetas
Menotyros katedra
Dr. Jūratė Tutlytė
El. p. j.tutlyte@mf.vdu.lt
Tel.: 8699 16940</t>
      </is>
    </nc>
    <odxf>
      <alignment wrapText="0" readingOrder="0"/>
    </odxf>
    <ndxf>
      <alignment wrapText="1" readingOrder="0"/>
    </ndxf>
  </rcc>
  <rcc rId="78910" sId="1">
    <nc r="G2698">
      <v>31</v>
    </nc>
  </rcc>
  <rcc rId="78911" sId="1" odxf="1" dxf="1">
    <nc r="D2699"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12" sId="1" odxf="1" dxf="1">
    <nc r="E2699" t="inlineStr">
      <is>
        <t>Kompleksiniai saugomų teritorijų paveldosaugos ir paveldotvarkos tyrimai</t>
      </is>
    </nc>
    <odxf>
      <protection locked="0"/>
    </odxf>
    <ndxf>
      <protection locked="1"/>
    </ndxf>
  </rcc>
  <rcc rId="78913" sId="1" odxf="1" dxf="1">
    <nc r="F2699" t="inlineStr">
      <is>
        <t>VDU Menų fakultetas
Menotyros katedra
Dr. Ingrida Veliute
El. p. i.veliute@mf.vdu.lt
Tel.: 8618 21609</t>
      </is>
    </nc>
    <odxf>
      <alignment wrapText="0" readingOrder="0"/>
    </odxf>
    <ndxf>
      <alignment wrapText="1" readingOrder="0"/>
    </ndxf>
  </rcc>
  <rcc rId="78914" sId="1">
    <nc r="G2699">
      <v>31</v>
    </nc>
  </rcc>
  <rcc rId="78915" sId="1" odxf="1" dxf="1">
    <nc r="D2700"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16" sId="1" odxf="1" dxf="1">
    <nc r="E2700" t="inlineStr">
      <is>
        <t>Kompleksiniai paveldo animavimo ir pritaikymo naujoms reikmėms tyrimai</t>
      </is>
    </nc>
    <odxf>
      <protection locked="0"/>
    </odxf>
    <ndxf>
      <protection locked="1"/>
    </ndxf>
  </rcc>
  <rcc rId="78917" sId="1" odxf="1" dxf="1">
    <nc r="F2700" t="inlineStr">
      <is>
        <t>VDU Menų fakultetas
Menotyros katedra
Dr. Ingrida Veliute
El. p. i.veliute@mf.vdu.lt
Tel.: 8618 21609;
Dr. Aušrinė Cemnolonskė
El. p. a.cemnolonske@mf.vdu.lt
Tel.: 8686 61354</t>
      </is>
    </nc>
    <odxf>
      <alignment wrapText="0" readingOrder="0"/>
    </odxf>
    <ndxf>
      <alignment wrapText="1" readingOrder="0"/>
    </ndxf>
  </rcc>
  <rcc rId="78918" sId="1">
    <nc r="G2700">
      <v>31</v>
    </nc>
  </rcc>
  <rcc rId="78919" sId="1" odxf="1" dxf="1">
    <nc r="D2701"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20" sId="1" odxf="1" dxf="1">
    <nc r="E2701" t="inlineStr">
      <is>
        <t>Istoriniai, ikonografiniai dailės paveldo objektų tyrimai</t>
      </is>
    </nc>
    <odxf>
      <protection locked="0"/>
    </odxf>
    <ndxf>
      <protection locked="1"/>
    </ndxf>
  </rcc>
  <rcc rId="78921" sId="1" odxf="1" dxf="1">
    <nc r="F2701" t="inlineStr">
      <is>
        <t>VDU Menų fakultetas
Menotyros katedra
Dr. Aušrinė Cemnolonskė
El. p. a.cemnolonske@mf.vdu.lt
Tel.: 8686 61354</t>
      </is>
    </nc>
    <odxf>
      <alignment wrapText="0" readingOrder="0"/>
    </odxf>
    <ndxf>
      <alignment wrapText="1" readingOrder="0"/>
    </ndxf>
  </rcc>
  <rcc rId="78922" sId="1">
    <nc r="G2701">
      <v>31</v>
    </nc>
  </rcc>
  <rcc rId="78923" sId="1" odxf="1" dxf="1">
    <nc r="D2702"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24" sId="1" odxf="1" dxf="1">
    <nc r="E2702" t="inlineStr">
      <is>
        <t>Teatro ir atlikėjų menų istoriniai, archyviniai ir auditorijų tyrimai</t>
      </is>
    </nc>
    <odxf>
      <protection locked="0"/>
    </odxf>
    <ndxf>
      <protection locked="1"/>
    </ndxf>
  </rcc>
  <rcc rId="78925" sId="1" odxf="1" dxf="1">
    <nc r="F2702" t="inlineStr">
      <is>
        <t>VDU Menų fakultetas
Teatrologijos katedra
Dr. Edgaras Klivis 
El. p. e.klivis@mf.vdu.lt
Tel.: 8615 98522</t>
      </is>
    </nc>
    <odxf>
      <alignment wrapText="0" readingOrder="0"/>
    </odxf>
    <ndxf>
      <alignment wrapText="1" readingOrder="0"/>
    </ndxf>
  </rcc>
  <rcc rId="78926" sId="1">
    <nc r="G2702">
      <v>31</v>
    </nc>
  </rcc>
  <rcc rId="78927" sId="1" odxf="1" dxf="1">
    <nc r="D2703"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28" sId="1" odxf="1" dxf="1">
    <nc r="E2703" t="inlineStr">
      <is>
        <t>Kompleksinis muzikos pedagogų rinkos tyrimų metodo sukūrimas</t>
      </is>
    </nc>
    <odxf>
      <protection locked="0"/>
    </odxf>
    <ndxf>
      <protection locked="1"/>
    </ndxf>
  </rcc>
  <rcc rId="78929" sId="1" odxf="1" dxf="1">
    <nc r="F2703" t="inlineStr">
      <is>
        <t>VDU Muzikos akademija
Daiva Bukantaitė
El. p. d.bukantaite@ma.vdu.lt
Tel.: 837295411</t>
      </is>
    </nc>
    <odxf>
      <alignment wrapText="0" readingOrder="0"/>
    </odxf>
    <ndxf>
      <alignment wrapText="1" readingOrder="0"/>
    </ndxf>
  </rcc>
  <rcc rId="78930" sId="1">
    <nc r="G2703">
      <v>31</v>
    </nc>
  </rcc>
  <rcc rId="78931" sId="1" odxf="1" dxf="1">
    <nc r="D2704"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32" sId="1" odxf="1" dxf="1">
    <nc r="E2704" t="inlineStr">
      <is>
        <t>Muzikinio ugdymo organizavimo veiksmingumo tyrimų metodika</t>
      </is>
    </nc>
    <odxf>
      <protection locked="0"/>
    </odxf>
    <ndxf>
      <protection locked="1"/>
    </ndxf>
  </rcc>
  <rcc rId="78933" sId="1" odxf="1" dxf="1">
    <nc r="F2704" t="inlineStr">
      <is>
        <t>VDU Muzikos akademija
Daiva Bukantaitė
El. p. d.bukantaite@ma.vdu.lt
Tel.: 837295411</t>
      </is>
    </nc>
    <odxf>
      <alignment wrapText="0" readingOrder="0"/>
    </odxf>
    <ndxf>
      <alignment wrapText="1" readingOrder="0"/>
    </ndxf>
  </rcc>
  <rcc rId="78934" sId="1">
    <nc r="G2704">
      <v>31</v>
    </nc>
  </rcc>
  <rcc rId="78935" sId="1" odxf="1" dxf="1">
    <nc r="D2705"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36" sId="1" odxf="1" dxf="1">
    <nc r="E2705" t="inlineStr">
      <is>
        <t>Renginių meninės programos sudarymo ir atlikimo metodika</t>
      </is>
    </nc>
    <odxf>
      <protection locked="0"/>
    </odxf>
    <ndxf>
      <protection locked="1"/>
    </ndxf>
  </rcc>
  <rcc rId="78937" sId="1" odxf="1" dxf="1">
    <nc r="F2705" t="inlineStr">
      <is>
        <t>VDU Muzikos akademija
Rita Bieliauskaitė 
El. p. r.bieliauskaite@ma.vdu.lt
Tel.: 865044546</t>
      </is>
    </nc>
    <odxf>
      <alignment wrapText="0" readingOrder="0"/>
    </odxf>
    <ndxf>
      <alignment wrapText="1" readingOrder="0"/>
    </ndxf>
  </rcc>
  <rcc rId="78938" sId="1">
    <nc r="G2705">
      <v>31</v>
    </nc>
  </rcc>
  <rcc rId="78939" sId="1" odxf="1" dxf="1">
    <nc r="D2706"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40" sId="1" odxf="1" dxf="1">
    <nc r="E2706" t="inlineStr">
      <is>
        <t>Organizacijos kaip patrauklaus darbdavio potencialo  analizės įrankis</t>
      </is>
    </nc>
    <odxf>
      <protection locked="0"/>
    </odxf>
    <ndxf>
      <protection locked="1"/>
    </ndxf>
  </rcc>
  <rcc rId="78941" sId="1" odxf="1" dxf="1">
    <nc r="F2706" t="inlineStr">
      <is>
        <t>VDU Ekonomikos ir vadybos fakultetas Vadybos katedra
Prof. Irena Bakanauskienė
El.p. i.bakanauskiene@evf.vdu.lt
Tel.: 8 686 07704</t>
      </is>
    </nc>
    <odxf>
      <alignment wrapText="0" readingOrder="0"/>
    </odxf>
    <ndxf>
      <alignment wrapText="1" readingOrder="0"/>
    </ndxf>
  </rcc>
  <rcc rId="78942" sId="1">
    <nc r="G2706">
      <v>31</v>
    </nc>
  </rcc>
  <rcc rId="78943" sId="1" odxf="1" dxf="1">
    <nc r="D2707"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44" sId="1" odxf="1" dxf="1">
    <nc r="E2707" t="inlineStr">
      <is>
        <t>Strateginės įmonės pozicijos bei veiksmų vertinimo metodika</t>
      </is>
    </nc>
    <odxf>
      <protection locked="0"/>
    </odxf>
    <ndxf>
      <protection locked="1"/>
    </ndxf>
  </rcc>
  <rcc rId="78945" sId="1" odxf="1" dxf="1">
    <nc r="F2707" t="inlineStr">
      <is>
        <t>VDU Ekonomikos ir vadybos fakultetas Vadybos katedra
Doc.dr. Vytautas Liesionis
El. P. v.liesionis@evf.vdu.lt
Tel.: +370 686 53419</t>
      </is>
    </nc>
    <odxf>
      <alignment wrapText="0" readingOrder="0"/>
    </odxf>
    <ndxf>
      <alignment wrapText="1" readingOrder="0"/>
    </ndxf>
  </rcc>
  <rcc rId="78946" sId="1">
    <nc r="G2707">
      <v>31</v>
    </nc>
  </rcc>
  <rcc rId="78947" sId="1" odxf="1" dxf="1">
    <nc r="D2708"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48" sId="1" odxf="1" dxf="1">
    <nc r="E2708" t="inlineStr">
      <is>
        <t>Darbuotojų pasitenkinimo darbu ir motyvacijos tyrimų įrankiai</t>
      </is>
    </nc>
    <odxf>
      <protection locked="0"/>
    </odxf>
    <ndxf>
      <protection locked="1"/>
    </ndxf>
  </rcc>
  <rcc rId="78949" sId="1" odxf="1" dxf="1">
    <nc r="F2708" t="inlineStr">
      <is>
        <t>VDU Ekonomikos ir vadybos fakultetas Vadybos katedra
Doc. dr. Rita Bendaravičienė 
El. p. r.bendaraviciene@evf.vdu.lt
Nr.: +370 620 50234</t>
      </is>
    </nc>
    <odxf>
      <alignment wrapText="0" readingOrder="0"/>
    </odxf>
    <ndxf>
      <alignment wrapText="1" readingOrder="0"/>
    </ndxf>
  </rcc>
  <rcc rId="78950" sId="1">
    <nc r="G2708">
      <v>31</v>
    </nc>
  </rcc>
  <rcc rId="78951" sId="1" odxf="1" dxf="1">
    <nc r="D2709"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52" sId="1" odxf="1" dxf="1">
    <nc r="E2709" t="inlineStr">
      <is>
        <t>Organizacinio patrauklumo didinimo modeliavimas</t>
      </is>
    </nc>
    <odxf>
      <protection locked="0"/>
    </odxf>
    <ndxf>
      <protection locked="1"/>
    </ndxf>
  </rcc>
  <rcc rId="78953" sId="1" odxf="1" dxf="1">
    <nc r="F2709" t="inlineStr">
      <is>
        <t>VDU Ekonomikos ir vadybos fakultetas Vadybos katedra
Doc. dr. Rita Bendaravičienė 
El. p. r.bendaraviciene@evf.vdu.lt
Nr.: +370 620 50234</t>
      </is>
    </nc>
    <odxf>
      <alignment wrapText="0" readingOrder="0"/>
    </odxf>
    <ndxf>
      <alignment wrapText="1" readingOrder="0"/>
    </ndxf>
  </rcc>
  <rcc rId="78954" sId="1">
    <nc r="G2709">
      <v>31</v>
    </nc>
  </rcc>
  <rcc rId="78955" sId="1" odxf="1" dxf="1">
    <nc r="D2710"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56" sId="1" odxf="1" dxf="1">
    <nc r="E2710" t="inlineStr">
      <is>
        <t>Vartotojų pasitenkinimo organizacijos paslaugomis / produktais lygio ir pasitenkinimą lemiančių veiksnių tyrimo, vartotojų lojalumo tyrimo, vartotojų dėmesio į reklamą tyrimo
vartotojų dėmesio į produkto pakuotę / vietą tyrimo metodikos</t>
      </is>
    </nc>
    <odxf>
      <protection locked="0"/>
    </odxf>
    <ndxf>
      <protection locked="1"/>
    </ndxf>
  </rcc>
  <rcc rId="78957" sId="1" odxf="1" dxf="1">
    <nc r="F2710" t="inlineStr">
      <is>
        <t>VDU Ekonomikos ir vadybos fakultetas Marketingo katedra 
Doc, Dr. Lina Pilelienė 
El. p. l.pilelienė@evf.vdu.lt
Tel.: 8 656 65114</t>
      </is>
    </nc>
    <odxf>
      <alignment wrapText="0" readingOrder="0"/>
    </odxf>
    <ndxf>
      <alignment wrapText="1" readingOrder="0"/>
    </ndxf>
  </rcc>
  <rcc rId="78958" sId="1">
    <nc r="G2710">
      <v>31</v>
    </nc>
  </rcc>
  <rcc rId="78959" sId="1" odxf="1" dxf="1">
    <nc r="D2711"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60" sId="1" odxf="1" dxf="1">
    <nc r="E2711" t="inlineStr">
      <is>
        <t>Reklamos efektyvumo tyrimo vertinimo metodai</t>
      </is>
    </nc>
    <odxf>
      <protection locked="0"/>
    </odxf>
    <ndxf>
      <protection locked="1"/>
    </ndxf>
  </rcc>
  <rcc rId="78961" sId="1" odxf="1" dxf="1">
    <nc r="F2711" t="inlineStr">
      <is>
        <t>VDU Ekonomikos ir vadybos fakultetas Marketingo katedra 
Doc, Dr. Lina Pilelienė 
El. p. l.pilelienė@evf.vdu.lt
Tel.: 8 656 65114</t>
      </is>
    </nc>
    <odxf>
      <alignment wrapText="0" readingOrder="0"/>
    </odxf>
    <ndxf>
      <alignment wrapText="1" readingOrder="0"/>
    </ndxf>
  </rcc>
  <rcc rId="78962" sId="1">
    <nc r="G2711">
      <v>31</v>
    </nc>
  </rcc>
  <rcc rId="78963" sId="1" odxf="1" dxf="1">
    <nc r="D2712"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64" sId="1" odxf="1" dxf="1">
    <nc r="E2712" t="inlineStr">
      <is>
        <t>Turistų pasitenkinimo ir lojalumo tyrimo metodika</t>
      </is>
    </nc>
    <odxf>
      <protection locked="0"/>
    </odxf>
    <ndxf>
      <protection locked="1"/>
    </ndxf>
  </rcc>
  <rcc rId="78965" sId="1" odxf="1" dxf="1">
    <nc r="F2712" t="inlineStr">
      <is>
        <t>VDU Ekonomikos ir vadybos fakultetas Marketingo katedra 
Doc, Dr. Lina Pilelienė 
El. p. l.pilelienė@evf.vdu.lt
Tel.: 8 656 65114</t>
      </is>
    </nc>
    <odxf>
      <alignment wrapText="0" readingOrder="0"/>
    </odxf>
    <ndxf>
      <alignment wrapText="1" readingOrder="0"/>
    </ndxf>
  </rcc>
  <rcc rId="78966" sId="1">
    <nc r="G2712">
      <v>31</v>
    </nc>
  </rcc>
  <rcc rId="78967" sId="1" odxf="1" dxf="1">
    <nc r="D2713"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68" sId="1" odxf="1" dxf="1">
    <nc r="E2713" t="inlineStr">
      <is>
        <t>Produkto vertės vartotojui komunikavimo sistemos modelio kūrimas</t>
      </is>
    </nc>
    <odxf>
      <protection locked="0"/>
    </odxf>
    <ndxf>
      <protection locked="1"/>
    </ndxf>
  </rcc>
  <rcc rId="78969" sId="1" odxf="1" dxf="1">
    <nc r="F2713" t="inlineStr">
      <is>
        <t>VDU Ekonomikos ir vadybos fakultetas Marketingo katedra 
Prof. Dr. Arvydas Petras Bakanauskas
El. p. a.bakanauskas@evf.vdu.lt
Tel.: 8 698 16963</t>
      </is>
    </nc>
    <odxf>
      <alignment wrapText="0" readingOrder="0"/>
    </odxf>
    <ndxf>
      <alignment wrapText="1" readingOrder="0"/>
    </ndxf>
  </rcc>
  <rcc rId="78970" sId="1">
    <nc r="G2713">
      <v>31</v>
    </nc>
  </rcc>
  <rcc rId="78971" sId="1" odxf="1" dxf="1">
    <nc r="D2714"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72" sId="1" odxf="1" dxf="1">
    <nc r="E2714" t="inlineStr">
      <is>
        <t>Konkurencingumo didinimo veiksnių tyrimai</t>
      </is>
    </nc>
    <odxf>
      <protection locked="0"/>
    </odxf>
    <ndxf>
      <protection locked="1"/>
    </ndxf>
  </rcc>
  <rcc rId="78973" sId="1" odxf="1" dxf="1">
    <nc r="F2714" t="inlineStr">
      <is>
        <t>VDU Ekonomikos ir vadybos fakultetas Ekonomikos katedra 
M.Dapkus
El.p m.dapkus@evf.vdu.lt
Tel.: 8 615 21158 
I.Maksvytienė
El. p. i.maksvytiene@evf.vdu.lt
Tel.: 8 672 68442</t>
      </is>
    </nc>
    <odxf>
      <alignment wrapText="0" readingOrder="0"/>
    </odxf>
    <ndxf>
      <alignment wrapText="1" readingOrder="0"/>
    </ndxf>
  </rcc>
  <rcc rId="78974" sId="1">
    <nc r="G2714">
      <v>31</v>
    </nc>
  </rcc>
  <rcc rId="78975" sId="1" odxf="1" dxf="1">
    <nc r="D2715"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76" sId="1" odxf="1" dxf="1">
    <nc r="E2715" t="inlineStr">
      <is>
        <t xml:space="preserve">Mediacija kaip socialinė inovacija įmonės organizacinėje kultūroje. </t>
      </is>
    </nc>
    <odxf>
      <protection locked="0"/>
    </odxf>
    <ndxf>
      <protection locked="1"/>
    </ndxf>
  </rcc>
  <rcc rId="78977" sId="1" odxf="1" dxf="1">
    <nc r="F2715" t="inlineStr">
      <is>
        <t>VDU Teisės fakultetas 
Prof.  Julija Kiršienė,
Prof. Charles Szymanski
Rūta Čilinskaitė
El.p. j.kirsiene@adm.vdu.lt
Tel.: 865762752</t>
      </is>
    </nc>
    <odxf>
      <alignment wrapText="0" readingOrder="0"/>
    </odxf>
    <ndxf>
      <alignment wrapText="1" readingOrder="0"/>
    </ndxf>
  </rcc>
  <rcc rId="78978" sId="1">
    <nc r="G2715">
      <v>31</v>
    </nc>
  </rcc>
  <rcc rId="78979" sId="1" odxf="1" dxf="1">
    <nc r="D2716"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80" sId="1" odxf="1" dxf="1">
    <nc r="E2716" t="inlineStr">
      <is>
        <t>Praktinių teisinių sekiuritizacijos mechanizmo taikymo Lietuvoje aspektu tyrimas;
Teisinio sekiuritizacijos mechanizmo reglamentavimo sukūrimo galimybių studijos</t>
      </is>
    </nc>
    <odxf>
      <protection locked="0"/>
    </odxf>
    <ndxf>
      <protection locked="1"/>
    </ndxf>
  </rcc>
  <rcc rId="78981" sId="1" odxf="1" dxf="1">
    <nc r="F2716" t="inlineStr">
      <is>
        <t>VDU Teisės fakultetas 
Tomas Veršinskas
El.p. tomas.versinskas@fc.vdu.lt
Tel.: 867776920</t>
      </is>
    </nc>
    <odxf>
      <alignment wrapText="0" readingOrder="0"/>
    </odxf>
    <ndxf>
      <alignment wrapText="1" readingOrder="0"/>
    </ndxf>
  </rcc>
  <rcc rId="78982" sId="1">
    <nc r="G2716">
      <v>31</v>
    </nc>
  </rcc>
  <rcc rId="78983" sId="1" odxf="1" dxf="1">
    <nc r="D2717"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8984" sId="1" odxf="1" dxf="1">
    <nc r="E2717" t="inlineStr">
      <is>
        <t>Teisinis inovatyvių finansavimo mechanizmų taikymo Lietuvoje techninė galimybių studija.</t>
      </is>
    </nc>
    <odxf>
      <protection locked="0"/>
    </odxf>
    <ndxf>
      <protection locked="1"/>
    </ndxf>
  </rcc>
  <rcc rId="78985" sId="1" odxf="1" dxf="1">
    <nc r="F2717" t="inlineStr">
      <is>
        <t>VDU Teisės fakultetas 
Tomas Veršinskas
El.p. tomas.versinskas@fc.vdu.lt
Tel.: 867776920</t>
      </is>
    </nc>
    <odxf>
      <alignment wrapText="0" readingOrder="0"/>
    </odxf>
    <ndxf>
      <alignment wrapText="1" readingOrder="0"/>
    </ndxf>
  </rcc>
  <rcc rId="78986" sId="1">
    <nc r="G2717">
      <v>31</v>
    </nc>
  </rcc>
  <rcc rId="78987" sId="1" odxf="1" dxf="1">
    <nc r="D2718" t="inlineStr">
      <is>
        <t>K6_P2_T1</t>
      </is>
    </nc>
    <odxf>
      <alignment wrapText="0" readingOrder="0"/>
      <protection locked="0"/>
    </odxf>
    <ndxf>
      <alignment wrapText="1" readingOrder="0"/>
      <protection locked="1"/>
    </ndxf>
  </rcc>
  <rcc rId="78988" sId="1" odxf="1" dxf="1">
    <nc r="E2718" t="inlineStr">
      <is>
        <t>Žinių apie vaistinius (aromatinius) augalus ir jų vaistinės augalinės žaliavos ruošimą, taikant inovatyvias technologijas perteikimo, ugdant kūrybiškas ir produktyvias asmenybes techninė galimybių studija</t>
      </is>
    </nc>
    <odxf>
      <protection locked="0"/>
    </odxf>
    <ndxf>
      <protection locked="1"/>
    </ndxf>
  </rcc>
  <rcc rId="78989" sId="1" odxf="1" dxf="1">
    <nc r="F2718" t="inlineStr">
      <is>
        <t>Kauno botanikos sodas, Vaistinių ir prieskoninių augalų  kolekcijų sektorius
Prof. Dr (HP). Ona Ragažinskienė, 
El. p. o.ragazinskiiene@bs.vdu.lt
Tel.: +370 686 53682.
Pilnų namų bendruomenė
Parko 23. Panaros kaimas, Merkinės seniūnija, Varėnos raj. Savivaldybė
Rūta Jakubonienė
El. p.  ekoukis@pnb.lt
Tel.: +370 869 887006</t>
      </is>
    </nc>
    <odxf>
      <alignment wrapText="0" readingOrder="0"/>
    </odxf>
    <ndxf>
      <alignment wrapText="1" readingOrder="0"/>
    </ndxf>
  </rcc>
  <rcc rId="78990" sId="1">
    <nc r="G2718">
      <v>31</v>
    </nc>
  </rcc>
  <rcc rId="78991" sId="1" odxf="1" dxf="1">
    <nc r="D2719" t="inlineStr">
      <is>
        <t>K6_P2_T3</t>
      </is>
    </nc>
    <odxf>
      <alignment wrapText="0" readingOrder="0"/>
      <protection locked="0"/>
    </odxf>
    <ndxf>
      <alignment wrapText="1" readingOrder="0"/>
      <protection locked="1"/>
    </ndxf>
  </rcc>
  <rcc rId="78992" sId="1" odxf="1" dxf="1">
    <nc r="E2719" t="inlineStr">
      <is>
        <t xml:space="preserve">Šiuolaikinių komercinių vestuvių renginių organizavimo strategijos: Lietuvos ir užsienio šalių patirtis.
Rezultatas: studija, paremta šiuolaikinių verslo įmonių, organizuojančių komercines šventes Lietuvoje ir užsienyje, tyrimais.
Šiuolaikinių laidotuvių renginių organizavimo strategijos: Lietuvos ir užsienio šalių patirtis.
Rezultatas: studija, paremta šiuolaikinių verslo įmonių, organizuojančių komercinius laidotuvių renginius Lietuvoje ir užsienyje, tyrimais.
</t>
      </is>
    </nc>
    <odxf>
      <protection locked="0"/>
    </odxf>
    <ndxf>
      <protection locked="1"/>
    </ndxf>
  </rcc>
  <rcc rId="78993" sId="1" odxf="1" dxf="1">
    <nc r="F2719" t="inlineStr">
      <is>
        <t xml:space="preserve">VDU Humanitarinių mokslų fakultetas, Kultūrų studijų ir etnologijos katedra,
doc. dr. Rasa Račiūnaitė-Paužuolienė, 
El. p.: r.raciunaite@hmf.vdu.lt, 
Tel. 865637065
</t>
      </is>
    </nc>
    <odxf>
      <alignment wrapText="0" readingOrder="0"/>
    </odxf>
    <ndxf>
      <alignment wrapText="1" readingOrder="0"/>
    </ndxf>
  </rcc>
  <rcc rId="78994" sId="1">
    <nc r="G2719">
      <v>31</v>
    </nc>
  </rcc>
  <rcc rId="78995" sId="1" odxf="1" dxf="1">
    <nc r="D2720" t="inlineStr">
      <is>
        <t>K6_P2_T3</t>
      </is>
    </nc>
    <odxf>
      <alignment wrapText="0" readingOrder="0"/>
      <protection locked="0"/>
    </odxf>
    <ndxf>
      <alignment wrapText="1" readingOrder="0"/>
      <protection locked="1"/>
    </ndxf>
  </rcc>
  <rcc rId="78996" sId="1" odxf="1" dxf="1">
    <nc r="E2720" t="inlineStr">
      <is>
        <t>Organizacinių ir proceso inovacijų pritaikymo konkrečiomis veiklos salygomis tyrimai</t>
      </is>
    </nc>
    <odxf>
      <protection locked="0"/>
    </odxf>
    <ndxf>
      <protection locked="1"/>
    </ndxf>
  </rcc>
  <rcc rId="78997" sId="1" odxf="1" dxf="1">
    <nc r="F2720" t="inlineStr">
      <is>
        <t>Jolanta Skirgailė
Direktorius
852154884, 868650121
jolanta@kolegija.lt</t>
      </is>
    </nc>
    <odxf>
      <alignment wrapText="0" readingOrder="0"/>
    </odxf>
    <ndxf>
      <alignment wrapText="1" readingOrder="0"/>
    </ndxf>
  </rcc>
  <rcc rId="78998" sId="1">
    <nc r="G2720">
      <v>35</v>
    </nc>
  </rcc>
  <rcc rId="78999" sId="1" odxf="1" dxf="1">
    <nc r="D2721" t="inlineStr">
      <is>
        <t>K6_P2_T3</t>
      </is>
    </nc>
    <odxf>
      <alignment wrapText="0" readingOrder="0"/>
      <protection locked="0"/>
    </odxf>
    <ndxf>
      <alignment wrapText="1" readingOrder="0"/>
      <protection locked="1"/>
    </ndxf>
  </rcc>
  <rcc rId="79000" sId="1" odxf="1" dxf="1">
    <nc r="E2721" t="inlineStr">
      <is>
        <t>Klasterizacijos technologijų taikymo, konkrečios šakos veiklos pagrindu, tyrimai</t>
      </is>
    </nc>
    <odxf>
      <protection locked="0"/>
    </odxf>
    <ndxf>
      <protection locked="1"/>
    </ndxf>
  </rcc>
  <rcc rId="79001" sId="1" odxf="1" dxf="1">
    <nc r="F2721" t="inlineStr">
      <is>
        <t>Jolanta Skirgailė
Direktorius
852154884, 868650121
jolanta@kolegija.lt</t>
      </is>
    </nc>
    <odxf>
      <alignment wrapText="0" readingOrder="0"/>
    </odxf>
    <ndxf>
      <alignment wrapText="1" readingOrder="0"/>
    </ndxf>
  </rcc>
  <rcc rId="79002" sId="1">
    <nc r="G2721">
      <v>35</v>
    </nc>
  </rcc>
  <rcc rId="79003" sId="1" odxf="1" dxf="1">
    <nc r="D2722" t="inlineStr">
      <is>
        <t>K6_P2_T3</t>
      </is>
    </nc>
    <odxf>
      <alignment wrapText="0" readingOrder="0"/>
      <protection locked="0"/>
    </odxf>
    <ndxf>
      <alignment wrapText="1" readingOrder="0"/>
      <protection locked="1"/>
    </ndxf>
  </rcc>
  <rcc rId="79004" sId="1" odxf="1" dxf="1">
    <nc r="E2722" t="inlineStr">
      <is>
        <t>Socialinių inovacijų pritaikomumo verslo poreikiams tyrimai</t>
      </is>
    </nc>
    <odxf>
      <protection locked="0"/>
    </odxf>
    <ndxf>
      <protection locked="1"/>
    </ndxf>
  </rcc>
  <rcc rId="79005" sId="1" odxf="1" dxf="1">
    <nc r="F2722" t="inlineStr">
      <is>
        <t>Jolanta Skirgailė
Direktorius
852154884, 868650121
jolanta@kolegija.lt</t>
      </is>
    </nc>
    <odxf>
      <alignment wrapText="0" readingOrder="0"/>
    </odxf>
    <ndxf>
      <alignment wrapText="1" readingOrder="0"/>
    </ndxf>
  </rcc>
  <rcc rId="79006" sId="1">
    <nc r="G2722">
      <v>35</v>
    </nc>
  </rcc>
  <rcc rId="79007" sId="1" odxf="1" dxf="1">
    <nc r="D2723" t="inlineStr">
      <is>
        <t>K6_P2_T3</t>
      </is>
    </nc>
    <odxf>
      <alignment wrapText="0" readingOrder="0"/>
      <protection locked="0"/>
    </odxf>
    <ndxf>
      <alignment wrapText="1" readingOrder="0"/>
      <protection locked="1"/>
    </ndxf>
  </rcc>
  <rcc rId="79008" sId="1" odxf="1" dxf="1">
    <nc r="E2723" t="inlineStr">
      <is>
        <t>Socialinio verslo vystymo verslo aplinkos pokyčių kontekste tyrimai</t>
      </is>
    </nc>
    <odxf>
      <protection locked="0"/>
    </odxf>
    <ndxf>
      <protection locked="1"/>
    </ndxf>
  </rcc>
  <rcc rId="79009" sId="1" odxf="1" dxf="1">
    <nc r="F2723" t="inlineStr">
      <is>
        <t>Jolanta Skirgailė
Direktorius
852154884, 868650121
jolanta@kolegija.lt</t>
      </is>
    </nc>
    <odxf>
      <alignment wrapText="0" readingOrder="0"/>
    </odxf>
    <ndxf>
      <alignment wrapText="1" readingOrder="0"/>
    </ndxf>
  </rcc>
  <rcc rId="79010" sId="1">
    <nc r="G2723">
      <v>35</v>
    </nc>
  </rcc>
  <rcc rId="79011" sId="1" odxf="1" dxf="1">
    <nc r="D2724"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9012" sId="1" odxf="1" dxf="1">
    <nc r="E2724" t="inlineStr">
      <is>
        <t>Naujų projektavimo metodų taikymo, kuriant tekstinio atpažinimo sistemas, tyrimai</t>
      </is>
    </nc>
    <odxf>
      <protection locked="0"/>
    </odxf>
    <ndxf>
      <protection locked="1"/>
    </ndxf>
  </rcc>
  <rcc rId="79013" sId="1" odxf="1" dxf="1">
    <nc r="F2724" t="inlineStr">
      <is>
        <t>Jolanta Skirgailė
Direktorius
852154884, 868650121
jolanta@kolegija.lt</t>
      </is>
    </nc>
    <odxf>
      <alignment wrapText="0" readingOrder="0"/>
    </odxf>
    <ndxf>
      <alignment wrapText="1" readingOrder="0"/>
    </ndxf>
  </rcc>
  <rcc rId="79014" sId="1">
    <nc r="G2724">
      <v>35</v>
    </nc>
  </rcc>
  <rcc rId="79015" sId="1" odxf="1" dxf="1">
    <nc r="D2725" t="inlineStr">
      <is>
        <t>K6_P2_T3</t>
      </is>
    </nc>
    <odxf>
      <font>
        <sz val="11"/>
        <color theme="1"/>
        <name val="Calibri"/>
        <scheme val="minor"/>
      </font>
      <alignment wrapText="0" readingOrder="0"/>
      <protection locked="0"/>
    </odxf>
    <ndxf>
      <font>
        <sz val="11"/>
        <color rgb="FF000000"/>
        <name val="Calibri"/>
        <scheme val="minor"/>
      </font>
      <alignment wrapText="1" readingOrder="0"/>
      <protection locked="1"/>
    </ndxf>
  </rcc>
  <rcc rId="79016" sId="1" odxf="1" dxf="1">
    <nc r="E2725" t="inlineStr">
      <is>
        <t>Ekonominio įmonių inovacijų naudos vertinimo tyrimai</t>
      </is>
    </nc>
    <odxf>
      <protection locked="0"/>
    </odxf>
    <ndxf>
      <protection locked="1"/>
    </ndxf>
  </rcc>
  <rcc rId="79017" sId="1" odxf="1" dxf="1">
    <nc r="F2725" t="inlineStr">
      <is>
        <t>Jolanta Skirgailė
Direktorius
852154884, 868650121
jolanta@kolegija.lt</t>
      </is>
    </nc>
    <odxf>
      <alignment wrapText="0" readingOrder="0"/>
    </odxf>
    <ndxf>
      <alignment wrapText="1" readingOrder="0"/>
    </ndxf>
  </rcc>
  <rcc rId="79018" sId="1">
    <nc r="G2725">
      <v>35</v>
    </nc>
  </rcc>
  <rcc rId="79019" sId="1" odxf="1" dxf="1">
    <nc r="D2726" t="inlineStr">
      <is>
        <t>K6_P2_T3</t>
      </is>
    </nc>
    <odxf>
      <alignment wrapText="0" readingOrder="0"/>
      <protection locked="0"/>
    </odxf>
    <ndxf>
      <alignment wrapText="1" readingOrder="0"/>
      <protection locked="1"/>
    </ndxf>
  </rcc>
  <rcc rId="79020" sId="1" odxf="1" dxf="1">
    <nc r="E2726" t="inlineStr">
      <is>
        <t>Socialinių inovacijų plėtros organizacijoje per meną analizė. Atliktas socialinių inovacijų organizacijoje būklės įvertinimas. Atlikta socialinių inovacijų plėtros organizacijoje per meną galimybių analizė. Parengtas organizacijos poreikius atitinkantis socialinių inovacijų plėtros per meną veiklos modelis.</t>
      </is>
    </nc>
    <odxf>
      <protection locked="0"/>
    </odxf>
    <ndxf>
      <protection locked="1"/>
    </ndxf>
  </rcc>
  <rcc rId="79021" sId="1" odxf="1" dxf="1">
    <nc r="F2726" t="inlineStr">
      <is>
        <t>Lietuvos muzikos ir teatro akademija, 
Teatro ir kino fakulteto Meno vadybos skyriaus vedėjas Andrius Juškys, 
T. Kosciuškos g. 12, 216 kab., 
tel. +37067837542, 
el. paštas andrius.juskys@lmta.lt</t>
      </is>
    </nc>
    <odxf>
      <alignment wrapText="0" readingOrder="0"/>
    </odxf>
    <ndxf>
      <alignment wrapText="1" readingOrder="0"/>
    </ndxf>
  </rcc>
  <rcc rId="79022" sId="1">
    <nc r="G2726">
      <v>36</v>
    </nc>
  </rcc>
  <rcv guid="{BE3D19A9-D786-4023-ABCA-EBDEE30FDB06}" action="delete"/>
  <rdn rId="0" localSheetId="1" customView="1" name="Z_BE3D19A9_D786_4023_ABCA_EBDEE30FDB06_.wvu.FilterData" hidden="1" oldHidden="1">
    <formula>'Paslaugų sąrašas'!$A$1:$H$1</formula>
    <oldFormula>'Paslaugų sąrašas'!$A$1:$H$1</oldFormula>
  </rdn>
  <rcv guid="{BE3D19A9-D786-4023-ABCA-EBDEE30FDB06}"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3D19A9-D786-4023-ABCA-EBDEE30FDB06}" action="delete"/>
  <rdn rId="0" localSheetId="1" customView="1" name="Z_BE3D19A9_D786_4023_ABCA_EBDEE30FDB06_.wvu.FilterData" hidden="1" oldHidden="1">
    <formula>'Paslaugų sąrašas'!$A$1:$H$1</formula>
    <oldFormula>'Paslaugų sąrašas'!$A$1:$H$1</oldFormula>
  </rdn>
  <rcv guid="{BE3D19A9-D786-4023-ABCA-EBDEE30FDB06}"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025" sId="1" odxf="1" dxf="1">
    <nc r="D2727"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26" sId="1" odxf="1" dxf="1">
    <nc r="E2727" t="inlineStr">
      <is>
        <t>Metodų duomenų gavybos ir dirbtinio intelekto technologijų sprendimams debesų kompiuterijoje sukūrimas ir įvertinimas.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27" sId="1" odxf="1" dxf="1">
    <nc r="F2727"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28" sId="1" odxf="1" dxf="1">
    <nc r="G2727">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029" sId="1" odxf="1" dxf="1">
    <nc r="D2728" t="inlineStr">
      <is>
        <t>K5_P3_T2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30" sId="1" odxf="1" dxf="1">
    <nc r="E2728" t="inlineStr">
      <is>
        <t>Intelektualiaisiais metodais grįstų ir pritaikytų debesų kompiuterijai multimedijos sistemų prototipo sukūrimas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31" sId="1" odxf="1" dxf="1">
    <nc r="F2728" t="inlineStr">
      <is>
        <t>VGTU, Elektroninių sistemų katedra
Artūras Serackis
Tel. (8 5) 251 2145
Mob. 8 600 43013
El. p. arturas.serackis@vgtu.lt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32" sId="1" odxf="1" dxf="1">
    <nc r="G2728">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033" sId="1" odxf="1" dxf="1">
    <nc r="D2729"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34" sId="1" odxf="1" dxf="1">
    <nc r="E2729" t="inlineStr">
      <is>
        <t>Debesų technologijų pritaikymo įmonės verslo procesų tobulinimui ir plėtrai galimybių studija (atlikta techninė galimybių studija)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35" sId="1" odxf="1" dxf="1">
    <nc r="F2729" t="inlineStr">
      <is>
        <t>Programavimo ir multimedijos studijų programos vadovė
Dalia Linkuvienė
Tel. Nr. 8 52 504 850
El. paštas  dalia.linkuviene@smk.lt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36" sId="1" odxf="1" dxf="1">
    <nc r="G2729">
      <v>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037" sId="1" odxf="1" dxf="1">
    <nc r="D2730"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38" sId="1" odxf="1" dxf="1">
    <nc r="E2730" t="inlineStr">
      <is>
        <t>Įmonės paslaugų virtualizavimo galimybių studija 
Galimybių studija, skirta įvertinti esamą įmonės paslaugų/produktų portfelį bei įvertinti dalies paslaugų/pardavimų perkėlimo į elektroninę erdvę galimybę bei parengti tai įgalinančios informacinės sistemos aprašą (projektą). Projektas apima paslaugų/pardavimų procesų įmonės viduje valdymą, dokumentų valdymą, grįžtamojo ryšio iš esamų ar potencialių klientų valdymą (CRM, Leads Management). Projektas taip pat įvertina siūlomo sprendimo integravimą su debesų principu veikiančiomis trečiųjų šalių CRM sistemomis (Salesforce ir kt.)</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39" sId="1" odxf="1" dxf="1">
    <nc r="F2730" t="inlineStr">
      <is>
        <t>Simona Miliauskienė, 
Tel.(+370 5) 271 4466,
e-mail: simona.miliauskiene@mruni.eu</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40" sId="1" odxf="1" dxf="1">
    <nc r="G2730">
      <v>13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041" sId="1" odxf="1" dxf="1">
    <nc r="D2731"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42" sId="1" odxf="1" dxf="1">
    <nc r="E2731" t="inlineStr">
      <is>
        <t>Debesų kompiuterijos ir duomenų virtualizavimo panaudojimo organizacijos veikloje techninių galimybių studija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43" sId="1" odxf="1" dxf="1">
    <nc r="F2731" t="inlineStr">
      <is>
        <t>Daiva Sajek
El. p. daiva.sajek@go.kauko.lt
Tel. nr. (8 37) 751139</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44" sId="1" odxf="1" dxf="1">
    <nc r="G2731">
      <v>15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045" sId="1" odxf="1" dxf="1">
    <nc r="D2732"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46" sId="1" odxf="1" dxf="1">
    <nc r="E2732" t="inlineStr">
      <is>
        <t xml:space="preserve">Naujos informacinės sistemos sūkurimo panaudojant debesų kompiuteriją techninė galimybių studija </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47" sId="1" odxf="1" dxf="1">
    <nc r="F2732" t="inlineStr">
      <is>
        <t>Daiva Sajek
El. p. daiva.sajek@go.kauko.lt
Tel. nr. (8 37) 751139</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48" sId="1" odxf="1" dxf="1">
    <nc r="G2732">
      <v>15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fmt sheetId="1" sqref="D2733" start="0" length="0">
    <dxf>
      <border outline="0">
        <left style="thin">
          <color rgb="FF000000"/>
        </left>
        <right style="thin">
          <color rgb="FF000000"/>
        </right>
        <top style="thin">
          <color rgb="FF000000"/>
        </top>
        <bottom style="thin">
          <color rgb="FF000000"/>
        </bottom>
      </border>
      <protection locked="1"/>
    </dxf>
  </rfmt>
  <rcc rId="79049" sId="1" odxf="1" dxf="1">
    <nc r="E2733" t="inlineStr">
      <is>
        <t>Metodų kalbos technologijų sprendimams debesų kompiuterijoje sukūrimas ir įvertinimas.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50" sId="1" odxf="1" dxf="1">
    <nc r="F2733"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51" sId="1" odxf="1" dxf="1">
    <nc r="G2733">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fmt sheetId="1" sqref="D2734" start="0" length="0">
    <dxf>
      <border outline="0">
        <left style="thin">
          <color rgb="FF000000"/>
        </left>
        <right style="thin">
          <color rgb="FF000000"/>
        </right>
        <top style="thin">
          <color rgb="FF000000"/>
        </top>
        <bottom style="thin">
          <color rgb="FF000000"/>
        </bottom>
      </border>
      <protection locked="1"/>
    </dxf>
  </rfmt>
  <rcc rId="79052" sId="1" odxf="1" dxf="1">
    <nc r="E2734" t="inlineStr">
      <is>
        <t>Prototipų duomenų gavybos ir dirbtinio intelekto technologijų sprendimams debesų kompiuterijoje sukūrimas ir įvertinimas.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53" sId="1" odxf="1" dxf="1">
    <nc r="F2734"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54" sId="1" odxf="1" dxf="1">
    <nc r="G2734">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fmt sheetId="1" sqref="D2735" start="0" length="0">
    <dxf>
      <font>
        <sz val="11"/>
        <color auto="1"/>
        <name val="Calibri"/>
        <scheme val="none"/>
      </font>
      <border outline="0">
        <left style="thin">
          <color rgb="FF000000"/>
        </left>
        <right style="thin">
          <color rgb="FF000000"/>
        </right>
        <top style="thin">
          <color rgb="FF000000"/>
        </top>
        <bottom style="thin">
          <color rgb="FF000000"/>
        </bottom>
      </border>
      <protection locked="1"/>
    </dxf>
  </rfmt>
  <rcc rId="79055" sId="1" odxf="1" dxf="1">
    <nc r="E2735" t="inlineStr">
      <is>
        <t xml:space="preserve">Debesų kompiuterijos paslaugų infrastruktūrų ir platformų savybių taikomieji tyrimai.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9056" sId="1" odxf="1" dxf="1">
    <nc r="F2735"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9057" sId="1" odxf="1" dxf="1">
    <nc r="G2735">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fmt sheetId="1" sqref="D2736" start="0" length="0">
    <dxf>
      <font>
        <sz val="11"/>
        <color auto="1"/>
        <name val="Calibri"/>
        <scheme val="none"/>
      </font>
      <border outline="0">
        <left style="thin">
          <color rgb="FF000000"/>
        </left>
        <right style="thin">
          <color rgb="FF000000"/>
        </right>
        <top style="thin">
          <color rgb="FF000000"/>
        </top>
        <bottom style="thin">
          <color rgb="FF000000"/>
        </bottom>
      </border>
      <protection locked="1"/>
    </dxf>
  </rfmt>
  <rcc rId="79058" sId="1" odxf="1" dxf="1">
    <nc r="E2736" t="inlineStr">
      <is>
        <t xml:space="preserve">Debesų kompiuterijos paslaugų sprendimų prototipų kūrimas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9059" sId="1" odxf="1" dxf="1">
    <nc r="F2736"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9060" sId="1" odxf="1" dxf="1">
    <nc r="G2736">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061" sId="1">
    <nc r="D2736" t="inlineStr">
      <is>
        <t>K5_P4_T2</t>
      </is>
    </nc>
  </rcc>
  <rcc rId="79062" sId="1">
    <nc r="D2735" t="inlineStr">
      <is>
        <t>K5_P4_T3</t>
      </is>
    </nc>
  </rcc>
  <rcc rId="79063" sId="1">
    <nc r="D2734" t="inlineStr">
      <is>
        <t>K5_P4_T3</t>
      </is>
    </nc>
  </rcc>
  <rcc rId="79064" sId="1">
    <nc r="D2733" t="inlineStr">
      <is>
        <t>K5_P4_T3</t>
      </is>
    </nc>
  </rcc>
  <rcc rId="79065" sId="1" odxf="1" dxf="1">
    <nc r="D2737" t="inlineStr">
      <is>
        <t>K5_P4_T1</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9066" sId="1" odxf="1" dxf="1">
    <nc r="E2737" t="inlineStr">
      <is>
        <t>Debesų kompiuterijos paslaugų sprendimų kūrimo galimybių studijos</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9067" sId="1" odxf="1" dxf="1">
    <nc r="F2737"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9068" sId="1" odxf="1" dxf="1">
    <nc r="G2737">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fmt sheetId="1" sqref="D2738" start="0" length="0">
    <dxf>
      <font>
        <sz val="11"/>
        <color auto="1"/>
        <name val="Calibri"/>
        <scheme val="none"/>
      </font>
      <border outline="0">
        <left style="thin">
          <color rgb="FF000000"/>
        </left>
        <right style="thin">
          <color rgb="FF000000"/>
        </right>
        <top style="thin">
          <color rgb="FF000000"/>
        </top>
        <bottom style="thin">
          <color rgb="FF000000"/>
        </bottom>
      </border>
      <protection locked="1"/>
    </dxf>
  </rfmt>
  <rcc rId="79069" sId="1" odxf="1" dxf="1">
    <nc r="E2738" t="inlineStr">
      <is>
        <t xml:space="preserve">Debesų kompiuterijos paslaugų teikimo mobiliosiose terpėse metodų kūrimas ir taikymo efektyvumo tyrimai.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9070" sId="1" odxf="1" dxf="1">
    <nc r="F2738"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9071" sId="1" odxf="1" dxf="1">
    <nc r="G2738">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072" sId="1">
    <nc r="D2738" t="inlineStr">
      <is>
        <t>K5_P4_T3</t>
      </is>
    </nc>
  </rcc>
  <rcc rId="79073" sId="1" odxf="1" dxf="1">
    <nc r="D2739"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74" sId="1" odxf="1" dxf="1">
    <nc r="E2739" t="inlineStr">
      <is>
        <t>Metodų duomenų gavybos ir dirbtinio intelekto technologijų sprendimams debesų kompiuterijoje sukūrimas ir įvertinimas.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75" sId="1" odxf="1" dxf="1">
    <nc r="F2739" t="inlineStr">
      <is>
        <t>VDU Informatikos fakultetas
Dr. Aušra Mackutė-Varoneckienė, 
El.p. a.mackutė@if.vdu.lt, 
Tel.: +37069871804</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76" sId="1" odxf="1" dxf="1">
    <nc r="G2739">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077" sId="1" odxf="1" dxf="1">
    <nc r="D2740"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78" sId="1" odxf="1" dxf="1">
    <nc r="E2740" t="inlineStr">
      <is>
        <t>Metodų kalbos technologijų sprendimams debesų kompiuterijoje sukūrimas ir įvertinimas.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79" sId="1" odxf="1" dxf="1">
    <nc r="F2740" t="inlineStr">
      <is>
        <t>VDU Informatikos fakultetas
Dr. Aušra Mackutė-Varoneckienė, 
El. p. a.mackutė@if.vdu.lt, 
Tel.: +37069871804</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80" sId="1" odxf="1" dxf="1">
    <nc r="G2740">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081" sId="1">
    <oc r="D2740" t="inlineStr">
      <is>
        <t>K5_P4_T1</t>
      </is>
    </oc>
    <nc r="D2740" t="inlineStr">
      <is>
        <t>K5_P4_T3</t>
      </is>
    </nc>
  </rcc>
  <rcc rId="79082" sId="1">
    <oc r="D2739" t="inlineStr">
      <is>
        <t>K5_P4_T1</t>
      </is>
    </oc>
    <nc r="D2739" t="inlineStr">
      <is>
        <t>K5_P4_T3</t>
      </is>
    </nc>
  </rcc>
  <rfmt sheetId="1" sqref="D2741" start="0" length="0">
    <dxf>
      <border outline="0">
        <left style="thin">
          <color rgb="FF000000"/>
        </left>
        <right style="thin">
          <color rgb="FF000000"/>
        </right>
        <top style="thin">
          <color rgb="FF000000"/>
        </top>
        <bottom style="thin">
          <color rgb="FF000000"/>
        </bottom>
      </border>
      <protection locked="1"/>
    </dxf>
  </rfmt>
  <rcc rId="79083" sId="1" odxf="1" dxf="1">
    <nc r="E2741" t="inlineStr">
      <is>
        <t>Debesų kompiuterijos technologijų ir našiųjų skaičiavimų telkinių vystymas dideliems duomenims apdoroti ir analizuoti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84" sId="1" odxf="1" dxf="1">
    <nc r="F2741" t="inlineStr">
      <is>
        <t>Viktor Medvedev
Tel. (8 5) 21 09 310
El. paštas: viktor.medvedev@mii.vu.lt
Matematikos ir informatikos institutas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85" sId="1" odxf="1" dxf="1">
    <nc r="G2741">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086" sId="1">
    <nc r="D2741" t="inlineStr">
      <is>
        <t>K5_P4_T3</t>
      </is>
    </nc>
  </rcc>
  <rfmt sheetId="1" sqref="D2742" start="0" length="0">
    <dxf>
      <border outline="0">
        <left style="thin">
          <color rgb="FF000000"/>
        </left>
        <right style="thin">
          <color rgb="FF000000"/>
        </right>
        <top style="thin">
          <color rgb="FF000000"/>
        </top>
        <bottom style="thin">
          <color rgb="FF000000"/>
        </bottom>
      </border>
      <protection locked="1"/>
    </dxf>
  </rfmt>
  <rcc rId="79087" sId="1" odxf="1" dxf="1">
    <nc r="E2742" t="inlineStr">
      <is>
        <t>Debesų kompiuterijos ir duomenų virtualizavimo panaudojimo organizacijos veikloje tyrimas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88" sId="1" odxf="1" dxf="1">
    <nc r="F2742" t="inlineStr">
      <is>
        <t>Kęstutis Driaunys
Tel. (8-37) 422523 
El. paštas: kestutis.driaunys@khf.vu.lt
Kauno humanitarinis fakultetas</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89" sId="1" odxf="1" dxf="1">
    <nc r="G2742">
      <v>32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090" sId="1" odxf="1" dxf="1">
    <nc r="D2743" t="inlineStr">
      <is>
        <t>K5_P4_T1</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91" sId="1" odxf="1" dxf="1">
    <nc r="E2743" t="inlineStr">
      <is>
        <t>Informacinių ir ryšių technologijų infrastruktūros paremtos debesų kompiuterija skirtos svarbių ir sudėtingų pastatų ir statinių būklės monitoringui sukūrimo galimybių studija</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92" sId="1" odxf="1" dxf="1">
    <nc r="F2743" t="inlineStr">
      <is>
        <t>VGTU, Metalinių ir medinių konstrukcijų katedra
Antanas Šapalas
Tel. (8 5) 274 5228
El. p. steel@vgtu.lt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93" sId="1" odxf="1" dxf="1">
    <nc r="G2743">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094" sId="1" odxf="1" dxf="1">
    <oc r="H2743">
      <f>IF(ISBLANK(G2743), ,VLOOKUP(G2743, Institucijos,2, FALSE))</f>
    </oc>
    <nc r="H2743">
      <f>IF(ISBLANK(G2743), ,VLOOKUP(G2743, Institucijos,2, FALSE))</f>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095" sId="1">
    <nc r="D2742" t="inlineStr">
      <is>
        <t>K5_P4_T3</t>
      </is>
    </nc>
  </rcc>
  <rcc rId="79096" sId="1" odxf="1" dxf="1">
    <nc r="D2744"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97" sId="1" odxf="1" dxf="1">
    <nc r="E2744" t="inlineStr">
      <is>
        <t xml:space="preserve">Naujos informacinės sistemos sūkurimas panaudojant debesų kompiuteriją </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098" sId="1" odxf="1" dxf="1">
    <nc r="F2744" t="inlineStr">
      <is>
        <t>Daiva Sajek
El. p. daiva.sajek@go.kauko.lt
Tel. nr. (8 37) 751139</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099" sId="1" odxf="1" dxf="1">
    <nc r="G2744">
      <v>15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100" sId="1" odxf="1" dxf="1">
    <nc r="D2745" t="inlineStr">
      <is>
        <t>K5_P4_T2</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9101" sId="1" odxf="1" dxf="1">
    <nc r="E2745" t="inlineStr">
      <is>
        <t xml:space="preserve">Debesų kompiuterijos paslaugų sprendimų prototipų kūrimas </t>
      </is>
    </nc>
    <odxf>
      <font>
        <sz val="11"/>
        <color theme="1"/>
        <name val="Calibri"/>
        <scheme val="minor"/>
      </font>
      <border outline="0">
        <left style="thin">
          <color auto="1"/>
        </left>
        <right style="thin">
          <color auto="1"/>
        </right>
        <top style="thin">
          <color auto="1"/>
        </top>
        <bottom style="thin">
          <color auto="1"/>
        </bottom>
      </border>
      <protection locked="0"/>
    </odxf>
    <ndxf>
      <font>
        <sz val="11"/>
        <color auto="1"/>
        <name val="Calibri"/>
        <scheme val="none"/>
      </font>
      <border outline="0">
        <left style="thin">
          <color rgb="FF000000"/>
        </left>
        <right style="thin">
          <color rgb="FF000000"/>
        </right>
        <top style="thin">
          <color rgb="FF000000"/>
        </top>
        <bottom style="thin">
          <color rgb="FF000000"/>
        </bottom>
      </border>
      <protection locked="1"/>
    </ndxf>
  </rcc>
  <rcc rId="79102" sId="1" odxf="1" dxf="1">
    <nc r="F2745" t="inlineStr">
      <is>
        <t>KTU Nacionalinis inovacijų ir verslo centras
Tel.: +370 695 37440
El. pašto adresas: nivc@ktu.lt</t>
      </is>
    </nc>
    <odxf>
      <font>
        <sz val="11"/>
        <color theme="1"/>
        <name val="Calibri"/>
        <scheme val="minor"/>
      </font>
      <alignment wrapText="0" readingOrder="0"/>
      <border outline="0">
        <left style="thin">
          <color auto="1"/>
        </left>
        <right style="thin">
          <color auto="1"/>
        </right>
        <top style="thin">
          <color auto="1"/>
        </top>
        <bottom style="thin">
          <color auto="1"/>
        </bottom>
      </border>
      <protection locked="0"/>
    </odxf>
    <ndxf>
      <font>
        <sz val="11"/>
        <color auto="1"/>
        <name val="Calibri"/>
        <scheme val="none"/>
      </font>
      <alignment wrapText="1" readingOrder="0"/>
      <border outline="0">
        <left style="thin">
          <color rgb="FF000000"/>
        </left>
        <right style="thin">
          <color rgb="FF000000"/>
        </right>
        <top style="thin">
          <color rgb="FF000000"/>
        </top>
        <bottom style="thin">
          <color rgb="FF000000"/>
        </bottom>
      </border>
      <protection locked="1"/>
    </ndxf>
  </rcc>
  <rcc rId="79103" sId="1" odxf="1" dxf="1">
    <nc r="G2745">
      <v>22</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104" sId="1" odxf="1" dxf="1">
    <nc r="D2746"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05" sId="1" odxf="1" dxf="1">
    <nc r="E2746" t="inlineStr">
      <is>
        <t>Debesų kompiuterijos sprendimų taikymas duomenų bazių sistemų ir WEB aplikacijų kūrime, dideliems duomenų srautams valdyti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06" sId="1" odxf="1" dxf="1">
    <nc r="F2746" t="inlineStr">
      <is>
        <t>A. Andziulis
tel. +370 686 21147
el. p. arunas.iik.ku@gmail.com</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107" sId="1" odxf="1" dxf="1">
    <nc r="G2746">
      <v>23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108" sId="1" odxf="1" dxf="1">
    <nc r="D2747"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09" sId="1" odxf="1" dxf="1">
    <nc r="E2747" t="inlineStr">
      <is>
        <t xml:space="preserve">Naujos informacinės sistemos sūkurimas panaudojant debesų kompiuteriją </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10" sId="1" odxf="1" dxf="1">
    <nc r="F2747" t="inlineStr">
      <is>
        <t>Doc.dr. Ilona Rupšienė
El.p. ilona.rupsiene@ltvk.lt
(4 6)311108</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111" sId="1" odxf="1" dxf="1">
    <nc r="G2747">
      <v>25</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112" sId="1" odxf="1" dxf="1">
    <nc r="D2748"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13" sId="1" odxf="1" dxf="1">
    <nc r="E2748" t="inlineStr">
      <is>
        <t>Informacinių ir ryšių technologijų infrastruktūros paremtos debesų kompiuterija skirtos sudėtingų pastatų ir statinių būklės monitoringui prototipo sukūrimas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14" sId="1" odxf="1" dxf="1">
    <nc r="F2748" t="inlineStr">
      <is>
        <t>VGTU, Metalinių ir medinių konstrukcijų katedra
Antanas Šapalas
Tel. (8 5) 274 5228
El. p. steel@vgtu.lt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115" sId="1" odxf="1" dxf="1">
    <nc r="G2748">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116" sId="1" odxf="1" dxf="1">
    <nc r="D2749" t="inlineStr">
      <is>
        <t>K5_P4_T2</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17" sId="1" odxf="1" dxf="1">
    <nc r="E2749" t="inlineStr">
      <is>
        <t>Informacinių ir ryšių technologijų infrastruktūros paremtos debesų kompiuterija skirtos sudėtingų pastatų ir statinių būklės monitoringui prototipo demonstravimas</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18" sId="1" odxf="1" dxf="1">
    <nc r="F2749" t="inlineStr">
      <is>
        <t>VGTU, Metalinių ir medinių konstrukcijų katedra
Antanas Šapalas
Tel. (8 5) 274 5228 
El. p. steel@vgtu.lt</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119" sId="1" odxf="1" dxf="1">
    <nc r="G2749">
      <v>33</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120" sId="1" odxf="1" dxf="1">
    <nc r="D2750" t="inlineStr">
      <is>
        <t>K5_P4_T3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21" sId="1" odxf="1" dxf="1">
    <nc r="E2750" t="inlineStr">
      <is>
        <t>Duomenų gamybos, dirbtinio intelekto ir statistinės analizės taikymų debesų kompiuterijoje ir IRT infrastruktūroje moksliniai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22" sId="1" odxf="1" dxf="1">
    <nc r="F2750"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123" sId="1" odxf="1" dxf="1">
    <nc r="G2750">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124" sId="1" odxf="1" dxf="1">
    <nc r="D2751" t="inlineStr">
      <is>
        <t>K5_P4_T3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25" sId="1" odxf="1" dxf="1">
    <nc r="E2751" t="inlineStr">
      <is>
        <t>Kalbos technologijos taikymų debesų kompiuterijoje moksliniai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26" sId="1" odxf="1" dxf="1">
    <nc r="F2751" t="inlineStr">
      <is>
        <t>Prof. Tomas Krilavičius
IT skyriaus vadovas 
 t.krilavicius@bpti.lt
 +37061804223</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127" sId="1" odxf="1" dxf="1">
    <nc r="G2751">
      <v>20</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cc rId="79128" sId="1" odxf="1" dxf="1">
    <nc r="D2752" t="inlineStr">
      <is>
        <t>K5_P4_T3</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29" sId="1" odxf="1" dxf="1">
    <nc r="E2752" t="inlineStr">
      <is>
        <t>Duomenų gavybos ir dirbtinio intelekto technologijų sprendimų debesų kompiuterijoje moksliniai tyrimai.</t>
      </is>
    </nc>
    <odxf>
      <border outline="0">
        <left style="thin">
          <color auto="1"/>
        </left>
        <right style="thin">
          <color auto="1"/>
        </right>
        <top style="thin">
          <color auto="1"/>
        </top>
        <bottom style="thin">
          <color auto="1"/>
        </bottom>
      </border>
      <protection locked="0"/>
    </odxf>
    <ndxf>
      <border outline="0">
        <left style="thin">
          <color rgb="FF000000"/>
        </left>
        <right style="thin">
          <color rgb="FF000000"/>
        </right>
        <top style="thin">
          <color rgb="FF000000"/>
        </top>
        <bottom style="thin">
          <color rgb="FF000000"/>
        </bottom>
      </border>
      <protection locked="1"/>
    </ndxf>
  </rcc>
  <rcc rId="79130" sId="1" odxf="1" dxf="1">
    <nc r="F2752" t="inlineStr">
      <is>
        <t>VDU Informatikos fakultetas
Dr. Aušra Mackutė-Varoneckienė, 
El.p. a.mackutė@if.vdu.lt, 
Tel.: +37069871804</t>
      </is>
    </nc>
    <odxf>
      <alignment wrapText="0" readingOrder="0"/>
      <border outline="0">
        <left style="thin">
          <color auto="1"/>
        </left>
        <right style="thin">
          <color auto="1"/>
        </right>
        <top style="thin">
          <color auto="1"/>
        </top>
        <bottom style="thin">
          <color auto="1"/>
        </bottom>
      </border>
      <protection locked="0"/>
    </odxf>
    <ndxf>
      <alignment wrapText="1" readingOrder="0"/>
      <border outline="0">
        <left style="thin">
          <color rgb="FF000000"/>
        </left>
        <right style="thin">
          <color rgb="FF000000"/>
        </right>
        <top style="thin">
          <color rgb="FF000000"/>
        </top>
        <bottom style="thin">
          <color rgb="FF000000"/>
        </bottom>
      </border>
      <protection locked="1"/>
    </ndxf>
  </rcc>
  <rcc rId="79131" sId="1" odxf="1" dxf="1">
    <nc r="G2752">
      <v>31</v>
    </nc>
    <odxf>
      <border outline="0">
        <left style="thin">
          <color auto="1"/>
        </left>
        <right style="thin">
          <color auto="1"/>
        </right>
        <top style="thin">
          <color auto="1"/>
        </top>
        <bottom style="thin">
          <color auto="1"/>
        </bottom>
      </border>
    </odxf>
    <ndxf>
      <border outline="0">
        <left style="thin">
          <color rgb="FF000000"/>
        </left>
        <right style="thin">
          <color rgb="FF000000"/>
        </right>
        <top style="thin">
          <color rgb="FF000000"/>
        </top>
        <bottom style="thin">
          <color rgb="FF000000"/>
        </bottom>
      </border>
    </ndxf>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132" sId="1">
    <oc r="E2252" t="inlineStr">
      <is>
        <t>1. Turizmo paslaugų vartotojo pasitenkinimo tyrimas. Ištirti turizmo  firmų teikiamų paslaugų vartotojams kainų ir kokybės suderinamumą. Tyrimo rezultatas – teikiamų turizmo paslaugų kainų pagrįstumas ir kokybės monotoringas.</t>
      </is>
    </oc>
    <nc r="E2252" t="inlineStr">
      <is>
        <t>Turizmo paslaugų vartotojo pasitenkinimo tyrimas. Ištirti turizmo  firmų teikiamų paslaugų vartotojams kainų ir kokybės suderinamumą. Tyrimo rezultatas – teikiamų turizmo paslaugų kainų pagrįstumas ir kokybės monotoringas.</t>
      </is>
    </nc>
  </rcc>
  <rrc rId="79133" sId="1" ref="A1767:XFD1767" action="deleteRow">
    <rfmt sheetId="1" xfDxf="1" sqref="A1767:XFD1767" start="0" length="0"/>
    <rcc rId="0" sId="1" dxf="1">
      <nc r="A1767">
        <f>IF(ISBLANK(D1767), ,VLOOKUP(D1767, Kodai,2, FALSE))</f>
      </nc>
      <ndxf>
        <alignment horizontal="left" vertical="center" wrapText="1" readingOrder="0"/>
        <border outline="0">
          <left style="thin">
            <color auto="1"/>
          </left>
          <right style="thin">
            <color auto="1"/>
          </right>
          <top style="thin">
            <color auto="1"/>
          </top>
          <bottom style="thin">
            <color auto="1"/>
          </bottom>
        </border>
      </ndxf>
    </rcc>
    <rcc rId="0" sId="1" dxf="1">
      <nc r="B1767">
        <f>IF(ISBLANK(D1767), ,VLOOKUP(D1767, Kodai,3, FALSE))</f>
      </nc>
      <ndxf>
        <alignment horizontal="left" vertical="center" wrapText="1" readingOrder="0"/>
        <border outline="0">
          <left style="thin">
            <color auto="1"/>
          </left>
          <right style="thin">
            <color auto="1"/>
          </right>
          <top style="thin">
            <color auto="1"/>
          </top>
          <bottom style="thin">
            <color auto="1"/>
          </bottom>
        </border>
      </ndxf>
    </rcc>
    <rcc rId="0" sId="1" dxf="1">
      <nc r="C1767">
        <f>IF(ISBLANK(D1767), ,VLOOKUP(D1767, Kodai,4, FALSE))</f>
      </nc>
      <ndxf>
        <alignment horizontal="left" vertical="center" wrapText="1" readingOrder="0"/>
        <border outline="0">
          <left style="thin">
            <color auto="1"/>
          </left>
          <right style="thin">
            <color auto="1"/>
          </right>
          <top style="thin">
            <color auto="1"/>
          </top>
          <bottom style="thin">
            <color auto="1"/>
          </bottom>
        </border>
      </ndxf>
    </rcc>
    <rcc rId="0" sId="1" dxf="1">
      <nc r="D1767"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67" t="inlineStr">
        <is>
          <t>Antireflekcinių plėvelių bei paviršių formavimas ir tyrimas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6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67">
        <v>22</v>
      </nc>
      <ndxf>
        <alignment horizontal="center" vertical="center" readingOrder="0"/>
        <border outline="0">
          <left style="thin">
            <color auto="1"/>
          </left>
          <right style="thin">
            <color auto="1"/>
          </right>
          <top style="thin">
            <color auto="1"/>
          </top>
          <bottom style="thin">
            <color auto="1"/>
          </bottom>
        </border>
      </ndxf>
    </rcc>
    <rcc rId="0" sId="1" dxf="1">
      <nc r="H1767">
        <f>IF(ISBLANK(G1767), ,VLOOKUP(G1767, Institucijos,2, FALSE))</f>
      </nc>
      <ndxf>
        <alignment horizontal="center" vertical="center" wrapText="1" readingOrder="0"/>
        <border outline="0">
          <left style="thin">
            <color auto="1"/>
          </left>
          <right style="thin">
            <color auto="1"/>
          </right>
          <top style="thin">
            <color auto="1"/>
          </top>
          <bottom style="thin">
            <color auto="1"/>
          </bottom>
        </border>
      </ndxf>
    </rcc>
  </rrc>
  <rrc rId="79134" sId="1" ref="A1836:XFD1836" action="deleteRow">
    <rfmt sheetId="1" xfDxf="1" sqref="A1836:XFD1836" start="0" length="0"/>
    <rcc rId="0" sId="1" dxf="1">
      <nc r="A1836">
        <f>IF(ISBLANK(D1836), ,VLOOKUP(D1836, Kodai,2, FALSE))</f>
      </nc>
      <ndxf>
        <alignment horizontal="left" vertical="center" wrapText="1" readingOrder="0"/>
        <border outline="0">
          <left style="thin">
            <color auto="1"/>
          </left>
          <right style="thin">
            <color auto="1"/>
          </right>
          <top style="thin">
            <color auto="1"/>
          </top>
          <bottom style="thin">
            <color auto="1"/>
          </bottom>
        </border>
      </ndxf>
    </rcc>
    <rcc rId="0" sId="1" dxf="1">
      <nc r="B1836">
        <f>IF(ISBLANK(D1836), ,VLOOKUP(D1836, Kodai,3, FALSE))</f>
      </nc>
      <ndxf>
        <alignment horizontal="left" vertical="center" wrapText="1" readingOrder="0"/>
        <border outline="0">
          <left style="thin">
            <color auto="1"/>
          </left>
          <right style="thin">
            <color auto="1"/>
          </right>
          <top style="thin">
            <color auto="1"/>
          </top>
          <bottom style="thin">
            <color auto="1"/>
          </bottom>
        </border>
      </ndxf>
    </rcc>
    <rcc rId="0" sId="1" dxf="1">
      <nc r="C1836">
        <f>IF(ISBLANK(D1836), ,VLOOKUP(D1836, Kodai,4, FALSE))</f>
      </nc>
      <ndxf>
        <alignment horizontal="left" vertical="center" wrapText="1" readingOrder="0"/>
        <border outline="0">
          <left style="thin">
            <color auto="1"/>
          </left>
          <right style="thin">
            <color auto="1"/>
          </right>
          <top style="thin">
            <color auto="1"/>
          </top>
          <bottom style="thin">
            <color auto="1"/>
          </bottom>
        </border>
      </ndxf>
    </rcc>
    <rcc rId="0" sId="1" dxf="1">
      <nc r="D1836"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36" t="inlineStr">
        <is>
          <t>Antireflekcinių plėvelių bei paviršių formavimas ir tyrimas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3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36">
        <v>22</v>
      </nc>
      <ndxf>
        <alignment horizontal="center" vertical="center" readingOrder="0"/>
        <border outline="0">
          <left style="thin">
            <color auto="1"/>
          </left>
          <right style="thin">
            <color auto="1"/>
          </right>
          <top style="thin">
            <color auto="1"/>
          </top>
          <bottom style="thin">
            <color auto="1"/>
          </bottom>
        </border>
      </ndxf>
    </rcc>
    <rcc rId="0" sId="1" dxf="1">
      <nc r="H1836">
        <f>IF(ISBLANK(G1836), ,VLOOKUP(G1836, Institucijos,2, FALSE))</f>
      </nc>
      <ndxf>
        <alignment horizontal="center" vertical="center" wrapText="1" readingOrder="0"/>
        <border outline="0">
          <left style="thin">
            <color auto="1"/>
          </left>
          <right style="thin">
            <color auto="1"/>
          </right>
          <top style="thin">
            <color auto="1"/>
          </top>
          <bottom style="thin">
            <color auto="1"/>
          </bottom>
        </border>
      </ndxf>
    </rcc>
  </rrc>
  <rrc rId="79135" sId="1" ref="A1997:XFD1997" action="deleteRow">
    <rfmt sheetId="1" xfDxf="1" sqref="A1997:XFD1997" start="0" length="0"/>
    <rcc rId="0" sId="1" dxf="1">
      <nc r="A1997">
        <f>IF(ISBLANK(D1997), ,VLOOKUP(D1997, Kodai,2, FALSE))</f>
      </nc>
      <ndxf>
        <alignment horizontal="left" vertical="center" wrapText="1" readingOrder="0"/>
        <border outline="0">
          <left style="thin">
            <color auto="1"/>
          </left>
          <right style="thin">
            <color auto="1"/>
          </right>
          <top style="thin">
            <color auto="1"/>
          </top>
          <bottom style="thin">
            <color auto="1"/>
          </bottom>
        </border>
      </ndxf>
    </rcc>
    <rcc rId="0" sId="1" dxf="1">
      <nc r="B1997">
        <f>IF(ISBLANK(D1997), ,VLOOKUP(D1997, Kodai,3, FALSE))</f>
      </nc>
      <ndxf>
        <alignment horizontal="left" vertical="center" wrapText="1" readingOrder="0"/>
        <border outline="0">
          <left style="thin">
            <color auto="1"/>
          </left>
          <right style="thin">
            <color auto="1"/>
          </right>
          <top style="thin">
            <color auto="1"/>
          </top>
          <bottom style="thin">
            <color auto="1"/>
          </bottom>
        </border>
      </ndxf>
    </rcc>
    <rcc rId="0" sId="1" dxf="1">
      <nc r="C1997">
        <f>IF(ISBLANK(D1997), ,VLOOKUP(D1997, Kodai,4, FALSE))</f>
      </nc>
      <ndxf>
        <alignment horizontal="left" vertical="center" wrapText="1" readingOrder="0"/>
        <border outline="0">
          <left style="thin">
            <color auto="1"/>
          </left>
          <right style="thin">
            <color auto="1"/>
          </right>
          <top style="thin">
            <color auto="1"/>
          </top>
          <bottom style="thin">
            <color auto="1"/>
          </bottom>
        </border>
      </ndxf>
    </rcc>
    <rcc rId="0" sId="1" dxf="1">
      <nc r="D1997" t="inlineStr">
        <is>
          <t>K4_P4_T2</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997" t="inlineStr">
        <is>
          <t>Aprangos virtualaus 3D projektavimo technologijos, leidžiančios gaminio vizualizavimo metu įvertinti medžiagų mechaninę elgseną, sukūrimas ir demonstravimas</t>
        </is>
      </nc>
      <ndxf>
        <alignment vertical="top" wrapText="1" readingOrder="0"/>
        <border outline="0">
          <left style="thin">
            <color auto="1"/>
          </left>
          <right style="thin">
            <color auto="1"/>
          </right>
          <top style="thin">
            <color auto="1"/>
          </top>
          <bottom style="thin">
            <color auto="1"/>
          </bottom>
        </border>
      </ndxf>
    </rcc>
    <rcc rId="0" sId="1" dxf="1">
      <nc r="F1997" t="inlineStr">
        <is>
          <t>Doc. dr. Antoni Kozič
a.kozic@eif.viko.lt
(8-5) 219 16 14
Dr. Eugenija Strazdienė
El. p. e.strazdiene@mtf.viko.lt 
(8-615) 85274</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997">
        <v>29</v>
      </nc>
      <ndxf>
        <alignment horizontal="center" vertical="center" readingOrder="0"/>
        <border outline="0">
          <left style="thin">
            <color auto="1"/>
          </left>
          <right style="thin">
            <color auto="1"/>
          </right>
          <top style="thin">
            <color auto="1"/>
          </top>
          <bottom style="thin">
            <color auto="1"/>
          </bottom>
        </border>
      </ndxf>
    </rcc>
    <rcc rId="0" sId="1" dxf="1">
      <nc r="H1997">
        <f>IF(ISBLANK(G1997), ,VLOOKUP(G1997, Institucijos,2, FALSE))</f>
      </nc>
      <ndxf>
        <alignment horizontal="center" vertical="center" wrapText="1" readingOrder="0"/>
        <border outline="0">
          <left style="thin">
            <color auto="1"/>
          </left>
          <right style="thin">
            <color auto="1"/>
          </right>
          <top style="thin">
            <color auto="1"/>
          </top>
          <bottom style="thin">
            <color auto="1"/>
          </bottom>
        </border>
      </ndxf>
    </rcc>
  </rrc>
  <rrc rId="79136" sId="1" ref="A2054:XFD2054" action="deleteRow">
    <rfmt sheetId="1" xfDxf="1" sqref="A2054:XFD2054" start="0" length="0"/>
    <rcc rId="0" sId="1" dxf="1">
      <nc r="A2054">
        <f>IF(ISBLANK(D2054), ,VLOOKUP(D2054, Kodai,2, FALSE))</f>
      </nc>
      <ndxf>
        <alignment horizontal="left" vertical="center" wrapText="1" readingOrder="0"/>
        <border outline="0">
          <left style="thin">
            <color auto="1"/>
          </left>
          <right style="thin">
            <color auto="1"/>
          </right>
          <top style="thin">
            <color auto="1"/>
          </top>
          <bottom style="thin">
            <color auto="1"/>
          </bottom>
        </border>
      </ndxf>
    </rcc>
    <rcc rId="0" sId="1" dxf="1">
      <nc r="B2054">
        <f>IF(ISBLANK(D2054), ,VLOOKUP(D2054, Kodai,3, FALSE))</f>
      </nc>
      <ndxf>
        <alignment horizontal="left" vertical="center" wrapText="1" readingOrder="0"/>
        <border outline="0">
          <left style="thin">
            <color auto="1"/>
          </left>
          <right style="thin">
            <color auto="1"/>
          </right>
          <top style="thin">
            <color auto="1"/>
          </top>
          <bottom style="thin">
            <color auto="1"/>
          </bottom>
        </border>
      </ndxf>
    </rcc>
    <rcc rId="0" sId="1" dxf="1">
      <nc r="C2054">
        <f>IF(ISBLANK(D2054), ,VLOOKUP(D2054, Kodai,4, FALSE))</f>
      </nc>
      <ndxf>
        <alignment horizontal="left" vertical="center" wrapText="1" readingOrder="0"/>
        <border outline="0">
          <left style="thin">
            <color auto="1"/>
          </left>
          <right style="thin">
            <color auto="1"/>
          </right>
          <top style="thin">
            <color auto="1"/>
          </top>
          <bottom style="thin">
            <color auto="1"/>
          </bottom>
        </border>
      </ndxf>
    </rcc>
    <rcc rId="0" sId="1" dxf="1">
      <nc r="D2054" t="inlineStr">
        <is>
          <t>K4_P4_T2</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2054" t="inlineStr">
        <is>
          <t>Aprangos virtualaus 3D projektavimo technologijos, leidžiančios gaminio vizualizavimo metu įvertinti medžiagų mechaninę elgseną, sukūrimas ir demonstravimas</t>
        </is>
      </nc>
      <ndxf>
        <alignment vertical="top" wrapText="1" readingOrder="0"/>
        <border outline="0">
          <left style="thin">
            <color auto="1"/>
          </left>
          <right style="thin">
            <color auto="1"/>
          </right>
          <top style="thin">
            <color auto="1"/>
          </top>
          <bottom style="thin">
            <color auto="1"/>
          </bottom>
        </border>
      </ndxf>
    </rcc>
    <rcc rId="0" sId="1" dxf="1">
      <nc r="F2054" t="inlineStr">
        <is>
          <t>Doc. dr. Antoni Kozič
a.kozic@eif.viko.lt
(8-5) 219 16 14
Dr. Eugenija Strazdienė
El. p. e.strazdiene@mtf.viko.lt 
(8-615) 85278</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2054">
        <v>29</v>
      </nc>
      <ndxf>
        <alignment horizontal="center" vertical="center" readingOrder="0"/>
        <border outline="0">
          <left style="thin">
            <color auto="1"/>
          </left>
          <right style="thin">
            <color auto="1"/>
          </right>
          <top style="thin">
            <color auto="1"/>
          </top>
          <bottom style="thin">
            <color auto="1"/>
          </bottom>
        </border>
      </ndxf>
    </rcc>
    <rcc rId="0" sId="1" dxf="1">
      <nc r="H2054">
        <f>IF(ISBLANK(G2054), ,VLOOKUP(G2054, Institucijos,2, FALSE))</f>
      </nc>
      <ndxf>
        <alignment horizontal="center" vertical="center" wrapText="1" readingOrder="0"/>
        <border outline="0">
          <left style="thin">
            <color auto="1"/>
          </left>
          <right style="thin">
            <color auto="1"/>
          </right>
          <top style="thin">
            <color auto="1"/>
          </top>
          <bottom style="thin">
            <color auto="1"/>
          </bottom>
        </border>
      </ndxf>
    </rcc>
  </rrc>
  <rrc rId="79137" sId="1" ref="A2057:XFD2057" action="deleteRow">
    <rfmt sheetId="1" xfDxf="1" sqref="A2057:XFD2057" start="0" length="0"/>
    <rcc rId="0" sId="1" dxf="1">
      <nc r="A2057">
        <f>IF(ISBLANK(D2057), ,VLOOKUP(D2057, Kodai,2, FALSE))</f>
      </nc>
      <ndxf>
        <alignment horizontal="left" vertical="center" wrapText="1" readingOrder="0"/>
        <border outline="0">
          <left style="thin">
            <color auto="1"/>
          </left>
          <right style="thin">
            <color auto="1"/>
          </right>
          <top style="thin">
            <color auto="1"/>
          </top>
          <bottom style="thin">
            <color auto="1"/>
          </bottom>
        </border>
      </ndxf>
    </rcc>
    <rcc rId="0" sId="1" dxf="1">
      <nc r="B2057">
        <f>IF(ISBLANK(D2057), ,VLOOKUP(D2057, Kodai,3, FALSE))</f>
      </nc>
      <ndxf>
        <alignment horizontal="left" vertical="center" wrapText="1" readingOrder="0"/>
        <border outline="0">
          <left style="thin">
            <color auto="1"/>
          </left>
          <right style="thin">
            <color auto="1"/>
          </right>
          <top style="thin">
            <color auto="1"/>
          </top>
          <bottom style="thin">
            <color auto="1"/>
          </bottom>
        </border>
      </ndxf>
    </rcc>
    <rcc rId="0" sId="1" dxf="1">
      <nc r="C2057">
        <f>IF(ISBLANK(D2057), ,VLOOKUP(D2057, Kodai,4, FALSE))</f>
      </nc>
      <ndxf>
        <alignment horizontal="left" vertical="center" wrapText="1" readingOrder="0"/>
        <border outline="0">
          <left style="thin">
            <color auto="1"/>
          </left>
          <right style="thin">
            <color auto="1"/>
          </right>
          <top style="thin">
            <color auto="1"/>
          </top>
          <bottom style="thin">
            <color auto="1"/>
          </bottom>
        </border>
      </ndxf>
    </rcc>
    <rcc rId="0" sId="1" dxf="1">
      <nc r="D2057" t="inlineStr">
        <is>
          <t>K4_P4_T2</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2057" t="inlineStr">
        <is>
          <t>Aprangos virtualaus 3D projektavimo technologijos, leidžiančios gaminio vizualizavimo metu įvertinti medžiagų mechaninę elgseną, sukūrimas ir demonstravimas</t>
        </is>
      </nc>
      <ndxf>
        <alignment vertical="top" wrapText="1" readingOrder="0"/>
        <border outline="0">
          <left style="thin">
            <color auto="1"/>
          </left>
          <right style="thin">
            <color auto="1"/>
          </right>
          <top style="thin">
            <color auto="1"/>
          </top>
          <bottom style="thin">
            <color auto="1"/>
          </bottom>
        </border>
      </ndxf>
    </rcc>
    <rcc rId="0" sId="1" dxf="1">
      <nc r="F2057" t="inlineStr">
        <is>
          <t>Dr. Eugenija Strazdienė
El. p. e.strazdiene@mtf.viko.lt 
(8-615) 85282</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2057">
        <v>29</v>
      </nc>
      <ndxf>
        <alignment horizontal="center" vertical="center" readingOrder="0"/>
        <border outline="0">
          <left style="thin">
            <color auto="1"/>
          </left>
          <right style="thin">
            <color auto="1"/>
          </right>
          <top style="thin">
            <color auto="1"/>
          </top>
          <bottom style="thin">
            <color auto="1"/>
          </bottom>
        </border>
      </ndxf>
    </rcc>
    <rcc rId="0" sId="1" dxf="1">
      <nc r="H2057">
        <f>IF(ISBLANK(G2057), ,VLOOKUP(G2057,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38" sId="1" ref="A348:XFD348" action="deleteRow">
    <rfmt sheetId="1" xfDxf="1" sqref="A348:XFD348" start="0" length="0"/>
    <rcc rId="0" sId="1" dxf="1">
      <nc r="A348">
        <f>IF(ISBLANK(D348), ,VLOOKUP(D348, Kodai,2, FALSE))</f>
      </nc>
      <ndxf>
        <alignment horizontal="left" vertical="center" wrapText="1" readingOrder="0"/>
        <border outline="0">
          <left style="thin">
            <color auto="1"/>
          </left>
          <right style="thin">
            <color auto="1"/>
          </right>
          <top style="thin">
            <color auto="1"/>
          </top>
          <bottom style="thin">
            <color auto="1"/>
          </bottom>
        </border>
      </ndxf>
    </rcc>
    <rcc rId="0" sId="1" dxf="1">
      <nc r="B348">
        <f>IF(ISBLANK(D348), ,VLOOKUP(D348, Kodai,3, FALSE))</f>
      </nc>
      <ndxf>
        <alignment horizontal="left" vertical="center" wrapText="1" readingOrder="0"/>
        <border outline="0">
          <left style="thin">
            <color auto="1"/>
          </left>
          <right style="thin">
            <color auto="1"/>
          </right>
          <top style="thin">
            <color auto="1"/>
          </top>
          <bottom style="thin">
            <color auto="1"/>
          </bottom>
        </border>
      </ndxf>
    </rcc>
    <rcc rId="0" sId="1" dxf="1">
      <nc r="C348">
        <f>IF(ISBLANK(D348), ,VLOOKUP(D348, Kodai,4, FALSE))</f>
      </nc>
      <ndxf>
        <alignment horizontal="left" vertical="center" wrapText="1" readingOrder="0"/>
        <border outline="0">
          <left style="thin">
            <color auto="1"/>
          </left>
          <right style="thin">
            <color auto="1"/>
          </right>
          <top style="thin">
            <color auto="1"/>
          </top>
          <bottom style="thin">
            <color auto="1"/>
          </bottom>
        </border>
      </ndxf>
    </rcc>
    <rcc rId="0" sId="1" dxf="1">
      <nc r="D348" t="inlineStr">
        <is>
          <t>K1_P4_T1</t>
        </is>
      </nc>
      <ndxf>
        <alignment horizontal="center" vertical="center" readingOrder="0"/>
        <border outline="0">
          <left style="thin">
            <color auto="1"/>
          </left>
          <right style="thin">
            <color auto="1"/>
          </right>
          <top style="thin">
            <color auto="1"/>
          </top>
          <bottom style="thin">
            <color auto="1"/>
          </bottom>
        </border>
      </ndxf>
    </rcc>
    <rcc rId="0" sId="1" dxf="1">
      <nc r="E348" t="inlineStr">
        <is>
          <t>Atlikta informacinių valdymo sistemų, leidžiančių integruoti ir optimizuoti saulės energetikos panaudojimą kartu su kitais energijos šaltiniais pastatuose ir pastatų grupėse, studija</t>
        </is>
      </nc>
      <ndxf>
        <alignment vertical="top" wrapText="1" readingOrder="0"/>
        <border outline="0">
          <left style="thin">
            <color auto="1"/>
          </left>
          <right style="thin">
            <color auto="1"/>
          </right>
          <top style="thin">
            <color auto="1"/>
          </top>
          <bottom style="thin">
            <color auto="1"/>
          </bottom>
        </border>
      </ndxf>
    </rcc>
    <rcc rId="0" sId="1" dxf="1">
      <nc r="F348" t="inlineStr">
        <is>
          <t>Doc. Ernesta Liniauskienė
Tel. 868894526
eliniauskiene@gmail.com</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348">
        <v>2</v>
      </nc>
      <ndxf>
        <alignment horizontal="center" vertical="center" readingOrder="0"/>
        <border outline="0">
          <left style="thin">
            <color auto="1"/>
          </left>
          <right style="thin">
            <color auto="1"/>
          </right>
          <top style="thin">
            <color auto="1"/>
          </top>
          <bottom style="thin">
            <color auto="1"/>
          </bottom>
        </border>
      </ndxf>
    </rcc>
    <rcc rId="0" sId="1" dxf="1">
      <nc r="H348">
        <f>IF(ISBLANK(G348), ,VLOOKUP(G348,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39" sId="1" ref="A1810:XFD1810" action="deleteRow">
    <rfmt sheetId="1" xfDxf="1" sqref="A1810:XFD1810" start="0" length="0"/>
    <rcc rId="0" sId="1" dxf="1">
      <nc r="A1810">
        <f>IF(ISBLANK(D1810), ,VLOOKUP(D1810, Kodai,2, FALSE))</f>
      </nc>
      <ndxf>
        <alignment horizontal="left" vertical="center" wrapText="1" readingOrder="0"/>
        <border outline="0">
          <left style="thin">
            <color auto="1"/>
          </left>
          <right style="thin">
            <color auto="1"/>
          </right>
          <top style="thin">
            <color auto="1"/>
          </top>
          <bottom style="thin">
            <color auto="1"/>
          </bottom>
        </border>
      </ndxf>
    </rcc>
    <rcc rId="0" sId="1" dxf="1">
      <nc r="B1810">
        <f>IF(ISBLANK(D1810), ,VLOOKUP(D1810, Kodai,3, FALSE))</f>
      </nc>
      <ndxf>
        <alignment horizontal="left" vertical="center" wrapText="1" readingOrder="0"/>
        <border outline="0">
          <left style="thin">
            <color auto="1"/>
          </left>
          <right style="thin">
            <color auto="1"/>
          </right>
          <top style="thin">
            <color auto="1"/>
          </top>
          <bottom style="thin">
            <color auto="1"/>
          </bottom>
        </border>
      </ndxf>
    </rcc>
    <rcc rId="0" sId="1" dxf="1">
      <nc r="C1810">
        <f>IF(ISBLANK(D1810), ,VLOOKUP(D1810, Kodai,4, FALSE))</f>
      </nc>
      <ndxf>
        <alignment horizontal="left" vertical="center" wrapText="1" readingOrder="0"/>
        <border outline="0">
          <left style="thin">
            <color auto="1"/>
          </left>
          <right style="thin">
            <color auto="1"/>
          </right>
          <top style="thin">
            <color auto="1"/>
          </top>
          <bottom style="thin">
            <color auto="1"/>
          </bottom>
        </border>
      </ndxf>
    </rcc>
    <rcc rId="0" sId="1" dxf="1">
      <nc r="D1810" t="inlineStr">
        <is>
          <t>K4_P2_T3</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10" t="inlineStr">
        <is>
          <t>Aukštatemperatūrių srautų ir įvairių medžiagų sąveikos tyrimai, medžiagų atsparumo bandymai aukštos temperatūros (oro, azoto, vandenilio, argono, propano ir kt. dujų) sraute</t>
        </is>
      </nc>
      <ndxf>
        <alignment vertical="top" wrapText="1" readingOrder="0"/>
        <border outline="0">
          <left style="thin">
            <color auto="1"/>
          </left>
          <right style="thin">
            <color auto="1"/>
          </right>
          <top style="thin">
            <color auto="1"/>
          </top>
          <bottom style="thin">
            <color auto="1"/>
          </bottom>
        </border>
      </ndxf>
    </rcc>
    <rcc rId="0" sId="1" dxf="1">
      <nc r="F1810" t="inlineStr">
        <is>
          <t>R. Kėželis
Tel. (8 37) 401 894
El. p. Romualdas.Kezelis@lei.lt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810">
        <v>11</v>
      </nc>
      <ndxf>
        <alignment horizontal="center" vertical="center" readingOrder="0"/>
        <border outline="0">
          <left style="thin">
            <color auto="1"/>
          </left>
          <right style="thin">
            <color auto="1"/>
          </right>
          <top style="thin">
            <color auto="1"/>
          </top>
          <bottom style="thin">
            <color auto="1"/>
          </bottom>
        </border>
      </ndxf>
    </rcc>
    <rcc rId="0" sId="1" dxf="1">
      <nc r="H1810">
        <f>IF(ISBLANK(G1810), ,VLOOKUP(G1810,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40" sId="1" ref="A1042:XFD1042" action="deleteRow">
    <rfmt sheetId="1" xfDxf="1" sqref="A1042:XFD1042" start="0" length="0"/>
    <rcc rId="0" sId="1" dxf="1">
      <nc r="A1042">
        <f>IF(ISBLANK(D1042), ,VLOOKUP(D1042, Kodai,2, FALSE))</f>
      </nc>
      <ndxf>
        <alignment horizontal="left" vertical="center" wrapText="1" readingOrder="0"/>
        <border outline="0">
          <left style="thin">
            <color auto="1"/>
          </left>
          <right style="thin">
            <color auto="1"/>
          </right>
          <top style="thin">
            <color auto="1"/>
          </top>
          <bottom style="thin">
            <color auto="1"/>
          </bottom>
        </border>
      </ndxf>
    </rcc>
    <rcc rId="0" sId="1" dxf="1">
      <nc r="B1042">
        <f>IF(ISBLANK(D1042), ,VLOOKUP(D1042, Kodai,3, FALSE))</f>
      </nc>
      <ndxf>
        <alignment horizontal="left" vertical="center" wrapText="1" readingOrder="0"/>
        <border outline="0">
          <left style="thin">
            <color auto="1"/>
          </left>
          <right style="thin">
            <color auto="1"/>
          </right>
          <top style="thin">
            <color auto="1"/>
          </top>
          <bottom style="thin">
            <color auto="1"/>
          </bottom>
        </border>
      </ndxf>
    </rcc>
    <rcc rId="0" sId="1" dxf="1">
      <nc r="C1042">
        <f>IF(ISBLANK(D1042), ,VLOOKUP(D1042, Kodai,4, FALSE))</f>
      </nc>
      <ndxf>
        <alignment horizontal="left" vertical="center" wrapText="1" readingOrder="0"/>
        <border outline="0">
          <left style="thin">
            <color auto="1"/>
          </left>
          <right style="thin">
            <color auto="1"/>
          </right>
          <top style="thin">
            <color auto="1"/>
          </top>
          <bottom style="thin">
            <color auto="1"/>
          </bottom>
        </border>
      </ndxf>
    </rcc>
    <rcc rId="0" sId="1" dxf="1">
      <nc r="D1042" t="inlineStr">
        <is>
          <t>K3_P2_T2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42" t="inlineStr">
        <is>
          <t>Aukštesnės vertės kepinių ir gėrimų (su padidintu skaidulinių medžiagų, oligosacharidų kiekiu) gamybos technologijų kūrimas.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42"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42">
        <v>22</v>
      </nc>
      <ndxf>
        <alignment horizontal="center" vertical="center" readingOrder="0"/>
        <border outline="0">
          <left style="thin">
            <color auto="1"/>
          </left>
          <right style="thin">
            <color auto="1"/>
          </right>
          <top style="thin">
            <color auto="1"/>
          </top>
          <bottom style="thin">
            <color auto="1"/>
          </bottom>
        </border>
      </ndxf>
    </rcc>
    <rcc rId="0" sId="1" dxf="1">
      <nc r="H1042">
        <f>IF(ISBLANK(G1042), ,VLOOKUP(G1042, Institucijos,2, FALSE))</f>
      </nc>
      <ndxf>
        <alignment horizontal="center" vertical="center" wrapText="1" readingOrder="0"/>
        <border outline="0">
          <left style="thin">
            <color auto="1"/>
          </left>
          <right style="thin">
            <color auto="1"/>
          </right>
          <top style="thin">
            <color auto="1"/>
          </top>
          <bottom style="thin">
            <color auto="1"/>
          </bottom>
        </border>
      </ndxf>
    </rcc>
  </rrc>
  <rrc rId="79141" sId="1" ref="A1052:XFD1052" action="deleteRow">
    <rfmt sheetId="1" xfDxf="1" sqref="A1052:XFD1052" start="0" length="0"/>
    <rcc rId="0" sId="1" dxf="1">
      <nc r="A1052">
        <f>IF(ISBLANK(D1052), ,VLOOKUP(D1052, Kodai,2, FALSE))</f>
      </nc>
      <ndxf>
        <alignment horizontal="left" vertical="center" wrapText="1" readingOrder="0"/>
        <border outline="0">
          <left style="thin">
            <color auto="1"/>
          </left>
          <right style="thin">
            <color auto="1"/>
          </right>
          <top style="thin">
            <color auto="1"/>
          </top>
          <bottom style="thin">
            <color auto="1"/>
          </bottom>
        </border>
      </ndxf>
    </rcc>
    <rcc rId="0" sId="1" dxf="1">
      <nc r="B1052">
        <f>IF(ISBLANK(D1052), ,VLOOKUP(D1052, Kodai,3, FALSE))</f>
      </nc>
      <ndxf>
        <alignment horizontal="left" vertical="center" wrapText="1" readingOrder="0"/>
        <border outline="0">
          <left style="thin">
            <color auto="1"/>
          </left>
          <right style="thin">
            <color auto="1"/>
          </right>
          <top style="thin">
            <color auto="1"/>
          </top>
          <bottom style="thin">
            <color auto="1"/>
          </bottom>
        </border>
      </ndxf>
    </rcc>
    <rcc rId="0" sId="1" dxf="1">
      <nc r="C1052">
        <f>IF(ISBLANK(D1052), ,VLOOKUP(D1052, Kodai,4, FALSE))</f>
      </nc>
      <ndxf>
        <alignment horizontal="left" vertical="center" wrapText="1" readingOrder="0"/>
        <border outline="0">
          <left style="thin">
            <color auto="1"/>
          </left>
          <right style="thin">
            <color auto="1"/>
          </right>
          <top style="thin">
            <color auto="1"/>
          </top>
          <bottom style="thin">
            <color auto="1"/>
          </bottom>
        </border>
      </ndxf>
    </rcc>
    <rcc rId="0" sId="1" dxf="1">
      <nc r="D1052" t="inlineStr">
        <is>
          <t>K3_P2_T2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52" t="inlineStr">
        <is>
          <t>Aukštesnės vertės kepinių ir gėrimų (su padidintu skaidulinių medžiagų, oligosacharidų kiekiu) gamybos technologijų kūrimas.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52"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52">
        <v>22</v>
      </nc>
      <ndxf>
        <alignment horizontal="center" vertical="center" readingOrder="0"/>
        <border outline="0">
          <left style="thin">
            <color auto="1"/>
          </left>
          <right style="thin">
            <color auto="1"/>
          </right>
          <top style="thin">
            <color auto="1"/>
          </top>
          <bottom style="thin">
            <color auto="1"/>
          </bottom>
        </border>
      </ndxf>
    </rcc>
    <rcc rId="0" sId="1" dxf="1">
      <nc r="H1052">
        <f>IF(ISBLANK(G1052), ,VLOOKUP(G1052,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3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3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4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5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6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7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8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799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0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1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2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3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4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5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6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7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8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09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0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1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2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3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4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5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6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7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8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19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0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3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4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4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4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4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4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4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4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4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4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4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5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5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5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5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5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5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5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5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5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5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6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6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6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6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6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6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6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6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6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6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7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7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7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7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7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7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7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7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7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7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8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8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8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8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8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8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8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8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8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8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9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9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9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9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9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9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9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9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9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19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0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0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0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0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0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0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0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0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0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0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1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1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1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1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1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1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1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1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1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1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2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2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2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2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2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2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2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2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2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29"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30"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31"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32"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33"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34"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35"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36"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37"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38" sId="1" ref="A2596:XFD2596" action="deleteRow">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rc rId="82239" sId="1" ref="A2596:XFD2596" action="deleteRow">
    <undo index="0" exp="area" ref3D="1" dr="$A$1:$H$2596" dn="Z_BE3D19A9_D786_4023_ABCA_EBDEE30FDB06_.wvu.FilterData" sId="1"/>
    <undo index="0" exp="area" ref3D="1" dr="$A$1:$H$2596" dn="_FilterDatabase" sId="1"/>
    <rfmt sheetId="1" xfDxf="1" sqref="A2596:XFD2596" start="0" length="0"/>
    <rcc rId="0" sId="1" dxf="1">
      <nc r="A2596">
        <f>IF(ISBLANK(D2596), ,VLOOKUP(D2596, Kodai,2, FALSE))</f>
      </nc>
      <ndxf>
        <alignment horizontal="left" vertical="center" wrapText="1" readingOrder="0"/>
        <border outline="0">
          <left style="thin">
            <color auto="1"/>
          </left>
          <right style="thin">
            <color auto="1"/>
          </right>
          <top style="thin">
            <color auto="1"/>
          </top>
          <bottom style="thin">
            <color auto="1"/>
          </bottom>
        </border>
      </ndxf>
    </rcc>
    <rcc rId="0" sId="1" dxf="1">
      <nc r="B2596">
        <f>IF(ISBLANK(D2596), ,VLOOKUP(D2596, Kodai,3, FALSE))</f>
      </nc>
      <ndxf>
        <alignment horizontal="left" vertical="center" wrapText="1" readingOrder="0"/>
        <border outline="0">
          <left style="thin">
            <color auto="1"/>
          </left>
          <right style="thin">
            <color auto="1"/>
          </right>
          <top style="thin">
            <color auto="1"/>
          </top>
          <bottom style="thin">
            <color auto="1"/>
          </bottom>
        </border>
      </ndxf>
    </rcc>
    <rcc rId="0" sId="1" dxf="1">
      <nc r="C2596">
        <f>IF(ISBLANK(D2596), ,VLOOKUP(D2596, Kodai,4, FALSE))</f>
      </nc>
      <ndxf>
        <alignment horizontal="left" vertical="center" wrapText="1" readingOrder="0"/>
        <border outline="0">
          <left style="thin">
            <color auto="1"/>
          </left>
          <right style="thin">
            <color auto="1"/>
          </right>
          <top style="thin">
            <color auto="1"/>
          </top>
          <bottom style="thin">
            <color auto="1"/>
          </bottom>
        </border>
      </ndxf>
    </rcc>
    <rfmt sheetId="1" sqref="D2596" start="0" length="0">
      <dxf>
        <alignment horizontal="center" vertical="center" readingOrder="0"/>
        <border outline="0">
          <left style="thin">
            <color auto="1"/>
          </left>
          <right style="thin">
            <color auto="1"/>
          </right>
          <top style="thin">
            <color auto="1"/>
          </top>
          <bottom style="thin">
            <color auto="1"/>
          </bottom>
        </border>
        <protection locked="0"/>
      </dxf>
    </rfmt>
    <rfmt sheetId="1" sqref="E2596" start="0" length="0">
      <dxf>
        <alignment vertical="top" wrapText="1" readingOrder="0"/>
        <border outline="0">
          <left style="thin">
            <color auto="1"/>
          </left>
          <right style="thin">
            <color auto="1"/>
          </right>
          <top style="thin">
            <color auto="1"/>
          </top>
          <bottom style="thin">
            <color auto="1"/>
          </bottom>
        </border>
        <protection locked="0"/>
      </dxf>
    </rfmt>
    <rfmt sheetId="1" sqref="F2596" start="0" length="0">
      <dxf>
        <alignment horizontal="left" vertical="top" readingOrder="0"/>
        <border outline="0">
          <left style="thin">
            <color auto="1"/>
          </left>
          <right style="thin">
            <color auto="1"/>
          </right>
          <top style="thin">
            <color auto="1"/>
          </top>
          <bottom style="thin">
            <color auto="1"/>
          </bottom>
        </border>
        <protection locked="0"/>
      </dxf>
    </rfmt>
    <rfmt sheetId="1" sqref="G2596" start="0" length="0">
      <dxf>
        <alignment horizontal="center" vertical="center" readingOrder="0"/>
        <border outline="0">
          <left style="thin">
            <color auto="1"/>
          </left>
          <right style="thin">
            <color auto="1"/>
          </right>
          <top style="thin">
            <color auto="1"/>
          </top>
          <bottom style="thin">
            <color auto="1"/>
          </bottom>
        </border>
      </dxf>
    </rfmt>
    <rcc rId="0" sId="1" dxf="1">
      <nc r="H2596">
        <f>IF(ISBLANK(G2596), ,VLOOKUP(G2596,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42" sId="1" ref="A2005:XFD2005" action="deleteRow">
    <rfmt sheetId="1" xfDxf="1" sqref="A2005:XFD2005" start="0" length="0"/>
    <rcc rId="0" sId="1" dxf="1">
      <nc r="A2005">
        <f>IF(ISBLANK(D2005), ,VLOOKUP(D2005, Kodai,2, FALSE))</f>
      </nc>
      <ndxf>
        <alignment horizontal="left" vertical="center" wrapText="1" readingOrder="0"/>
        <border outline="0">
          <left style="thin">
            <color auto="1"/>
          </left>
          <right style="thin">
            <color auto="1"/>
          </right>
          <top style="thin">
            <color auto="1"/>
          </top>
          <bottom style="thin">
            <color auto="1"/>
          </bottom>
        </border>
      </ndxf>
    </rcc>
    <rcc rId="0" sId="1" dxf="1">
      <nc r="B2005">
        <f>IF(ISBLANK(D2005), ,VLOOKUP(D2005, Kodai,3, FALSE))</f>
      </nc>
      <ndxf>
        <alignment horizontal="left" vertical="center" wrapText="1" readingOrder="0"/>
        <border outline="0">
          <left style="thin">
            <color auto="1"/>
          </left>
          <right style="thin">
            <color auto="1"/>
          </right>
          <top style="thin">
            <color auto="1"/>
          </top>
          <bottom style="thin">
            <color auto="1"/>
          </bottom>
        </border>
      </ndxf>
    </rcc>
    <rcc rId="0" sId="1" dxf="1">
      <nc r="C2005">
        <f>IF(ISBLANK(D2005), ,VLOOKUP(D2005, Kodai,4, FALSE))</f>
      </nc>
      <ndxf>
        <alignment horizontal="left" vertical="center" wrapText="1" readingOrder="0"/>
        <border outline="0">
          <left style="thin">
            <color auto="1"/>
          </left>
          <right style="thin">
            <color auto="1"/>
          </right>
          <top style="thin">
            <color auto="1"/>
          </top>
          <bottom style="thin">
            <color auto="1"/>
          </bottom>
        </border>
      </ndxf>
    </rcc>
    <rcc rId="0" sId="1" dxf="1">
      <nc r="D2005" t="inlineStr">
        <is>
          <t>K4_P4_T2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2005" t="inlineStr">
        <is>
          <t>Automatizuotų grunto savybių tyrimų elektroninių sistemų projektavimas ir technologinė plėtra.</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2005"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2005">
        <v>22</v>
      </nc>
      <ndxf>
        <alignment horizontal="center" vertical="center" readingOrder="0"/>
        <border outline="0">
          <left style="thin">
            <color auto="1"/>
          </left>
          <right style="thin">
            <color auto="1"/>
          </right>
          <top style="thin">
            <color auto="1"/>
          </top>
          <bottom style="thin">
            <color auto="1"/>
          </bottom>
        </border>
      </ndxf>
    </rcc>
    <rcc rId="0" sId="1" dxf="1">
      <nc r="H2005">
        <f>IF(ISBLANK(G2005), ,VLOOKUP(G2005,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43" sId="1" ref="A1393:XFD1393" action="deleteRow">
    <rfmt sheetId="1" xfDxf="1" sqref="A1393:XFD1393" start="0" length="0"/>
    <rcc rId="0" sId="1" dxf="1">
      <nc r="A1393">
        <f>IF(ISBLANK(D1393), ,VLOOKUP(D1393, Kodai,2, FALSE))</f>
      </nc>
      <ndxf>
        <alignment horizontal="left" vertical="center" wrapText="1" readingOrder="0"/>
        <border outline="0">
          <left style="thin">
            <color auto="1"/>
          </left>
          <right style="thin">
            <color auto="1"/>
          </right>
          <top style="thin">
            <color auto="1"/>
          </top>
          <bottom style="thin">
            <color auto="1"/>
          </bottom>
        </border>
      </ndxf>
    </rcc>
    <rcc rId="0" sId="1" dxf="1">
      <nc r="B1393">
        <f>IF(ISBLANK(D1393), ,VLOOKUP(D1393, Kodai,3, FALSE))</f>
      </nc>
      <ndxf>
        <alignment horizontal="left" vertical="center" wrapText="1" readingOrder="0"/>
        <border outline="0">
          <left style="thin">
            <color auto="1"/>
          </left>
          <right style="thin">
            <color auto="1"/>
          </right>
          <top style="thin">
            <color auto="1"/>
          </top>
          <bottom style="thin">
            <color auto="1"/>
          </bottom>
        </border>
      </ndxf>
    </rcc>
    <rcc rId="0" sId="1" dxf="1">
      <nc r="C1393">
        <f>IF(ISBLANK(D1393), ,VLOOKUP(D1393, Kodai,4, FALSE))</f>
      </nc>
      <ndxf>
        <alignment horizontal="left" vertical="center" wrapText="1" readingOrder="0"/>
        <border outline="0">
          <left style="thin">
            <color auto="1"/>
          </left>
          <right style="thin">
            <color auto="1"/>
          </right>
          <top style="thin">
            <color auto="1"/>
          </top>
          <bottom style="thin">
            <color auto="1"/>
          </bottom>
        </border>
      </ndxf>
    </rcc>
    <rcc rId="0" sId="1" dxf="1">
      <nc r="D1393" t="inlineStr">
        <is>
          <t>K1_P1_T1</t>
        </is>
      </nc>
      <ndxf>
        <alignment horizontal="center" vertical="center" readingOrder="0"/>
        <border outline="0">
          <left style="thin">
            <color auto="1"/>
          </left>
          <right style="thin">
            <color auto="1"/>
          </right>
          <top style="thin">
            <color auto="1"/>
          </top>
          <bottom style="thin">
            <color auto="1"/>
          </bottom>
        </border>
      </ndxf>
    </rcc>
    <rcc rId="0" sId="1" dxf="1">
      <nc r="E1393" t="inlineStr">
        <is>
          <t>Bekontaktės srovės, įtampos, galios stebėsenos aukštos įtampos elektros energijos perdavimo linijose techninių galimybių studija</t>
        </is>
      </nc>
      <ndxf>
        <alignment vertical="top" wrapText="1" readingOrder="0"/>
        <border outline="0">
          <left style="thin">
            <color auto="1"/>
          </left>
          <right style="thin">
            <color auto="1"/>
          </right>
          <top style="thin">
            <color auto="1"/>
          </top>
          <bottom style="thin">
            <color auto="1"/>
          </bottom>
        </border>
      </ndxf>
    </rcc>
    <rcc rId="0" sId="1" dxf="1">
      <nc r="F1393" t="inlineStr">
        <is>
          <t xml:space="preserve">Prof. habil. dr. Saulius Balevičius
FTMC Medžiagotyros ir elektros inžinerijos skyrius
Tel. (8 5) 261 7546
El. p.: saulius.balevicius@ftmc.lt </t>
        </is>
      </nc>
      <ndxf>
        <alignment horizontal="left" vertical="top" wrapText="1" readingOrder="0"/>
        <border outline="0">
          <left style="thin">
            <color auto="1"/>
          </left>
          <right style="thin">
            <color auto="1"/>
          </right>
          <top style="thin">
            <color auto="1"/>
          </top>
          <bottom style="thin">
            <color auto="1"/>
          </bottom>
        </border>
      </ndxf>
    </rcc>
    <rcc rId="0" sId="1" dxf="1">
      <nc r="G1393">
        <v>18</v>
      </nc>
      <ndxf>
        <alignment horizontal="center" vertical="center" readingOrder="0"/>
        <border outline="0">
          <left style="thin">
            <color auto="1"/>
          </left>
          <right style="thin">
            <color auto="1"/>
          </right>
          <top style="thin">
            <color auto="1"/>
          </top>
          <bottom style="thin">
            <color auto="1"/>
          </bottom>
        </border>
      </ndxf>
    </rcc>
    <rcc rId="0" sId="1" dxf="1">
      <nc r="H1393">
        <f>IF(ISBLANK(G1393), ,VLOOKUP(G1393, Institucijos,2, FALSE))</f>
      </nc>
      <ndxf>
        <alignment horizontal="center" vertical="center" wrapText="1" readingOrder="0"/>
        <border outline="0">
          <left style="thin">
            <color auto="1"/>
          </left>
          <right style="thin">
            <color auto="1"/>
          </right>
          <top style="thin">
            <color auto="1"/>
          </top>
          <bottom style="thin">
            <color auto="1"/>
          </bottom>
        </border>
      </ndxf>
    </rcc>
  </rrc>
  <rcv guid="{BE3D19A9-D786-4023-ABCA-EBDEE30FDB06}" action="delete"/>
  <rdn rId="0" localSheetId="1" customView="1" name="Z_BE3D19A9_D786_4023_ABCA_EBDEE30FDB06_.wvu.FilterData" hidden="1" oldHidden="1">
    <formula>'Paslaugų sąrašas'!$A$1:$H$1</formula>
    <oldFormula>'Paslaugų sąrašas'!$A$1:$H$1</oldFormula>
  </rdn>
  <rcv guid="{BE3D19A9-D786-4023-ABCA-EBDEE30FDB06}"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45" sId="1" ref="A909:XFD909" action="deleteRow">
    <rfmt sheetId="1" xfDxf="1" sqref="A909:XFD909" start="0" length="0"/>
    <rcc rId="0" sId="1" dxf="1">
      <nc r="A909">
        <f>IF(ISBLANK(D909), ,VLOOKUP(D909, Kodai,2, FALSE))</f>
      </nc>
      <ndxf>
        <alignment horizontal="left" vertical="center" wrapText="1" readingOrder="0"/>
        <border outline="0">
          <left style="thin">
            <color auto="1"/>
          </left>
          <right style="thin">
            <color auto="1"/>
          </right>
          <top style="thin">
            <color auto="1"/>
          </top>
          <bottom style="thin">
            <color auto="1"/>
          </bottom>
        </border>
      </ndxf>
    </rcc>
    <rcc rId="0" sId="1" dxf="1">
      <nc r="B909">
        <f>IF(ISBLANK(D909), ,VLOOKUP(D909, Kodai,3, FALSE))</f>
      </nc>
      <ndxf>
        <alignment horizontal="left" vertical="center" wrapText="1" readingOrder="0"/>
        <border outline="0">
          <left style="thin">
            <color auto="1"/>
          </left>
          <right style="thin">
            <color auto="1"/>
          </right>
          <top style="thin">
            <color auto="1"/>
          </top>
          <bottom style="thin">
            <color auto="1"/>
          </bottom>
        </border>
      </ndxf>
    </rcc>
    <rcc rId="0" sId="1" dxf="1">
      <nc r="C909">
        <f>IF(ISBLANK(D909), ,VLOOKUP(D909, Kodai,4, FALSE))</f>
      </nc>
      <ndxf>
        <alignment horizontal="left" vertical="center" wrapText="1" readingOrder="0"/>
        <border outline="0">
          <left style="thin">
            <color auto="1"/>
          </left>
          <right style="thin">
            <color auto="1"/>
          </right>
          <top style="thin">
            <color auto="1"/>
          </top>
          <bottom style="thin">
            <color auto="1"/>
          </bottom>
        </border>
      </ndxf>
    </rcc>
    <rcc rId="0" sId="1" dxf="1">
      <nc r="D909" t="inlineStr">
        <is>
          <t>K2_P3_T2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909" t="inlineStr">
        <is>
          <t xml:space="preserve">Bioinžinerinių medžiagų tempimo gniuždymo tyrimai ir analizė </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909"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909">
        <v>22</v>
      </nc>
      <ndxf>
        <alignment horizontal="center" vertical="center" readingOrder="0"/>
        <border outline="0">
          <left style="thin">
            <color auto="1"/>
          </left>
          <right style="thin">
            <color auto="1"/>
          </right>
          <top style="thin">
            <color auto="1"/>
          </top>
          <bottom style="thin">
            <color auto="1"/>
          </bottom>
        </border>
      </ndxf>
    </rcc>
    <rcc rId="0" sId="1" dxf="1">
      <nc r="H909">
        <f>IF(ISBLANK(G909), ,VLOOKUP(G909,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146" sId="1">
    <oc r="E1114" t="inlineStr">
      <is>
        <t>Biolustų ir (bio)jutiklių technologijos maisto analizei</t>
      </is>
    </oc>
    <nc r="E1114" t="inlineStr">
      <is>
        <t>Biolustų ir (bio)jutiklių technologijos maisto analizei techninė galimybių studija</t>
      </is>
    </nc>
  </rcc>
  <rcc rId="79147" sId="1">
    <oc r="E1196" t="inlineStr">
      <is>
        <t>Biolustų ir (bio)jutiklių technologijos maisto analizei</t>
      </is>
    </oc>
    <nc r="E1196" t="inlineStr">
      <is>
        <t>Biolustų ir (bio)jutiklių technologijų kūrimas maisto analizei</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48" sId="1" ref="A868:XFD868" action="deleteRow">
    <rfmt sheetId="1" xfDxf="1" sqref="A868:XFD868" start="0" length="0"/>
    <rcc rId="0" sId="1" dxf="1">
      <nc r="A868">
        <f>IF(ISBLANK(D868), ,VLOOKUP(D868, Kodai,2, FALSE))</f>
      </nc>
      <ndxf>
        <alignment horizontal="left" vertical="center" wrapText="1" readingOrder="0"/>
        <border outline="0">
          <left style="thin">
            <color auto="1"/>
          </left>
          <right style="thin">
            <color auto="1"/>
          </right>
          <top style="thin">
            <color auto="1"/>
          </top>
          <bottom style="thin">
            <color auto="1"/>
          </bottom>
        </border>
      </ndxf>
    </rcc>
    <rcc rId="0" sId="1" dxf="1">
      <nc r="B868">
        <f>IF(ISBLANK(D868), ,VLOOKUP(D868, Kodai,3, FALSE))</f>
      </nc>
      <ndxf>
        <alignment horizontal="left" vertical="center" wrapText="1" readingOrder="0"/>
        <border outline="0">
          <left style="thin">
            <color auto="1"/>
          </left>
          <right style="thin">
            <color auto="1"/>
          </right>
          <top style="thin">
            <color auto="1"/>
          </top>
          <bottom style="thin">
            <color auto="1"/>
          </bottom>
        </border>
      </ndxf>
    </rcc>
    <rcc rId="0" sId="1" dxf="1">
      <nc r="C868">
        <f>IF(ISBLANK(D868), ,VLOOKUP(D868, Kodai,4, FALSE))</f>
      </nc>
      <ndxf>
        <alignment horizontal="left" vertical="center" wrapText="1" readingOrder="0"/>
        <border outline="0">
          <left style="thin">
            <color auto="1"/>
          </left>
          <right style="thin">
            <color auto="1"/>
          </right>
          <top style="thin">
            <color auto="1"/>
          </top>
          <bottom style="thin">
            <color auto="1"/>
          </bottom>
        </border>
      </ndxf>
    </rcc>
    <rcc rId="0" sId="1" dxf="1">
      <nc r="D868" t="inlineStr">
        <is>
          <t>K2_P3_T2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868" t="inlineStr">
        <is>
          <t>Biomedicininių pritaisų ir diagnostinių priemonių kūrimas ir tyrimas.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868"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868">
        <v>22</v>
      </nc>
      <ndxf>
        <alignment horizontal="center" vertical="center" readingOrder="0"/>
        <border outline="0">
          <left style="thin">
            <color auto="1"/>
          </left>
          <right style="thin">
            <color auto="1"/>
          </right>
          <top style="thin">
            <color auto="1"/>
          </top>
          <bottom style="thin">
            <color auto="1"/>
          </bottom>
        </border>
      </ndxf>
    </rcc>
    <rcc rId="0" sId="1" dxf="1">
      <nc r="H868">
        <f>IF(ISBLANK(G868), ,VLOOKUP(G868, Institucijos,2, FALSE))</f>
      </nc>
      <ndxf>
        <alignment horizontal="center" vertical="center" wrapText="1" readingOrder="0"/>
        <border outline="0">
          <left style="thin">
            <color auto="1"/>
          </left>
          <right style="thin">
            <color auto="1"/>
          </right>
          <top style="thin">
            <color auto="1"/>
          </top>
          <bottom style="thin">
            <color auto="1"/>
          </bottom>
        </border>
      </ndxf>
    </rcc>
  </rrc>
  <rrc rId="79149" sId="1" ref="A909:XFD909" action="deleteRow">
    <rfmt sheetId="1" xfDxf="1" sqref="A909:XFD909" start="0" length="0"/>
    <rcc rId="0" sId="1" dxf="1">
      <nc r="A909">
        <f>IF(ISBLANK(D909), ,VLOOKUP(D909, Kodai,2, FALSE))</f>
      </nc>
      <ndxf>
        <alignment horizontal="left" vertical="center" wrapText="1" readingOrder="0"/>
        <border outline="0">
          <left style="thin">
            <color auto="1"/>
          </left>
          <right style="thin">
            <color auto="1"/>
          </right>
          <top style="thin">
            <color auto="1"/>
          </top>
          <bottom style="thin">
            <color auto="1"/>
          </bottom>
        </border>
      </ndxf>
    </rcc>
    <rcc rId="0" sId="1" dxf="1">
      <nc r="B909">
        <f>IF(ISBLANK(D909), ,VLOOKUP(D909, Kodai,3, FALSE))</f>
      </nc>
      <ndxf>
        <alignment horizontal="left" vertical="center" wrapText="1" readingOrder="0"/>
        <border outline="0">
          <left style="thin">
            <color auto="1"/>
          </left>
          <right style="thin">
            <color auto="1"/>
          </right>
          <top style="thin">
            <color auto="1"/>
          </top>
          <bottom style="thin">
            <color auto="1"/>
          </bottom>
        </border>
      </ndxf>
    </rcc>
    <rcc rId="0" sId="1" dxf="1">
      <nc r="C909">
        <f>IF(ISBLANK(D909), ,VLOOKUP(D909, Kodai,4, FALSE))</f>
      </nc>
      <ndxf>
        <alignment horizontal="left" vertical="center" wrapText="1" readingOrder="0"/>
        <border outline="0">
          <left style="thin">
            <color auto="1"/>
          </left>
          <right style="thin">
            <color auto="1"/>
          </right>
          <top style="thin">
            <color auto="1"/>
          </top>
          <bottom style="thin">
            <color auto="1"/>
          </bottom>
        </border>
      </ndxf>
    </rcc>
    <rcc rId="0" sId="1" dxf="1">
      <nc r="D909" t="inlineStr">
        <is>
          <t>K2_P3_T2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909" t="inlineStr">
        <is>
          <t>Biomedicininių pritaisų ir diagnostinių priemonių kūrimas ir tyrimas.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909"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909">
        <v>22</v>
      </nc>
      <ndxf>
        <alignment horizontal="center" vertical="center" readingOrder="0"/>
        <border outline="0">
          <left style="thin">
            <color auto="1"/>
          </left>
          <right style="thin">
            <color auto="1"/>
          </right>
          <top style="thin">
            <color auto="1"/>
          </top>
          <bottom style="thin">
            <color auto="1"/>
          </bottom>
        </border>
      </ndxf>
    </rcc>
    <rcc rId="0" sId="1" dxf="1">
      <nc r="H909">
        <f>IF(ISBLANK(G909), ,VLOOKUP(G909,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50" sId="1" ref="A1740:XFD1740" action="deleteRow">
    <rfmt sheetId="1" xfDxf="1" sqref="A1740:XFD1740" start="0" length="0"/>
    <rcc rId="0" sId="1" dxf="1">
      <nc r="A1740">
        <f>IF(ISBLANK(D1740), ,VLOOKUP(D1740, Kodai,2, FALSE))</f>
      </nc>
      <ndxf>
        <alignment horizontal="left" vertical="center" wrapText="1" readingOrder="0"/>
        <border outline="0">
          <left style="thin">
            <color auto="1"/>
          </left>
          <right style="thin">
            <color auto="1"/>
          </right>
          <top style="thin">
            <color auto="1"/>
          </top>
          <bottom style="thin">
            <color auto="1"/>
          </bottom>
        </border>
      </ndxf>
    </rcc>
    <rcc rId="0" sId="1" dxf="1">
      <nc r="B1740">
        <f>IF(ISBLANK(D1740), ,VLOOKUP(D1740, Kodai,3, FALSE))</f>
      </nc>
      <ndxf>
        <alignment horizontal="left" vertical="center" wrapText="1" readingOrder="0"/>
        <border outline="0">
          <left style="thin">
            <color auto="1"/>
          </left>
          <right style="thin">
            <color auto="1"/>
          </right>
          <top style="thin">
            <color auto="1"/>
          </top>
          <bottom style="thin">
            <color auto="1"/>
          </bottom>
        </border>
      </ndxf>
    </rcc>
    <rcc rId="0" sId="1" dxf="1">
      <nc r="C1740">
        <f>IF(ISBLANK(D1740), ,VLOOKUP(D1740, Kodai,4, FALSE))</f>
      </nc>
      <ndxf>
        <alignment horizontal="left" vertical="center" wrapText="1" readingOrder="0"/>
        <border outline="0">
          <left style="thin">
            <color auto="1"/>
          </left>
          <right style="thin">
            <color auto="1"/>
          </right>
          <top style="thin">
            <color auto="1"/>
          </top>
          <bottom style="thin">
            <color auto="1"/>
          </bottom>
        </border>
      </ndxf>
    </rcc>
    <rcc rId="0" sId="1" dxf="1">
      <nc r="D1740" t="inlineStr">
        <is>
          <t>K4_P2_T2</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40" t="inlineStr">
        <is>
          <t>Cheminis-funkcinis kietųjų paviršių modifikavimas panaudojant in situ sintezę ir savaiminį susirinkimą</t>
        </is>
      </nc>
      <ndxf>
        <alignment vertical="top" wrapText="1" readingOrder="0"/>
        <border outline="0">
          <left style="thin">
            <color auto="1"/>
          </left>
          <right style="thin">
            <color auto="1"/>
          </right>
          <top style="thin">
            <color auto="1"/>
          </top>
          <bottom style="thin">
            <color auto="1"/>
          </bottom>
        </border>
      </ndxf>
    </rcc>
    <rcc rId="0" sId="1" dxf="1">
      <nc r="F1740" t="inlineStr">
        <is>
          <t>Dr. Ramūnas Valiokas 
FTMC Nanoinžinerijos skyrius
Tel. (8 5) 2641818
El. p.: ramunas.valiokas@ftmc.lt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740">
        <v>18</v>
      </nc>
      <ndxf>
        <alignment horizontal="center" vertical="center" readingOrder="0"/>
        <border outline="0">
          <left style="thin">
            <color auto="1"/>
          </left>
          <right style="thin">
            <color auto="1"/>
          </right>
          <top style="thin">
            <color auto="1"/>
          </top>
          <bottom style="thin">
            <color auto="1"/>
          </bottom>
        </border>
      </ndxf>
    </rcc>
    <rcc rId="0" sId="1" dxf="1">
      <nc r="H1740">
        <f>IF(ISBLANK(G1740), ,VLOOKUP(G1740, Institucijos,2, FALSE))</f>
      </nc>
      <ndxf>
        <alignment horizontal="center" vertical="center" wrapText="1" readingOrder="0"/>
        <border outline="0">
          <left style="thin">
            <color auto="1"/>
          </left>
          <right style="thin">
            <color auto="1"/>
          </right>
          <top style="thin">
            <color auto="1"/>
          </top>
          <bottom style="thin">
            <color auto="1"/>
          </bottom>
        </border>
      </ndxf>
    </rcc>
  </rrc>
  <rrc rId="79151" sId="1" ref="A295:XFD295" action="deleteRow">
    <rfmt sheetId="1" xfDxf="1" sqref="A295:XFD295" start="0" length="0"/>
    <rcc rId="0" sId="1" dxf="1">
      <nc r="A295">
        <f>IF(ISBLANK(D295), ,VLOOKUP(D295, Kodai,2, FALSE))</f>
      </nc>
      <ndxf>
        <alignment horizontal="left" vertical="center" wrapText="1" readingOrder="0"/>
        <border outline="0">
          <left style="thin">
            <color auto="1"/>
          </left>
          <right style="thin">
            <color auto="1"/>
          </right>
          <top style="thin">
            <color auto="1"/>
          </top>
          <bottom style="thin">
            <color auto="1"/>
          </bottom>
        </border>
      </ndxf>
    </rcc>
    <rcc rId="0" sId="1" dxf="1">
      <nc r="B295">
        <f>IF(ISBLANK(D295), ,VLOOKUP(D295, Kodai,3, FALSE))</f>
      </nc>
      <ndxf>
        <alignment horizontal="left" vertical="center" wrapText="1" readingOrder="0"/>
        <border outline="0">
          <left style="thin">
            <color auto="1"/>
          </left>
          <right style="thin">
            <color auto="1"/>
          </right>
          <top style="thin">
            <color auto="1"/>
          </top>
          <bottom style="thin">
            <color auto="1"/>
          </bottom>
        </border>
      </ndxf>
    </rcc>
    <rcc rId="0" sId="1" dxf="1">
      <nc r="C295">
        <f>IF(ISBLANK(D295), ,VLOOKUP(D295, Kodai,4, FALSE))</f>
      </nc>
      <ndxf>
        <alignment horizontal="left" vertical="center" wrapText="1" readingOrder="0"/>
        <border outline="0">
          <left style="thin">
            <color auto="1"/>
          </left>
          <right style="thin">
            <color auto="1"/>
          </right>
          <top style="thin">
            <color auto="1"/>
          </top>
          <bottom style="thin">
            <color auto="1"/>
          </bottom>
        </border>
      </ndxf>
    </rcc>
    <rcc rId="0" sId="1" dxf="1">
      <nc r="D295" t="inlineStr">
        <is>
          <t>K1_P3_T1</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295" t="inlineStr">
        <is>
          <t xml:space="preserve">Cheminių ir mineralinių priedų įtakos cementinių gaminių savybėms tyrimai, vietinių pramoninių atliekų utilizavimo cementinėse sistemose tyrimai. </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295"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295">
        <v>22</v>
      </nc>
      <ndxf>
        <alignment horizontal="center" vertical="center" readingOrder="0"/>
        <border outline="0">
          <left style="thin">
            <color auto="1"/>
          </left>
          <right style="thin">
            <color auto="1"/>
          </right>
          <top style="thin">
            <color auto="1"/>
          </top>
          <bottom style="thin">
            <color auto="1"/>
          </bottom>
        </border>
      </ndxf>
    </rcc>
    <rcc rId="0" sId="1" dxf="1">
      <nc r="H295">
        <f>IF(ISBLANK(G295), ,VLOOKUP(G295,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52" sId="1" ref="A1520:XFD1520" action="deleteRow">
    <rfmt sheetId="1" xfDxf="1" sqref="A1520:XFD1520" start="0" length="0"/>
    <rcc rId="0" sId="1" dxf="1">
      <nc r="A1520">
        <f>IF(ISBLANK(D1520), ,VLOOKUP(D1520, Kodai,2, FALSE))</f>
      </nc>
      <ndxf>
        <alignment horizontal="left" vertical="center" wrapText="1" readingOrder="0"/>
        <border outline="0">
          <left style="thin">
            <color auto="1"/>
          </left>
          <right style="thin">
            <color auto="1"/>
          </right>
          <top style="thin">
            <color auto="1"/>
          </top>
          <bottom style="thin">
            <color auto="1"/>
          </bottom>
        </border>
      </ndxf>
    </rcc>
    <rcc rId="0" sId="1" dxf="1">
      <nc r="B1520">
        <f>IF(ISBLANK(D1520), ,VLOOKUP(D1520, Kodai,3, FALSE))</f>
      </nc>
      <ndxf>
        <alignment horizontal="left" vertical="center" wrapText="1" readingOrder="0"/>
        <border outline="0">
          <left style="thin">
            <color auto="1"/>
          </left>
          <right style="thin">
            <color auto="1"/>
          </right>
          <top style="thin">
            <color auto="1"/>
          </top>
          <bottom style="thin">
            <color auto="1"/>
          </bottom>
        </border>
      </ndxf>
    </rcc>
    <rcc rId="0" sId="1" dxf="1">
      <nc r="C1520">
        <f>IF(ISBLANK(D1520), ,VLOOKUP(D1520, Kodai,4, FALSE))</f>
      </nc>
      <ndxf>
        <alignment horizontal="left" vertical="center" wrapText="1" readingOrder="0"/>
        <border outline="0">
          <left style="thin">
            <color auto="1"/>
          </left>
          <right style="thin">
            <color auto="1"/>
          </right>
          <top style="thin">
            <color auto="1"/>
          </top>
          <bottom style="thin">
            <color auto="1"/>
          </bottom>
        </border>
      </ndxf>
    </rcc>
    <rcc rId="0" sId="1" dxf="1">
      <nc r="D1520" t="inlineStr">
        <is>
          <t>K5_P3_T3</t>
        </is>
      </nc>
      <ndxf>
        <font>
          <sz val="11"/>
          <color auto="1"/>
          <name val="Calibri"/>
          <scheme val="none"/>
        </font>
        <alignment horizontal="center" vertical="center" readingOrder="0"/>
        <border outline="0">
          <left style="thin">
            <color auto="1"/>
          </left>
          <right style="thin">
            <color auto="1"/>
          </right>
          <top style="thin">
            <color auto="1"/>
          </top>
          <bottom style="thin">
            <color auto="1"/>
          </bottom>
        </border>
      </ndxf>
    </rcc>
    <rcc rId="0" sId="1" dxf="1">
      <nc r="E1520" t="inlineStr">
        <is>
          <t>Daiktų interneto ir saugios informacinės sąveikos sprendimai, pagrįsti adaptyvių aparatinių, kriptografinių ir dirbtinio intelekto metodų integracija</t>
        </is>
      </nc>
      <ndxf>
        <font>
          <sz val="11"/>
          <color auto="1"/>
          <name val="Calibri"/>
          <scheme val="none"/>
        </font>
        <alignment vertical="top" wrapText="1" readingOrder="0"/>
        <border outline="0">
          <left style="thin">
            <color auto="1"/>
          </left>
          <right style="thin">
            <color auto="1"/>
          </right>
          <top style="thin">
            <color auto="1"/>
          </top>
          <bottom style="thin">
            <color auto="1"/>
          </bottom>
        </border>
      </ndxf>
    </rcc>
    <rcc rId="0" sId="1" dxf="1">
      <nc r="F1520" t="inlineStr">
        <is>
          <t>KTU Nacionalinis inovacijų ir verslo centras
Tel.: +370 695 37440
El. pašto adresas: nivc@ktu.lt</t>
        </is>
      </nc>
      <ndxf>
        <font>
          <sz val="11"/>
          <color auto="1"/>
          <name val="Calibri"/>
          <scheme val="none"/>
        </font>
        <alignment horizontal="left" vertical="top" wrapText="1" readingOrder="0"/>
        <border outline="0">
          <left style="thin">
            <color auto="1"/>
          </left>
          <right style="thin">
            <color auto="1"/>
          </right>
          <top style="thin">
            <color auto="1"/>
          </top>
          <bottom style="thin">
            <color auto="1"/>
          </bottom>
        </border>
      </ndxf>
    </rcc>
    <rcc rId="0" sId="1" dxf="1">
      <nc r="G1520">
        <v>22</v>
      </nc>
      <ndxf>
        <alignment horizontal="center" vertical="center" readingOrder="0"/>
        <border outline="0">
          <left style="thin">
            <color auto="1"/>
          </left>
          <right style="thin">
            <color auto="1"/>
          </right>
          <top style="thin">
            <color auto="1"/>
          </top>
          <bottom style="thin">
            <color auto="1"/>
          </bottom>
        </border>
      </ndxf>
    </rcc>
    <rcc rId="0" sId="1" dxf="1">
      <nc r="H1520">
        <f>IF(ISBLANK(G1520), ,VLOOKUP(G1520, Institucijos,2, FALSE))</f>
      </nc>
      <ndxf>
        <alignment horizontal="center" vertical="center" wrapText="1" readingOrder="0"/>
        <border outline="0">
          <left style="thin">
            <color auto="1"/>
          </left>
          <right style="thin">
            <color auto="1"/>
          </right>
          <top style="thin">
            <color auto="1"/>
          </top>
          <bottom style="thin">
            <color auto="1"/>
          </bottom>
        </border>
      </ndxf>
    </rcc>
  </rrc>
  <rcv guid="{BE3D19A9-D786-4023-ABCA-EBDEE30FDB06}" action="delete"/>
  <rdn rId="0" localSheetId="1" customView="1" name="Z_BE3D19A9_D786_4023_ABCA_EBDEE30FDB06_.wvu.FilterData" hidden="1" oldHidden="1">
    <formula>'Paslaugų sąrašas'!$E$1:$E$5670</formula>
    <oldFormula>'Paslaugų sąrašas'!$A$1:$H$1</oldFormula>
  </rdn>
  <rcv guid="{BE3D19A9-D786-4023-ABCA-EBDEE30FDB06}"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54" sId="1" ref="A1501:XFD1501" action="deleteRow">
    <rfmt sheetId="1" xfDxf="1" sqref="A1501:XFD1501" start="0" length="0"/>
    <rcc rId="0" sId="1" dxf="1">
      <nc r="A1501">
        <f>IF(ISBLANK(D1501), ,VLOOKUP(D1501, Kodai,2, FALSE))</f>
      </nc>
      <ndxf>
        <alignment horizontal="left" vertical="center" wrapText="1" readingOrder="0"/>
        <border outline="0">
          <left style="thin">
            <color auto="1"/>
          </left>
          <right style="thin">
            <color auto="1"/>
          </right>
          <top style="thin">
            <color auto="1"/>
          </top>
          <bottom style="thin">
            <color auto="1"/>
          </bottom>
        </border>
      </ndxf>
    </rcc>
    <rcc rId="0" sId="1" dxf="1">
      <nc r="B1501">
        <f>IF(ISBLANK(D1501), ,VLOOKUP(D1501, Kodai,3, FALSE))</f>
      </nc>
      <ndxf>
        <alignment horizontal="left" vertical="center" wrapText="1" readingOrder="0"/>
        <border outline="0">
          <left style="thin">
            <color auto="1"/>
          </left>
          <right style="thin">
            <color auto="1"/>
          </right>
          <top style="thin">
            <color auto="1"/>
          </top>
          <bottom style="thin">
            <color auto="1"/>
          </bottom>
        </border>
      </ndxf>
    </rcc>
    <rcc rId="0" sId="1" dxf="1">
      <nc r="C1501">
        <f>IF(ISBLANK(D1501), ,VLOOKUP(D1501, Kodai,4, FALSE))</f>
      </nc>
      <ndxf>
        <alignment horizontal="left" vertical="center" wrapText="1" readingOrder="0"/>
        <border outline="0">
          <left style="thin">
            <color auto="1"/>
          </left>
          <right style="thin">
            <color auto="1"/>
          </right>
          <top style="thin">
            <color auto="1"/>
          </top>
          <bottom style="thin">
            <color auto="1"/>
          </bottom>
        </border>
      </ndxf>
    </rcc>
    <rcc rId="0" sId="1" dxf="1">
      <nc r="D1501" t="inlineStr">
        <is>
          <t>K5_P3_T2</t>
        </is>
      </nc>
      <ndxf>
        <font>
          <sz val="11"/>
          <color auto="1"/>
          <name val="Calibri"/>
          <scheme val="none"/>
        </font>
        <alignment horizontal="center" vertical="center" readingOrder="0"/>
        <border outline="0">
          <left style="thin">
            <color auto="1"/>
          </left>
          <right style="thin">
            <color auto="1"/>
          </right>
          <top style="thin">
            <color auto="1"/>
          </top>
          <bottom style="thin">
            <color auto="1"/>
          </bottom>
        </border>
      </ndxf>
    </rcc>
    <rcc rId="0" sId="1" dxf="1">
      <nc r="E1501" t="inlineStr">
        <is>
          <t>Daugialypės terpės sąsajų ir asistavimo priemonių neįgaliesiems kūrimas ir modeliavimas</t>
        </is>
      </nc>
      <ndxf>
        <font>
          <sz val="11"/>
          <color auto="1"/>
          <name val="Calibri"/>
          <scheme val="none"/>
        </font>
        <alignment vertical="top" wrapText="1" readingOrder="0"/>
        <border outline="0">
          <left style="thin">
            <color auto="1"/>
          </left>
          <right style="thin">
            <color auto="1"/>
          </right>
          <top style="thin">
            <color auto="1"/>
          </top>
          <bottom style="thin">
            <color auto="1"/>
          </bottom>
        </border>
      </ndxf>
    </rcc>
    <rcc rId="0" sId="1" dxf="1">
      <nc r="F1501" t="inlineStr">
        <is>
          <t>KTU Nacionalinis inovacijų ir verslo centras
Tel.: +370 695 37440
El. pašto adresas: nivc@ktu.lt</t>
        </is>
      </nc>
      <ndxf>
        <font>
          <sz val="11"/>
          <color auto="1"/>
          <name val="Calibri"/>
          <scheme val="none"/>
        </font>
        <alignment horizontal="left" vertical="top" wrapText="1" readingOrder="0"/>
        <border outline="0">
          <left style="thin">
            <color auto="1"/>
          </left>
          <right style="thin">
            <color auto="1"/>
          </right>
          <top style="thin">
            <color auto="1"/>
          </top>
          <bottom style="thin">
            <color auto="1"/>
          </bottom>
        </border>
      </ndxf>
    </rcc>
    <rcc rId="0" sId="1" dxf="1">
      <nc r="G1501">
        <v>22</v>
      </nc>
      <ndxf>
        <alignment horizontal="center" vertical="center" readingOrder="0"/>
        <border outline="0">
          <left style="thin">
            <color auto="1"/>
          </left>
          <right style="thin">
            <color auto="1"/>
          </right>
          <top style="thin">
            <color auto="1"/>
          </top>
          <bottom style="thin">
            <color auto="1"/>
          </bottom>
        </border>
      </ndxf>
    </rcc>
    <rcc rId="0" sId="1" dxf="1">
      <nc r="H1501">
        <f>IF(ISBLANK(G1501), ,VLOOKUP(G1501, Institucijos,2, FALSE))</f>
      </nc>
      <ndxf>
        <alignment horizontal="center" vertical="center" wrapText="1" readingOrder="0"/>
        <border outline="0">
          <left style="thin">
            <color auto="1"/>
          </left>
          <right style="thin">
            <color auto="1"/>
          </right>
          <top style="thin">
            <color auto="1"/>
          </top>
          <bottom style="thin">
            <color auto="1"/>
          </bottom>
        </border>
      </ndxf>
    </rcc>
  </rrc>
  <rrc rId="79155" sId="1" ref="A1503:XFD1503" action="deleteRow">
    <rfmt sheetId="1" xfDxf="1" sqref="A1503:XFD1503" start="0" length="0"/>
    <rcc rId="0" sId="1" dxf="1">
      <nc r="A1503">
        <f>IF(ISBLANK(D1503), ,VLOOKUP(D1503, Kodai,2, FALSE))</f>
      </nc>
      <ndxf>
        <alignment horizontal="left" vertical="center" wrapText="1" readingOrder="0"/>
        <border outline="0">
          <left style="thin">
            <color auto="1"/>
          </left>
          <right style="thin">
            <color auto="1"/>
          </right>
          <top style="thin">
            <color auto="1"/>
          </top>
          <bottom style="thin">
            <color auto="1"/>
          </bottom>
        </border>
      </ndxf>
    </rcc>
    <rcc rId="0" sId="1" dxf="1">
      <nc r="B1503">
        <f>IF(ISBLANK(D1503), ,VLOOKUP(D1503, Kodai,3, FALSE))</f>
      </nc>
      <ndxf>
        <alignment horizontal="left" vertical="center" wrapText="1" readingOrder="0"/>
        <border outline="0">
          <left style="thin">
            <color auto="1"/>
          </left>
          <right style="thin">
            <color auto="1"/>
          </right>
          <top style="thin">
            <color auto="1"/>
          </top>
          <bottom style="thin">
            <color auto="1"/>
          </bottom>
        </border>
      </ndxf>
    </rcc>
    <rcc rId="0" sId="1" dxf="1">
      <nc r="C1503">
        <f>IF(ISBLANK(D1503), ,VLOOKUP(D1503, Kodai,4, FALSE))</f>
      </nc>
      <ndxf>
        <alignment horizontal="left" vertical="center" wrapText="1" readingOrder="0"/>
        <border outline="0">
          <left style="thin">
            <color auto="1"/>
          </left>
          <right style="thin">
            <color auto="1"/>
          </right>
          <top style="thin">
            <color auto="1"/>
          </top>
          <bottom style="thin">
            <color auto="1"/>
          </bottom>
        </border>
      </ndxf>
    </rcc>
    <rcc rId="0" sId="1" dxf="1">
      <nc r="D1503" t="inlineStr">
        <is>
          <t>K5_P3_T2</t>
        </is>
      </nc>
      <ndxf>
        <font>
          <sz val="11"/>
          <color auto="1"/>
          <name val="Calibri"/>
          <scheme val="none"/>
        </font>
        <alignment horizontal="center" vertical="center" readingOrder="0"/>
        <border outline="0">
          <left style="thin">
            <color auto="1"/>
          </left>
          <right style="thin">
            <color auto="1"/>
          </right>
          <top style="thin">
            <color auto="1"/>
          </top>
          <bottom style="thin">
            <color auto="1"/>
          </bottom>
        </border>
      </ndxf>
    </rcc>
    <rcc rId="0" sId="1" dxf="1">
      <nc r="E1503" t="inlineStr">
        <is>
          <t>Daugiamačių statistinių duomenų vizualizavimo modelių kūrimas</t>
        </is>
      </nc>
      <ndxf>
        <font>
          <sz val="11"/>
          <color auto="1"/>
          <name val="Calibri"/>
          <scheme val="none"/>
        </font>
        <alignment vertical="top" wrapText="1" readingOrder="0"/>
        <border outline="0">
          <left style="thin">
            <color auto="1"/>
          </left>
          <right style="thin">
            <color auto="1"/>
          </right>
          <top style="thin">
            <color auto="1"/>
          </top>
          <bottom style="thin">
            <color auto="1"/>
          </bottom>
        </border>
      </ndxf>
    </rcc>
    <rcc rId="0" sId="1" dxf="1">
      <nc r="F1503" t="inlineStr">
        <is>
          <t>KTU Nacionalinis inovacijų ir verslo centras
Tel.: +370 695 37440
El. pašto adresas: nivc@ktu.lt</t>
        </is>
      </nc>
      <ndxf>
        <font>
          <sz val="11"/>
          <color auto="1"/>
          <name val="Calibri"/>
          <scheme val="none"/>
        </font>
        <alignment horizontal="left" vertical="top" wrapText="1" readingOrder="0"/>
        <border outline="0">
          <left style="thin">
            <color auto="1"/>
          </left>
          <right style="thin">
            <color auto="1"/>
          </right>
          <top style="thin">
            <color auto="1"/>
          </top>
          <bottom style="thin">
            <color auto="1"/>
          </bottom>
        </border>
      </ndxf>
    </rcc>
    <rcc rId="0" sId="1" dxf="1">
      <nc r="G1503">
        <v>22</v>
      </nc>
      <ndxf>
        <alignment horizontal="center" vertical="center" readingOrder="0"/>
        <border outline="0">
          <left style="thin">
            <color auto="1"/>
          </left>
          <right style="thin">
            <color auto="1"/>
          </right>
          <top style="thin">
            <color auto="1"/>
          </top>
          <bottom style="thin">
            <color auto="1"/>
          </bottom>
        </border>
      </ndxf>
    </rcc>
    <rcc rId="0" sId="1" dxf="1">
      <nc r="H1503">
        <f>IF(ISBLANK(G1503), ,VLOOKUP(G1503,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56" sId="1" ref="A2726:XFD2726" action="deleteRow">
    <rfmt sheetId="1" xfDxf="1" sqref="A2726:XFD2726" start="0" length="0"/>
    <rcc rId="0" sId="1" dxf="1">
      <nc r="A2726">
        <f>IF(ISBLANK(D2726), ,VLOOKUP(D2726, Kodai,2, FALSE))</f>
      </nc>
      <ndxf>
        <alignment horizontal="left" vertical="center" wrapText="1" readingOrder="0"/>
        <border outline="0">
          <left style="thin">
            <color auto="1"/>
          </left>
          <right style="thin">
            <color auto="1"/>
          </right>
          <top style="thin">
            <color auto="1"/>
          </top>
          <bottom style="thin">
            <color auto="1"/>
          </bottom>
        </border>
      </ndxf>
    </rcc>
    <rcc rId="0" sId="1" dxf="1">
      <nc r="B2726">
        <f>IF(ISBLANK(D2726), ,VLOOKUP(D2726, Kodai,3, FALSE))</f>
      </nc>
      <ndxf>
        <alignment horizontal="left" vertical="center" wrapText="1" readingOrder="0"/>
        <border outline="0">
          <left style="thin">
            <color auto="1"/>
          </left>
          <right style="thin">
            <color auto="1"/>
          </right>
          <top style="thin">
            <color auto="1"/>
          </top>
          <bottom style="thin">
            <color auto="1"/>
          </bottom>
        </border>
      </ndxf>
    </rcc>
    <rcc rId="0" sId="1" dxf="1">
      <nc r="C2726">
        <f>IF(ISBLANK(D2726), ,VLOOKUP(D2726, Kodai,4, FALSE))</f>
      </nc>
      <ndxf>
        <alignment horizontal="left" vertical="center" wrapText="1" readingOrder="0"/>
        <border outline="0">
          <left style="thin">
            <color auto="1"/>
          </left>
          <right style="thin">
            <color auto="1"/>
          </right>
          <top style="thin">
            <color auto="1"/>
          </top>
          <bottom style="thin">
            <color auto="1"/>
          </bottom>
        </border>
      </ndxf>
    </rcc>
    <rcc rId="0" sId="1" dxf="1">
      <nc r="D2726" t="inlineStr">
        <is>
          <t>K5_P4_T2</t>
        </is>
      </nc>
      <ndxf>
        <font>
          <sz val="11"/>
          <color auto="1"/>
          <name val="Calibri"/>
          <scheme val="none"/>
        </font>
        <alignment horizontal="center" vertical="center" readingOrder="0"/>
        <border outline="0">
          <left style="thin">
            <color auto="1"/>
          </left>
          <right style="thin">
            <color auto="1"/>
          </right>
          <top style="thin">
            <color auto="1"/>
          </top>
          <bottom style="thin">
            <color auto="1"/>
          </bottom>
        </border>
      </ndxf>
    </rcc>
    <rcc rId="0" sId="1" dxf="1">
      <nc r="E2726" t="inlineStr">
        <is>
          <t xml:space="preserve">Debesų kompiuterijos paslaugų sprendimų prototipų kūrimas </t>
        </is>
      </nc>
      <ndxf>
        <font>
          <sz val="11"/>
          <color auto="1"/>
          <name val="Calibri"/>
          <scheme val="none"/>
        </font>
        <alignment vertical="top" wrapText="1" readingOrder="0"/>
        <border outline="0">
          <left style="thin">
            <color auto="1"/>
          </left>
          <right style="thin">
            <color auto="1"/>
          </right>
          <top style="thin">
            <color auto="1"/>
          </top>
          <bottom style="thin">
            <color auto="1"/>
          </bottom>
        </border>
      </ndxf>
    </rcc>
    <rcc rId="0" sId="1" dxf="1">
      <nc r="F2726" t="inlineStr">
        <is>
          <t>KTU Nacionalinis inovacijų ir verslo centras
Tel.: +370 695 37440
El. pašto adresas: nivc@ktu.lt</t>
        </is>
      </nc>
      <ndxf>
        <font>
          <sz val="11"/>
          <color auto="1"/>
          <name val="Calibri"/>
          <scheme val="none"/>
        </font>
        <alignment horizontal="left" vertical="top" wrapText="1" readingOrder="0"/>
        <border outline="0">
          <left style="thin">
            <color auto="1"/>
          </left>
          <right style="thin">
            <color auto="1"/>
          </right>
          <top style="thin">
            <color auto="1"/>
          </top>
          <bottom style="thin">
            <color auto="1"/>
          </bottom>
        </border>
      </ndxf>
    </rcc>
    <rcc rId="0" sId="1" dxf="1">
      <nc r="G2726">
        <v>22</v>
      </nc>
      <ndxf>
        <alignment horizontal="center" vertical="center" readingOrder="0"/>
        <border outline="0">
          <left style="thin">
            <color auto="1"/>
          </left>
          <right style="thin">
            <color auto="1"/>
          </right>
          <top style="thin">
            <color auto="1"/>
          </top>
          <bottom style="thin">
            <color auto="1"/>
          </bottom>
        </border>
      </ndxf>
    </rcc>
    <rcc rId="0" sId="1" dxf="1">
      <nc r="H2726">
        <f>IF(ISBLANK(G2726), ,VLOOKUP(G2726, Institucijos,2, FALSE))</f>
      </nc>
      <ndxf>
        <alignment horizontal="center" vertical="center" wrapText="1" readingOrder="0"/>
        <border outline="0">
          <left style="thin">
            <color auto="1"/>
          </left>
          <right style="thin">
            <color auto="1"/>
          </right>
          <top style="thin">
            <color auto="1"/>
          </top>
          <bottom style="thin">
            <color auto="1"/>
          </bottom>
        </border>
      </ndxf>
    </rcc>
  </rrc>
  <rrc rId="79157" sId="1" ref="A1549:XFD1549" action="deleteRow">
    <rfmt sheetId="1" xfDxf="1" sqref="A1549:XFD1549" start="0" length="0"/>
    <rcc rId="0" sId="1" dxf="1">
      <nc r="A1549">
        <f>IF(ISBLANK(D1549), ,VLOOKUP(D1549, Kodai,2, FALSE))</f>
      </nc>
      <ndxf>
        <alignment horizontal="left" vertical="center" wrapText="1" readingOrder="0"/>
        <border outline="0">
          <left style="thin">
            <color auto="1"/>
          </left>
          <right style="thin">
            <color auto="1"/>
          </right>
          <top style="thin">
            <color auto="1"/>
          </top>
          <bottom style="thin">
            <color auto="1"/>
          </bottom>
        </border>
      </ndxf>
    </rcc>
    <rcc rId="0" sId="1" dxf="1">
      <nc r="B1549">
        <f>IF(ISBLANK(D1549), ,VLOOKUP(D1549, Kodai,3, FALSE))</f>
      </nc>
      <ndxf>
        <alignment horizontal="left" vertical="center" wrapText="1" readingOrder="0"/>
        <border outline="0">
          <left style="thin">
            <color auto="1"/>
          </left>
          <right style="thin">
            <color auto="1"/>
          </right>
          <top style="thin">
            <color auto="1"/>
          </top>
          <bottom style="thin">
            <color auto="1"/>
          </bottom>
        </border>
      </ndxf>
    </rcc>
    <rcc rId="0" sId="1" dxf="1">
      <nc r="C1549">
        <f>IF(ISBLANK(D1549), ,VLOOKUP(D1549, Kodai,4, FALSE))</f>
      </nc>
      <ndxf>
        <alignment horizontal="left" vertical="center" wrapText="1" readingOrder="0"/>
        <border outline="0">
          <left style="thin">
            <color auto="1"/>
          </left>
          <right style="thin">
            <color auto="1"/>
          </right>
          <top style="thin">
            <color auto="1"/>
          </top>
          <bottom style="thin">
            <color auto="1"/>
          </bottom>
        </border>
      </ndxf>
    </rcc>
    <rcc rId="0" sId="1" dxf="1">
      <nc r="D1549" t="inlineStr">
        <is>
          <t>K5_P4_T2</t>
        </is>
      </nc>
      <ndxf>
        <font>
          <sz val="11"/>
          <color auto="1"/>
          <name val="Calibri"/>
          <scheme val="none"/>
        </font>
        <alignment horizontal="center" vertical="center" readingOrder="0"/>
        <border outline="0">
          <left style="thin">
            <color auto="1"/>
          </left>
          <right style="thin">
            <color auto="1"/>
          </right>
          <top style="thin">
            <color auto="1"/>
          </top>
          <bottom style="thin">
            <color auto="1"/>
          </bottom>
        </border>
      </ndxf>
    </rcc>
    <rcc rId="0" sId="1" dxf="1">
      <nc r="E1549" t="inlineStr">
        <is>
          <t xml:space="preserve">Debesų kompiuterijos paslaugų teikimo mobiliosiose terpėse metodų kūrimas ir taikymo efektyvumo tyrimai.  </t>
        </is>
      </nc>
      <ndxf>
        <font>
          <sz val="11"/>
          <color auto="1"/>
          <name val="Calibri"/>
          <scheme val="none"/>
        </font>
        <alignment vertical="top" wrapText="1" readingOrder="0"/>
        <border outline="0">
          <left style="thin">
            <color auto="1"/>
          </left>
          <right style="thin">
            <color auto="1"/>
          </right>
          <top style="thin">
            <color auto="1"/>
          </top>
          <bottom style="thin">
            <color auto="1"/>
          </bottom>
        </border>
      </ndxf>
    </rcc>
    <rcc rId="0" sId="1" dxf="1">
      <nc r="F1549" t="inlineStr">
        <is>
          <t>KTU Nacionalinis inovacijų ir verslo centras
Tel.: +370 695 37440
El. pašto adresas: nivc@ktu.lt</t>
        </is>
      </nc>
      <ndxf>
        <font>
          <sz val="11"/>
          <color auto="1"/>
          <name val="Calibri"/>
          <scheme val="none"/>
        </font>
        <alignment horizontal="left" vertical="top" wrapText="1" readingOrder="0"/>
        <border outline="0">
          <left style="thin">
            <color auto="1"/>
          </left>
          <right style="thin">
            <color auto="1"/>
          </right>
          <top style="thin">
            <color auto="1"/>
          </top>
          <bottom style="thin">
            <color auto="1"/>
          </bottom>
        </border>
      </ndxf>
    </rcc>
    <rcc rId="0" sId="1" dxf="1">
      <nc r="G1549">
        <v>22</v>
      </nc>
      <ndxf>
        <alignment horizontal="center" vertical="center" readingOrder="0"/>
        <border outline="0">
          <left style="thin">
            <color auto="1"/>
          </left>
          <right style="thin">
            <color auto="1"/>
          </right>
          <top style="thin">
            <color auto="1"/>
          </top>
          <bottom style="thin">
            <color auto="1"/>
          </bottom>
        </border>
      </ndxf>
    </rcc>
    <rcc rId="0" sId="1" dxf="1">
      <nc r="H1549">
        <f>IF(ISBLANK(G1549), ,VLOOKUP(G1549, Institucijos,2, FALSE))</f>
      </nc>
      <ndxf>
        <alignment horizontal="center" vertical="center" wrapText="1" readingOrder="0"/>
        <border outline="0">
          <left style="thin">
            <color auto="1"/>
          </left>
          <right style="thin">
            <color auto="1"/>
          </right>
          <top style="thin">
            <color auto="1"/>
          </top>
          <bottom style="thin">
            <color auto="1"/>
          </bottom>
        </border>
      </ndxf>
    </rcc>
  </rrc>
  <rrc rId="79158" sId="1" ref="A1755:XFD1755" action="deleteRow">
    <rfmt sheetId="1" xfDxf="1" sqref="A1755:XFD1755" start="0" length="0"/>
    <rcc rId="0" sId="1" dxf="1">
      <nc r="A1755">
        <f>IF(ISBLANK(D1755), ,VLOOKUP(D1755, Kodai,2, FALSE))</f>
      </nc>
      <ndxf>
        <alignment horizontal="left" vertical="center" wrapText="1" readingOrder="0"/>
        <border outline="0">
          <left style="thin">
            <color auto="1"/>
          </left>
          <right style="thin">
            <color auto="1"/>
          </right>
          <top style="thin">
            <color auto="1"/>
          </top>
          <bottom style="thin">
            <color auto="1"/>
          </bottom>
        </border>
      </ndxf>
    </rcc>
    <rcc rId="0" sId="1" dxf="1">
      <nc r="B1755">
        <f>IF(ISBLANK(D1755), ,VLOOKUP(D1755, Kodai,3, FALSE))</f>
      </nc>
      <ndxf>
        <alignment horizontal="left" vertical="center" wrapText="1" readingOrder="0"/>
        <border outline="0">
          <left style="thin">
            <color auto="1"/>
          </left>
          <right style="thin">
            <color auto="1"/>
          </right>
          <top style="thin">
            <color auto="1"/>
          </top>
          <bottom style="thin">
            <color auto="1"/>
          </bottom>
        </border>
      </ndxf>
    </rcc>
    <rcc rId="0" sId="1" dxf="1">
      <nc r="C1755">
        <f>IF(ISBLANK(D1755), ,VLOOKUP(D1755, Kodai,4, FALSE))</f>
      </nc>
      <ndxf>
        <alignment horizontal="left" vertical="center" wrapText="1" readingOrder="0"/>
        <border outline="0">
          <left style="thin">
            <color auto="1"/>
          </left>
          <right style="thin">
            <color auto="1"/>
          </right>
          <top style="thin">
            <color auto="1"/>
          </top>
          <bottom style="thin">
            <color auto="1"/>
          </bottom>
        </border>
      </ndxf>
    </rcc>
    <rcc rId="0" sId="1" dxf="1">
      <nc r="D1755"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55" t="inlineStr">
        <is>
          <t>Deimanto tipo anglies dangų sintezė ir tyrimas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55"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55">
        <v>22</v>
      </nc>
      <ndxf>
        <alignment horizontal="center" vertical="center" readingOrder="0"/>
        <border outline="0">
          <left style="thin">
            <color auto="1"/>
          </left>
          <right style="thin">
            <color auto="1"/>
          </right>
          <top style="thin">
            <color auto="1"/>
          </top>
          <bottom style="thin">
            <color auto="1"/>
          </bottom>
        </border>
      </ndxf>
    </rcc>
    <rcc rId="0" sId="1" dxf="1">
      <nc r="H1755">
        <f>IF(ISBLANK(G1755), ,VLOOKUP(G1755, Institucijos,2, FALSE))</f>
      </nc>
      <ndxf>
        <alignment horizontal="center" vertical="center" wrapText="1" readingOrder="0"/>
        <border outline="0">
          <left style="thin">
            <color auto="1"/>
          </left>
          <right style="thin">
            <color auto="1"/>
          </right>
          <top style="thin">
            <color auto="1"/>
          </top>
          <bottom style="thin">
            <color auto="1"/>
          </bottom>
        </border>
      </ndxf>
    </rcc>
  </rrc>
  <rrc rId="79159" sId="1" ref="A1822:XFD1822" action="deleteRow">
    <rfmt sheetId="1" xfDxf="1" sqref="A1822:XFD1822" start="0" length="0"/>
    <rcc rId="0" sId="1" dxf="1">
      <nc r="A1822">
        <f>IF(ISBLANK(D1822), ,VLOOKUP(D1822, Kodai,2, FALSE))</f>
      </nc>
      <ndxf>
        <alignment horizontal="left" vertical="center" wrapText="1" readingOrder="0"/>
        <border outline="0">
          <left style="thin">
            <color auto="1"/>
          </left>
          <right style="thin">
            <color auto="1"/>
          </right>
          <top style="thin">
            <color auto="1"/>
          </top>
          <bottom style="thin">
            <color auto="1"/>
          </bottom>
        </border>
      </ndxf>
    </rcc>
    <rcc rId="0" sId="1" dxf="1">
      <nc r="B1822">
        <f>IF(ISBLANK(D1822), ,VLOOKUP(D1822, Kodai,3, FALSE))</f>
      </nc>
      <ndxf>
        <alignment horizontal="left" vertical="center" wrapText="1" readingOrder="0"/>
        <border outline="0">
          <left style="thin">
            <color auto="1"/>
          </left>
          <right style="thin">
            <color auto="1"/>
          </right>
          <top style="thin">
            <color auto="1"/>
          </top>
          <bottom style="thin">
            <color auto="1"/>
          </bottom>
        </border>
      </ndxf>
    </rcc>
    <rcc rId="0" sId="1" dxf="1">
      <nc r="C1822">
        <f>IF(ISBLANK(D1822), ,VLOOKUP(D1822, Kodai,4, FALSE))</f>
      </nc>
      <ndxf>
        <alignment horizontal="left" vertical="center" wrapText="1" readingOrder="0"/>
        <border outline="0">
          <left style="thin">
            <color auto="1"/>
          </left>
          <right style="thin">
            <color auto="1"/>
          </right>
          <top style="thin">
            <color auto="1"/>
          </top>
          <bottom style="thin">
            <color auto="1"/>
          </bottom>
        </border>
      </ndxf>
    </rcc>
    <rcc rId="0" sId="1" dxf="1">
      <nc r="D1822"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22" t="inlineStr">
        <is>
          <t>Deimanto tipo anglies dangų sintezė ir tyrimas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22"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22">
        <v>22</v>
      </nc>
      <ndxf>
        <alignment horizontal="center" vertical="center" readingOrder="0"/>
        <border outline="0">
          <left style="thin">
            <color auto="1"/>
          </left>
          <right style="thin">
            <color auto="1"/>
          </right>
          <top style="thin">
            <color auto="1"/>
          </top>
          <bottom style="thin">
            <color auto="1"/>
          </bottom>
        </border>
      </ndxf>
    </rcc>
    <rcc rId="0" sId="1" dxf="1">
      <nc r="H1822">
        <f>IF(ISBLANK(G1822), ,VLOOKUP(G1822, Institucijos,2, FALSE))</f>
      </nc>
      <ndxf>
        <alignment horizontal="center" vertical="center" wrapText="1" readingOrder="0"/>
        <border outline="0">
          <left style="thin">
            <color auto="1"/>
          </left>
          <right style="thin">
            <color auto="1"/>
          </right>
          <top style="thin">
            <color auto="1"/>
          </top>
          <bottom style="thin">
            <color auto="1"/>
          </bottom>
        </border>
      </ndxf>
    </rcc>
  </rrc>
  <rrc rId="79160" sId="1" ref="A1759:XFD1759" action="deleteRow">
    <rfmt sheetId="1" xfDxf="1" sqref="A1759:XFD1759" start="0" length="0"/>
    <rcc rId="0" sId="1" dxf="1">
      <nc r="A1759">
        <f>IF(ISBLANK(D1759), ,VLOOKUP(D1759, Kodai,2, FALSE))</f>
      </nc>
      <ndxf>
        <alignment horizontal="left" vertical="center" wrapText="1" readingOrder="0"/>
        <border outline="0">
          <left style="thin">
            <color auto="1"/>
          </left>
          <right style="thin">
            <color auto="1"/>
          </right>
          <top style="thin">
            <color auto="1"/>
          </top>
          <bottom style="thin">
            <color auto="1"/>
          </bottom>
        </border>
      </ndxf>
    </rcc>
    <rcc rId="0" sId="1" dxf="1">
      <nc r="B1759">
        <f>IF(ISBLANK(D1759), ,VLOOKUP(D1759, Kodai,3, FALSE))</f>
      </nc>
      <ndxf>
        <alignment horizontal="left" vertical="center" wrapText="1" readingOrder="0"/>
        <border outline="0">
          <left style="thin">
            <color auto="1"/>
          </left>
          <right style="thin">
            <color auto="1"/>
          </right>
          <top style="thin">
            <color auto="1"/>
          </top>
          <bottom style="thin">
            <color auto="1"/>
          </bottom>
        </border>
      </ndxf>
    </rcc>
    <rcc rId="0" sId="1" dxf="1">
      <nc r="C1759">
        <f>IF(ISBLANK(D1759), ,VLOOKUP(D1759, Kodai,4, FALSE))</f>
      </nc>
      <ndxf>
        <alignment horizontal="left" vertical="center" wrapText="1" readingOrder="0"/>
        <border outline="0">
          <left style="thin">
            <color auto="1"/>
          </left>
          <right style="thin">
            <color auto="1"/>
          </right>
          <top style="thin">
            <color auto="1"/>
          </top>
          <bottom style="thin">
            <color auto="1"/>
          </bottom>
        </border>
      </ndxf>
    </rcc>
    <rcc rId="0" sId="1" dxf="1">
      <nc r="D1759" t="inlineStr">
        <is>
          <t>K4_P2_T2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59" t="inlineStr">
        <is>
          <t>Deimanto tipo anglies plėvelių auginimas</t>
        </is>
      </nc>
      <ndxf>
        <font>
          <sz val="12"/>
          <color auto="1"/>
          <name val="Calibri"/>
          <scheme val="none"/>
        </font>
        <alignment horizontal="left" vertical="top" wrapText="1" readingOrder="0"/>
        <border outline="0">
          <left style="thin">
            <color auto="1"/>
          </left>
          <right style="thin">
            <color auto="1"/>
          </right>
          <top style="thin">
            <color auto="1"/>
          </top>
          <bottom style="thin">
            <color auto="1"/>
          </bottom>
        </border>
      </ndxf>
    </rcc>
    <rcc rId="0" sId="1" dxf="1">
      <nc r="F1759"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59">
        <v>22</v>
      </nc>
      <ndxf>
        <alignment horizontal="center" vertical="center" readingOrder="0"/>
        <border outline="0">
          <left style="thin">
            <color auto="1"/>
          </left>
          <right style="thin">
            <color auto="1"/>
          </right>
          <top style="thin">
            <color auto="1"/>
          </top>
          <bottom style="thin">
            <color auto="1"/>
          </bottom>
        </border>
      </ndxf>
    </rcc>
    <rcc rId="0" sId="1" dxf="1">
      <nc r="H1759">
        <f>IF(ISBLANK(G1759), ,VLOOKUP(G1759, Institucijos,2, FALSE))</f>
      </nc>
      <ndxf>
        <alignment horizontal="center" vertical="center" wrapText="1" readingOrder="0"/>
        <border outline="0">
          <left style="thin">
            <color auto="1"/>
          </left>
          <right style="thin">
            <color auto="1"/>
          </right>
          <top style="thin">
            <color auto="1"/>
          </top>
          <bottom style="thin">
            <color auto="1"/>
          </bottom>
        </border>
      </ndxf>
    </rcc>
  </rrc>
  <rrc rId="79161" sId="1" ref="A1825:XFD1825" action="deleteRow">
    <rfmt sheetId="1" xfDxf="1" sqref="A1825:XFD1825" start="0" length="0"/>
    <rcc rId="0" sId="1" dxf="1">
      <nc r="A1825">
        <f>IF(ISBLANK(D1825), ,VLOOKUP(D1825, Kodai,2, FALSE))</f>
      </nc>
      <ndxf>
        <alignment horizontal="left" vertical="center" wrapText="1" readingOrder="0"/>
        <border outline="0">
          <left style="thin">
            <color auto="1"/>
          </left>
          <right style="thin">
            <color auto="1"/>
          </right>
          <top style="thin">
            <color auto="1"/>
          </top>
          <bottom style="thin">
            <color auto="1"/>
          </bottom>
        </border>
      </ndxf>
    </rcc>
    <rcc rId="0" sId="1" dxf="1">
      <nc r="B1825">
        <f>IF(ISBLANK(D1825), ,VLOOKUP(D1825, Kodai,3, FALSE))</f>
      </nc>
      <ndxf>
        <alignment horizontal="left" vertical="center" wrapText="1" readingOrder="0"/>
        <border outline="0">
          <left style="thin">
            <color auto="1"/>
          </left>
          <right style="thin">
            <color auto="1"/>
          </right>
          <top style="thin">
            <color auto="1"/>
          </top>
          <bottom style="thin">
            <color auto="1"/>
          </bottom>
        </border>
      </ndxf>
    </rcc>
    <rcc rId="0" sId="1" dxf="1">
      <nc r="C1825">
        <f>IF(ISBLANK(D1825), ,VLOOKUP(D1825, Kodai,4, FALSE))</f>
      </nc>
      <ndxf>
        <alignment horizontal="left" vertical="center" wrapText="1" readingOrder="0"/>
        <border outline="0">
          <left style="thin">
            <color auto="1"/>
          </left>
          <right style="thin">
            <color auto="1"/>
          </right>
          <top style="thin">
            <color auto="1"/>
          </top>
          <bottom style="thin">
            <color auto="1"/>
          </bottom>
        </border>
      </ndxf>
    </rcc>
    <rcc rId="0" sId="1" dxf="1">
      <nc r="D1825" t="inlineStr">
        <is>
          <t>K4_P2_T2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25" t="inlineStr">
        <is>
          <t>Deimanto tipo anglies plėvelių auginimas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25"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25">
        <v>22</v>
      </nc>
      <ndxf>
        <alignment horizontal="center" vertical="center" readingOrder="0"/>
        <border outline="0">
          <left style="thin">
            <color auto="1"/>
          </left>
          <right style="thin">
            <color auto="1"/>
          </right>
          <top style="thin">
            <color auto="1"/>
          </top>
          <bottom style="thin">
            <color auto="1"/>
          </bottom>
        </border>
      </ndxf>
    </rcc>
    <rcc rId="0" sId="1" dxf="1">
      <nc r="H1825">
        <f>IF(ISBLANK(G1825), ,VLOOKUP(G1825, Institucijos,2, FALSE))</f>
      </nc>
      <ndxf>
        <alignment horizontal="center" vertical="center" wrapText="1" readingOrder="0"/>
        <border outline="0">
          <left style="thin">
            <color auto="1"/>
          </left>
          <right style="thin">
            <color auto="1"/>
          </right>
          <top style="thin">
            <color auto="1"/>
          </top>
          <bottom style="thin">
            <color auto="1"/>
          </bottom>
        </border>
      </ndxf>
    </rcc>
  </rrc>
  <rrc rId="79162" sId="1" ref="A93:XFD93" action="deleteRow">
    <rfmt sheetId="1" xfDxf="1" sqref="A93:XFD93" start="0" length="0"/>
    <rcc rId="0" sId="1" dxf="1">
      <nc r="A93">
        <f>IF(ISBLANK(D93), ,VLOOKUP(D93, Kodai,2, FALSE))</f>
      </nc>
      <ndxf>
        <alignment horizontal="left" vertical="center" wrapText="1" readingOrder="0"/>
        <border outline="0">
          <left style="thin">
            <color auto="1"/>
          </left>
          <right style="thin">
            <color auto="1"/>
          </right>
          <top style="thin">
            <color auto="1"/>
          </top>
          <bottom style="thin">
            <color auto="1"/>
          </bottom>
        </border>
      </ndxf>
    </rcc>
    <rcc rId="0" sId="1" dxf="1">
      <nc r="B93">
        <f>IF(ISBLANK(D93), ,VLOOKUP(D93, Kodai,3, FALSE))</f>
      </nc>
      <ndxf>
        <alignment horizontal="left" vertical="center" wrapText="1" readingOrder="0"/>
        <border outline="0">
          <left style="thin">
            <color auto="1"/>
          </left>
          <right style="thin">
            <color auto="1"/>
          </right>
          <top style="thin">
            <color auto="1"/>
          </top>
          <bottom style="thin">
            <color auto="1"/>
          </bottom>
        </border>
      </ndxf>
    </rcc>
    <rcc rId="0" sId="1" dxf="1">
      <nc r="C93">
        <f>IF(ISBLANK(D93), ,VLOOKUP(D93, Kodai,4, FALSE))</f>
      </nc>
      <ndxf>
        <alignment horizontal="left" vertical="center" wrapText="1" readingOrder="0"/>
        <border outline="0">
          <left style="thin">
            <color auto="1"/>
          </left>
          <right style="thin">
            <color auto="1"/>
          </right>
          <top style="thin">
            <color auto="1"/>
          </top>
          <bottom style="thin">
            <color auto="1"/>
          </bottom>
        </border>
      </ndxf>
    </rcc>
    <rcc rId="0" sId="1" dxf="1">
      <nc r="D93" t="inlineStr">
        <is>
          <t>K1_P1_T2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93" t="inlineStr">
        <is>
          <t>Didelio našumo skaitmeninių įterptųjų sistemų kūrimas ir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93"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93">
        <v>22</v>
      </nc>
      <ndxf>
        <alignment horizontal="center" vertical="center" readingOrder="0"/>
        <border outline="0">
          <left style="thin">
            <color auto="1"/>
          </left>
          <right style="thin">
            <color auto="1"/>
          </right>
          <top style="thin">
            <color auto="1"/>
          </top>
          <bottom style="thin">
            <color auto="1"/>
          </bottom>
        </border>
      </ndxf>
    </rcc>
    <rcc rId="0" sId="1" dxf="1">
      <nc r="H93">
        <f>IF(ISBLANK(G93), ,VLOOKUP(G93,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63" sId="1" ref="A1435:XFD1435" action="deleteRow">
    <rfmt sheetId="1" xfDxf="1" sqref="A1435:XFD1435" start="0" length="0"/>
    <rcc rId="0" sId="1" dxf="1">
      <nc r="A1435">
        <f>IF(ISBLANK(D1435), ,VLOOKUP(D1435, Kodai,2, FALSE))</f>
      </nc>
      <ndxf>
        <alignment horizontal="left" vertical="center" wrapText="1" readingOrder="0"/>
        <border outline="0">
          <left style="thin">
            <color auto="1"/>
          </left>
          <right style="thin">
            <color auto="1"/>
          </right>
          <top style="thin">
            <color auto="1"/>
          </top>
          <bottom style="thin">
            <color auto="1"/>
          </bottom>
        </border>
      </ndxf>
    </rcc>
    <rcc rId="0" sId="1" dxf="1">
      <nc r="B1435">
        <f>IF(ISBLANK(D1435), ,VLOOKUP(D1435, Kodai,3, FALSE))</f>
      </nc>
      <ndxf>
        <alignment horizontal="left" vertical="center" wrapText="1" readingOrder="0"/>
        <border outline="0">
          <left style="thin">
            <color auto="1"/>
          </left>
          <right style="thin">
            <color auto="1"/>
          </right>
          <top style="thin">
            <color auto="1"/>
          </top>
          <bottom style="thin">
            <color auto="1"/>
          </bottom>
        </border>
      </ndxf>
    </rcc>
    <rcc rId="0" sId="1" dxf="1">
      <nc r="C1435">
        <f>IF(ISBLANK(D1435), ,VLOOKUP(D1435, Kodai,4, FALSE))</f>
      </nc>
      <ndxf>
        <alignment horizontal="left" vertical="center" wrapText="1" readingOrder="0"/>
        <border outline="0">
          <left style="thin">
            <color auto="1"/>
          </left>
          <right style="thin">
            <color auto="1"/>
          </right>
          <top style="thin">
            <color auto="1"/>
          </top>
          <bottom style="thin">
            <color auto="1"/>
          </bottom>
        </border>
      </ndxf>
    </rcc>
    <rcc rId="0" sId="1" dxf="1">
      <nc r="D1435" t="inlineStr">
        <is>
          <t>K5_P1_T3</t>
        </is>
      </nc>
      <ndxf>
        <font>
          <sz val="11"/>
          <color auto="1"/>
          <name val="Calibri"/>
          <scheme val="none"/>
        </font>
        <alignment horizontal="center" vertical="center" readingOrder="0"/>
        <border outline="0">
          <left style="thin">
            <color auto="1"/>
          </left>
          <right style="thin">
            <color auto="1"/>
          </right>
          <top style="thin">
            <color auto="1"/>
          </top>
          <bottom style="thin">
            <color auto="1"/>
          </bottom>
        </border>
      </ndxf>
    </rcc>
    <rcc rId="0" sId="1" dxf="1">
      <nc r="E1435" t="inlineStr">
        <is>
          <t>Eismo srautų bei jų valdymo tyrimai. Eismo srautų tyrimai aktualūs, įvertinant triukšmo lygį, avaringumą, miesto gatvių ir užmiesčio kelių plėtros galimybes. Projektuojant naujus miesto rajonus ar kuriant poilsio zonas, turi būti atsižvelgiama į tokius tyrimus. Dažniausiai tai yra sudedamoji kitų tyrimų dalis. Pavyzdžiui, tai labai aktualu, diegiant naujas ar tobulinant senas eismo valdymo ir koordinavimo sistemas.</t>
        </is>
      </nc>
      <ndxf>
        <font>
          <sz val="11"/>
          <color auto="1"/>
          <name val="Calibri"/>
          <scheme val="none"/>
        </font>
        <alignment vertical="top" wrapText="1" readingOrder="0"/>
        <border outline="0">
          <left style="thin">
            <color auto="1"/>
          </left>
          <right style="thin">
            <color auto="1"/>
          </right>
          <top style="thin">
            <color auto="1"/>
          </top>
          <bottom style="thin">
            <color auto="1"/>
          </bottom>
        </border>
      </ndxf>
    </rcc>
    <rcc rId="0" sId="1" dxf="1">
      <nc r="F1435" t="inlineStr">
        <is>
          <t>KTU Nacionalinis inovacijų ir verslo centras
Tel.: +370 695 37440
El. pašto adresas: nivc@ktu.lt</t>
        </is>
      </nc>
      <ndxf>
        <font>
          <sz val="11"/>
          <color auto="1"/>
          <name val="Calibri"/>
          <scheme val="none"/>
        </font>
        <alignment horizontal="left" vertical="top" wrapText="1" readingOrder="0"/>
        <border outline="0">
          <left style="thin">
            <color auto="1"/>
          </left>
          <right style="thin">
            <color auto="1"/>
          </right>
          <top style="thin">
            <color auto="1"/>
          </top>
          <bottom style="thin">
            <color auto="1"/>
          </bottom>
        </border>
      </ndxf>
    </rcc>
    <rcc rId="0" sId="1" dxf="1">
      <nc r="G1435">
        <v>22</v>
      </nc>
      <ndxf>
        <alignment horizontal="center" vertical="center" readingOrder="0"/>
        <border outline="0">
          <left style="thin">
            <color auto="1"/>
          </left>
          <right style="thin">
            <color auto="1"/>
          </right>
          <top style="thin">
            <color auto="1"/>
          </top>
          <bottom style="thin">
            <color auto="1"/>
          </bottom>
        </border>
      </ndxf>
    </rcc>
    <rcc rId="0" sId="1" dxf="1">
      <nc r="H1435">
        <f>IF(ISBLANK(G1435), ,VLOOKUP(G1435, Institucijos,2, FALSE))</f>
      </nc>
      <ndxf>
        <alignment horizontal="center" vertical="center" wrapText="1" readingOrder="0"/>
        <border outline="0">
          <left style="thin">
            <color auto="1"/>
          </left>
          <right style="thin">
            <color auto="1"/>
          </right>
          <top style="thin">
            <color auto="1"/>
          </top>
          <bottom style="thin">
            <color auto="1"/>
          </bottom>
        </border>
      </ndxf>
    </rcc>
  </rrc>
  <rcmt sheetId="1" cell="E588" guid="{00000000-0000-0000-0000-000000000000}" action="delete" author="Lambda"/>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2240" sId="1" ref="A1574:XFD1574" action="deleteRow">
    <rfmt sheetId="1" xfDxf="1" sqref="A1574:XFD1574" start="0" length="0"/>
    <rcc rId="0" sId="1" dxf="1">
      <nc r="A1574">
        <f>IF(ISBLANK(D1574), ,VLOOKUP(D1574, Kodai,2, FALSE))</f>
      </nc>
      <ndxf>
        <alignment horizontal="left" vertical="center" wrapText="1" readingOrder="0"/>
        <border outline="0">
          <left style="thin">
            <color auto="1"/>
          </left>
          <right style="thin">
            <color auto="1"/>
          </right>
          <top style="thin">
            <color auto="1"/>
          </top>
          <bottom style="thin">
            <color auto="1"/>
          </bottom>
        </border>
      </ndxf>
    </rcc>
    <rcc rId="0" sId="1" dxf="1">
      <nc r="B1574">
        <f>IF(ISBLANK(D1574), ,VLOOKUP(D1574, Kodai,3, FALSE))</f>
      </nc>
      <ndxf>
        <alignment horizontal="left" vertical="center" wrapText="1" readingOrder="0"/>
        <border outline="0">
          <left style="thin">
            <color auto="1"/>
          </left>
          <right style="thin">
            <color auto="1"/>
          </right>
          <top style="thin">
            <color auto="1"/>
          </top>
          <bottom style="thin">
            <color auto="1"/>
          </bottom>
        </border>
      </ndxf>
    </rcc>
    <rcc rId="0" sId="1" dxf="1">
      <nc r="C1574">
        <f>IF(ISBLANK(D1574), ,VLOOKUP(D1574, Kodai,4, FALSE))</f>
      </nc>
      <ndxf>
        <alignment horizontal="left" vertical="center" wrapText="1" readingOrder="0"/>
        <border outline="0">
          <left style="thin">
            <color auto="1"/>
          </left>
          <right style="thin">
            <color auto="1"/>
          </right>
          <top style="thin">
            <color auto="1"/>
          </top>
          <bottom style="thin">
            <color auto="1"/>
          </bottom>
        </border>
      </ndxf>
    </rcc>
    <rcc rId="0" sId="1" dxf="1">
      <nc r="D1574" t="inlineStr">
        <is>
          <t>K4_P1_T2</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574" t="inlineStr">
        <is>
          <t>Aukštadažninėmis antenomis susietų terahercų detektorių bandomosios partijos gamyba</t>
        </is>
      </nc>
      <ndxf>
        <alignment vertical="top" wrapText="1" readingOrder="0"/>
        <border outline="0">
          <left style="thin">
            <color auto="1"/>
          </left>
          <right style="thin">
            <color auto="1"/>
          </right>
          <top style="thin">
            <color auto="1"/>
          </top>
          <bottom style="thin">
            <color auto="1"/>
          </bottom>
        </border>
      </ndxf>
    </rcc>
    <rcc rId="0" sId="1" dxf="1">
      <nc r="F1574" t="inlineStr">
        <is>
          <t>Dr. Irmantas Kašalynas
FTMC Optoelektronikos skyrius
Tel. (8 5) 231 2418
Mob. 8 618 57423 
El. p. irmantas.kasalynas@ftmc.lt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574">
        <v>18</v>
      </nc>
      <ndxf>
        <alignment horizontal="center" vertical="center" readingOrder="0"/>
        <border outline="0">
          <left style="thin">
            <color auto="1"/>
          </left>
          <right style="thin">
            <color auto="1"/>
          </right>
          <top style="thin">
            <color auto="1"/>
          </top>
          <bottom style="thin">
            <color auto="1"/>
          </bottom>
        </border>
      </ndxf>
    </rcc>
    <rcc rId="0" sId="1" dxf="1">
      <nc r="H1574">
        <f>IF(ISBLANK(G1574), ,VLOOKUP(G1574, Institucijos,2, FALSE))</f>
      </nc>
      <ndxf>
        <alignment horizontal="center" vertical="center" wrapText="1" readingOrder="0"/>
        <border outline="0">
          <left style="thin">
            <color auto="1"/>
          </left>
          <right style="thin">
            <color auto="1"/>
          </right>
          <top style="thin">
            <color auto="1"/>
          </top>
          <bottom style="thin">
            <color auto="1"/>
          </bottom>
        </border>
      </ndxf>
    </rcc>
  </rrc>
  <rrc rId="82241" sId="1" ref="A563:XFD563" action="deleteRow">
    <rfmt sheetId="1" xfDxf="1" sqref="A563:XFD563" start="0" length="0"/>
    <rcc rId="0" sId="1" dxf="1">
      <nc r="A563">
        <f>IF(ISBLANK(D563), ,VLOOKUP(D563, Kodai,2, FALSE))</f>
      </nc>
      <ndxf>
        <alignment horizontal="left" vertical="center" wrapText="1" readingOrder="0"/>
        <border outline="0">
          <left style="thin">
            <color auto="1"/>
          </left>
          <right style="thin">
            <color auto="1"/>
          </right>
          <top style="thin">
            <color auto="1"/>
          </top>
          <bottom style="thin">
            <color auto="1"/>
          </bottom>
        </border>
      </ndxf>
    </rcc>
    <rcc rId="0" sId="1" dxf="1">
      <nc r="B563">
        <f>IF(ISBLANK(D563), ,VLOOKUP(D563, Kodai,3, FALSE))</f>
      </nc>
      <ndxf>
        <alignment horizontal="left" vertical="center" wrapText="1" readingOrder="0"/>
        <border outline="0">
          <left style="thin">
            <color auto="1"/>
          </left>
          <right style="thin">
            <color auto="1"/>
          </right>
          <top style="thin">
            <color auto="1"/>
          </top>
          <bottom style="thin">
            <color auto="1"/>
          </bottom>
        </border>
      </ndxf>
    </rcc>
    <rcc rId="0" sId="1" dxf="1">
      <nc r="C563">
        <f>IF(ISBLANK(D563), ,VLOOKUP(D563, Kodai,4, FALSE))</f>
      </nc>
      <ndxf>
        <alignment horizontal="left" vertical="center" wrapText="1" readingOrder="0"/>
        <border outline="0">
          <left style="thin">
            <color auto="1"/>
          </left>
          <right style="thin">
            <color auto="1"/>
          </right>
          <top style="thin">
            <color auto="1"/>
          </top>
          <bottom style="thin">
            <color auto="1"/>
          </bottom>
        </border>
      </ndxf>
    </rcc>
    <rcc rId="0" sId="1" dxf="1">
      <nc r="D563" t="inlineStr">
        <is>
          <t>K4_P3_T2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563" t="inlineStr">
        <is>
          <t>Bandomosios kompozitinių konstrukcijų jungties gamyba</t>
        </is>
      </nc>
      <ndxf>
        <alignment vertical="top" wrapText="1" readingOrder="0"/>
        <border outline="0">
          <left style="thin">
            <color auto="1"/>
          </left>
          <right style="thin">
            <color auto="1"/>
          </right>
          <top style="thin">
            <color auto="1"/>
          </top>
          <bottom style="thin">
            <color auto="1"/>
          </bottom>
        </border>
      </ndxf>
    </rcc>
    <rcc rId="0" sId="1" dxf="1">
      <nc r="F563" t="inlineStr">
        <is>
          <t>VGTU, Metalinių ir medinių konstrukcijų katedra
Antanas Šapalas
Tel. (8 5) 274 5228
El. p. steel@vgtu.lt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563">
        <v>33</v>
      </nc>
      <ndxf>
        <alignment horizontal="center" vertical="center" readingOrder="0"/>
        <border outline="0">
          <left style="thin">
            <color auto="1"/>
          </left>
          <right style="thin">
            <color auto="1"/>
          </right>
          <top style="thin">
            <color auto="1"/>
          </top>
          <bottom style="thin">
            <color auto="1"/>
          </bottom>
        </border>
      </ndxf>
    </rcc>
    <rcc rId="0" sId="1" dxf="1">
      <nc r="H563">
        <f>IF(ISBLANK(G563), ,VLOOKUP(G563, Institucijos,2, FALSE))</f>
      </nc>
      <ndxf>
        <alignment horizontal="center" vertical="center" wrapText="1" readingOrder="0"/>
        <border outline="0">
          <left style="thin">
            <color auto="1"/>
          </left>
          <right style="thin">
            <color auto="1"/>
          </right>
          <top style="thin">
            <color auto="1"/>
          </top>
          <bottom style="thin">
            <color auto="1"/>
          </bottom>
        </border>
      </ndxf>
    </rcc>
  </rrc>
  <rrc rId="82242" sId="1" ref="A1570:XFD1570" action="deleteRow">
    <rfmt sheetId="1" xfDxf="1" sqref="A1570:XFD1570" start="0" length="0"/>
    <rcc rId="0" sId="1" dxf="1">
      <nc r="A1570">
        <f>IF(ISBLANK(D1570), ,VLOOKUP(D1570, Kodai,2, FALSE))</f>
      </nc>
      <ndxf>
        <alignment horizontal="left" vertical="center" wrapText="1" readingOrder="0"/>
        <border outline="0">
          <left style="thin">
            <color auto="1"/>
          </left>
          <right style="thin">
            <color auto="1"/>
          </right>
          <top style="thin">
            <color auto="1"/>
          </top>
          <bottom style="thin">
            <color auto="1"/>
          </bottom>
        </border>
      </ndxf>
    </rcc>
    <rcc rId="0" sId="1" dxf="1">
      <nc r="B1570">
        <f>IF(ISBLANK(D1570), ,VLOOKUP(D1570, Kodai,3, FALSE))</f>
      </nc>
      <ndxf>
        <alignment horizontal="left" vertical="center" wrapText="1" readingOrder="0"/>
        <border outline="0">
          <left style="thin">
            <color auto="1"/>
          </left>
          <right style="thin">
            <color auto="1"/>
          </right>
          <top style="thin">
            <color auto="1"/>
          </top>
          <bottom style="thin">
            <color auto="1"/>
          </bottom>
        </border>
      </ndxf>
    </rcc>
    <rcc rId="0" sId="1" dxf="1">
      <nc r="C1570">
        <f>IF(ISBLANK(D1570), ,VLOOKUP(D1570, Kodai,4, FALSE))</f>
      </nc>
      <ndxf>
        <alignment horizontal="left" vertical="center" wrapText="1" readingOrder="0"/>
        <border outline="0">
          <left style="thin">
            <color auto="1"/>
          </left>
          <right style="thin">
            <color auto="1"/>
          </right>
          <top style="thin">
            <color auto="1"/>
          </top>
          <bottom style="thin">
            <color auto="1"/>
          </bottom>
        </border>
      </ndxf>
    </rcc>
    <rcc rId="0" sId="1" dxf="1">
      <nc r="D1570" t="inlineStr">
        <is>
          <t>K4_P1_T2</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570" t="inlineStr">
        <is>
          <t>Bandomųjų partijų gaminiams, panaudojant lazerinio medžiagų mikroapdirbimo procesus, gamyba</t>
        </is>
      </nc>
      <ndxf>
        <alignment vertical="top" wrapText="1" readingOrder="0"/>
        <border outline="0">
          <left style="thin">
            <color auto="1"/>
          </left>
          <right style="thin">
            <color auto="1"/>
          </right>
          <top style="thin">
            <color auto="1"/>
          </top>
          <bottom style="thin">
            <color auto="1"/>
          </bottom>
        </border>
      </ndxf>
    </rcc>
    <rcc rId="0" sId="1" dxf="1">
      <nc r="F1570" t="inlineStr">
        <is>
          <t>Dr. Gediminas Račiukaitis
FTMC Lazerinių technologijų skyrius
Tel. (8 5) 264 4868
Mob. 8 687 25 672
El. p.: g.raciukaitis@ftmc.lt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570">
        <v>18</v>
      </nc>
      <ndxf>
        <alignment horizontal="center" vertical="center" readingOrder="0"/>
        <border outline="0">
          <left style="thin">
            <color auto="1"/>
          </left>
          <right style="thin">
            <color auto="1"/>
          </right>
          <top style="thin">
            <color auto="1"/>
          </top>
          <bottom style="thin">
            <color auto="1"/>
          </bottom>
        </border>
      </ndxf>
    </rcc>
    <rcc rId="0" sId="1" dxf="1">
      <nc r="H1570">
        <f>IF(ISBLANK(G1570), ,VLOOKUP(G1570, Institucijos,2, FALSE))</f>
      </nc>
      <ndxf>
        <alignment horizontal="center" vertical="center" wrapText="1" readingOrder="0"/>
        <border outline="0">
          <left style="thin">
            <color auto="1"/>
          </left>
          <right style="thin">
            <color auto="1"/>
          </right>
          <top style="thin">
            <color auto="1"/>
          </top>
          <bottom style="thin">
            <color auto="1"/>
          </bottom>
        </border>
      </ndxf>
    </rcc>
  </rrc>
  <rrc rId="82243" sId="1" ref="A1585:XFD1585" action="deleteRow">
    <rfmt sheetId="1" xfDxf="1" sqref="A1585:XFD1585" start="0" length="0"/>
    <rcc rId="0" sId="1" dxf="1">
      <nc r="A1585">
        <f>IF(ISBLANK(D1585), ,VLOOKUP(D1585, Kodai,2, FALSE))</f>
      </nc>
      <ndxf>
        <alignment horizontal="left" vertical="center" wrapText="1" readingOrder="0"/>
        <border outline="0">
          <left style="thin">
            <color auto="1"/>
          </left>
          <right style="thin">
            <color auto="1"/>
          </right>
          <top style="thin">
            <color auto="1"/>
          </top>
          <bottom style="thin">
            <color auto="1"/>
          </bottom>
        </border>
      </ndxf>
    </rcc>
    <rcc rId="0" sId="1" dxf="1">
      <nc r="B1585">
        <f>IF(ISBLANK(D1585), ,VLOOKUP(D1585, Kodai,3, FALSE))</f>
      </nc>
      <ndxf>
        <alignment horizontal="left" vertical="center" wrapText="1" readingOrder="0"/>
        <border outline="0">
          <left style="thin">
            <color auto="1"/>
          </left>
          <right style="thin">
            <color auto="1"/>
          </right>
          <top style="thin">
            <color auto="1"/>
          </top>
          <bottom style="thin">
            <color auto="1"/>
          </bottom>
        </border>
      </ndxf>
    </rcc>
    <rcc rId="0" sId="1" dxf="1">
      <nc r="C1585">
        <f>IF(ISBLANK(D1585), ,VLOOKUP(D1585, Kodai,4, FALSE))</f>
      </nc>
      <ndxf>
        <alignment horizontal="left" vertical="center" wrapText="1" readingOrder="0"/>
        <border outline="0">
          <left style="thin">
            <color auto="1"/>
          </left>
          <right style="thin">
            <color auto="1"/>
          </right>
          <top style="thin">
            <color auto="1"/>
          </top>
          <bottom style="thin">
            <color auto="1"/>
          </bottom>
        </border>
      </ndxf>
    </rcc>
    <rcc rId="0" sId="1" dxf="1">
      <nc r="D1585" t="inlineStr">
        <is>
          <t>K4_P1_T2</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585" t="inlineStr">
        <is>
          <t>Biologinių, cheminių ir kitokių medžiagų detektoriaus ir/ar dezinfekatoriaus, gilaus UV diapazono puslaidininkinių šviestukų pagrindu, bandomosios partijos gamyba</t>
        </is>
      </nc>
      <ndxf>
        <alignment vertical="top" wrapText="1" readingOrder="0"/>
        <border outline="0">
          <left style="thin">
            <color auto="1"/>
          </left>
          <right style="thin">
            <color auto="1"/>
          </right>
          <top style="thin">
            <color auto="1"/>
          </top>
          <bottom style="thin">
            <color auto="1"/>
          </bottom>
        </border>
      </ndxf>
    </rcc>
    <rcc rId="0" sId="1" dxf="1">
      <nc r="F1585" t="inlineStr">
        <is>
          <t>Pranciškus Vitta
El. paštas: pranciskus.vitta@ff.vu.lt
Tel. +370 5 2366 039
Taikomųjų mokslų institutas</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585">
        <v>32</v>
      </nc>
      <ndxf>
        <alignment horizontal="center" vertical="center" readingOrder="0"/>
        <border outline="0">
          <left style="thin">
            <color auto="1"/>
          </left>
          <right style="thin">
            <color auto="1"/>
          </right>
          <top style="thin">
            <color auto="1"/>
          </top>
          <bottom style="thin">
            <color auto="1"/>
          </bottom>
        </border>
      </ndxf>
    </rcc>
    <rcc rId="0" sId="1" dxf="1">
      <nc r="H1585">
        <f>IF(ISBLANK(G1585), ,VLOOKUP(G1585, Institucijos,2, FALSE))</f>
      </nc>
      <ndxf>
        <alignment horizontal="center" vertical="center" wrapText="1" readingOrder="0"/>
        <border outline="0">
          <left style="thin">
            <color auto="1"/>
          </left>
          <right style="thin">
            <color auto="1"/>
          </right>
          <top style="thin">
            <color auto="1"/>
          </top>
          <bottom style="thin">
            <color auto="1"/>
          </bottom>
        </border>
      </ndxf>
    </rcc>
  </rrc>
  <rrc rId="82244" sId="1" ref="A102:XFD102" action="deleteRow">
    <rfmt sheetId="1" xfDxf="1" sqref="A102:XFD102" start="0" length="0"/>
    <rcc rId="0" sId="1" dxf="1">
      <nc r="A102">
        <f>IF(ISBLANK(D102), ,VLOOKUP(D102, Kodai,2, FALSE))</f>
      </nc>
      <ndxf>
        <alignment horizontal="left" vertical="center" wrapText="1" readingOrder="0"/>
        <border outline="0">
          <left style="thin">
            <color auto="1"/>
          </left>
          <right style="thin">
            <color auto="1"/>
          </right>
          <top style="thin">
            <color auto="1"/>
          </top>
          <bottom style="thin">
            <color auto="1"/>
          </bottom>
        </border>
      </ndxf>
    </rcc>
    <rcc rId="0" sId="1" dxf="1">
      <nc r="B102">
        <f>IF(ISBLANK(D102), ,VLOOKUP(D102, Kodai,3, FALSE))</f>
      </nc>
      <ndxf>
        <alignment horizontal="left" vertical="center" wrapText="1" readingOrder="0"/>
        <border outline="0">
          <left style="thin">
            <color auto="1"/>
          </left>
          <right style="thin">
            <color auto="1"/>
          </right>
          <top style="thin">
            <color auto="1"/>
          </top>
          <bottom style="thin">
            <color auto="1"/>
          </bottom>
        </border>
      </ndxf>
    </rcc>
    <rcc rId="0" sId="1" dxf="1">
      <nc r="C102">
        <f>IF(ISBLANK(D102), ,VLOOKUP(D102, Kodai,4, FALSE))</f>
      </nc>
      <ndxf>
        <alignment horizontal="left" vertical="center" wrapText="1" readingOrder="0"/>
        <border outline="0">
          <left style="thin">
            <color auto="1"/>
          </left>
          <right style="thin">
            <color auto="1"/>
          </right>
          <top style="thin">
            <color auto="1"/>
          </top>
          <bottom style="thin">
            <color auto="1"/>
          </bottom>
        </border>
      </ndxf>
    </rcc>
    <rcc rId="0" sId="1" dxf="1">
      <nc r="D102" t="inlineStr">
        <is>
          <t>K1_P1_T2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2" t="inlineStr">
        <is>
          <t>Energetiškai efektyvių šviesos šaltinių ir/ar sistemų bandomosios partijos gamyba, gamybinių parametrų optimizavimas, funkcinis ir ilgaamžiškumo testavimas.</t>
        </is>
      </nc>
      <ndxf>
        <alignment vertical="top" wrapText="1" readingOrder="0"/>
        <border outline="0">
          <left style="thin">
            <color auto="1"/>
          </left>
          <right style="thin">
            <color auto="1"/>
          </right>
          <top style="thin">
            <color auto="1"/>
          </top>
          <bottom style="thin">
            <color auto="1"/>
          </bottom>
        </border>
      </ndxf>
    </rcc>
    <rcc rId="0" sId="1" dxf="1">
      <nc r="F102" t="inlineStr">
        <is>
          <t>Pranciškus Vitta
El. paštas:
pranciskus.vitta@ff.vu.lt
Tel. +370 5 2366 039
Taikomųjų mokslų institutas</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02">
        <v>32</v>
      </nc>
      <ndxf>
        <alignment horizontal="center" vertical="center" readingOrder="0"/>
        <border outline="0">
          <left style="thin">
            <color auto="1"/>
          </left>
          <right style="thin">
            <color auto="1"/>
          </right>
          <top style="thin">
            <color auto="1"/>
          </top>
          <bottom style="thin">
            <color auto="1"/>
          </bottom>
        </border>
      </ndxf>
    </rcc>
    <rcc rId="0" sId="1" dxf="1">
      <nc r="H102">
        <f>IF(ISBLANK(G102), ,VLOOKUP(G102, Institucijos,2, FALSE))</f>
      </nc>
      <ndxf>
        <alignment horizontal="center" vertical="center" wrapText="1" readingOrder="0"/>
        <border outline="0">
          <left style="thin">
            <color auto="1"/>
          </left>
          <right style="thin">
            <color auto="1"/>
          </right>
          <top style="thin">
            <color auto="1"/>
          </top>
          <bottom style="thin">
            <color auto="1"/>
          </bottom>
        </border>
      </ndxf>
    </rcc>
  </rrc>
  <rrc rId="82245" sId="1" ref="A1689:XFD1689" action="deleteRow">
    <rfmt sheetId="1" xfDxf="1" sqref="A1689:XFD1689" start="0" length="0"/>
    <rcc rId="0" sId="1" dxf="1">
      <nc r="A1689">
        <f>IF(ISBLANK(D1689), ,VLOOKUP(D1689, Kodai,2, FALSE))</f>
      </nc>
      <ndxf>
        <alignment horizontal="left" vertical="center" wrapText="1" readingOrder="0"/>
        <border outline="0">
          <left style="thin">
            <color auto="1"/>
          </left>
          <right style="thin">
            <color auto="1"/>
          </right>
          <top style="thin">
            <color auto="1"/>
          </top>
          <bottom style="thin">
            <color auto="1"/>
          </bottom>
        </border>
      </ndxf>
    </rcc>
    <rcc rId="0" sId="1" dxf="1">
      <nc r="B1689">
        <f>IF(ISBLANK(D1689), ,VLOOKUP(D1689, Kodai,3, FALSE))</f>
      </nc>
      <ndxf>
        <alignment horizontal="left" vertical="center" wrapText="1" readingOrder="0"/>
        <border outline="0">
          <left style="thin">
            <color auto="1"/>
          </left>
          <right style="thin">
            <color auto="1"/>
          </right>
          <top style="thin">
            <color auto="1"/>
          </top>
          <bottom style="thin">
            <color auto="1"/>
          </bottom>
        </border>
      </ndxf>
    </rcc>
    <rcc rId="0" sId="1" dxf="1">
      <nc r="C1689">
        <f>IF(ISBLANK(D1689), ,VLOOKUP(D1689, Kodai,4, FALSE))</f>
      </nc>
      <ndxf>
        <alignment horizontal="left" vertical="center" wrapText="1" readingOrder="0"/>
        <border outline="0">
          <left style="thin">
            <color auto="1"/>
          </left>
          <right style="thin">
            <color auto="1"/>
          </right>
          <top style="thin">
            <color auto="1"/>
          </top>
          <bottom style="thin">
            <color auto="1"/>
          </bottom>
        </border>
      </ndxf>
    </rcc>
    <rcc rId="0" sId="1" dxf="1">
      <nc r="D1689" t="inlineStr">
        <is>
          <t>K4_P2_T2</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689" t="inlineStr">
        <is>
          <t>Funkcinių paviršių suformuotų lazeriniais metodais prototipų bandomosios partijos gamyba</t>
        </is>
      </nc>
      <ndxf>
        <alignment vertical="top" wrapText="1" readingOrder="0"/>
        <border outline="0">
          <left style="thin">
            <color auto="1"/>
          </left>
          <right style="thin">
            <color auto="1"/>
          </right>
          <top style="thin">
            <color auto="1"/>
          </top>
          <bottom style="thin">
            <color auto="1"/>
          </bottom>
        </border>
      </ndxf>
    </rcc>
    <rcc rId="0" sId="1" dxf="1">
      <nc r="F1689" t="inlineStr">
        <is>
          <t>Dr. Gediminas Račiukaitis
FTMC Lazerinių technologijų skyrius
Tel. (8 5) 264 4868
Mob. 8 687 25 672
El. p.: g.raciukaitis@ftmc.lt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689">
        <v>18</v>
      </nc>
      <ndxf>
        <alignment horizontal="center" vertical="center" readingOrder="0"/>
        <border outline="0">
          <left style="thin">
            <color auto="1"/>
          </left>
          <right style="thin">
            <color auto="1"/>
          </right>
          <top style="thin">
            <color auto="1"/>
          </top>
          <bottom style="thin">
            <color auto="1"/>
          </bottom>
        </border>
      </ndxf>
    </rcc>
    <rcc rId="0" sId="1" dxf="1">
      <nc r="H1689">
        <f>IF(ISBLANK(G1689), ,VLOOKUP(G1689, Institucijos,2, FALSE))</f>
      </nc>
      <ndxf>
        <alignment horizontal="center" vertical="center" wrapText="1" readingOrder="0"/>
        <border outline="0">
          <left style="thin">
            <color auto="1"/>
          </left>
          <right style="thin">
            <color auto="1"/>
          </right>
          <top style="thin">
            <color auto="1"/>
          </top>
          <bottom style="thin">
            <color auto="1"/>
          </bottom>
        </border>
      </ndxf>
    </rcc>
  </rrc>
  <rrc rId="82246" sId="1" ref="A784:XFD784" action="deleteRow">
    <rfmt sheetId="1" xfDxf="1" sqref="A784:XFD784" start="0" length="0"/>
    <rcc rId="0" sId="1" dxf="1">
      <nc r="A784">
        <f>IF(ISBLANK(D784), ,VLOOKUP(D784, Kodai,2, FALSE))</f>
      </nc>
      <ndxf>
        <alignment horizontal="left" vertical="center" wrapText="1" readingOrder="0"/>
        <border outline="0">
          <left style="thin">
            <color auto="1"/>
          </left>
          <right style="thin">
            <color auto="1"/>
          </right>
          <top style="thin">
            <color auto="1"/>
          </top>
          <bottom style="thin">
            <color auto="1"/>
          </bottom>
        </border>
      </ndxf>
    </rcc>
    <rcc rId="0" sId="1" dxf="1">
      <nc r="B784">
        <f>IF(ISBLANK(D784), ,VLOOKUP(D784, Kodai,3, FALSE))</f>
      </nc>
      <ndxf>
        <alignment horizontal="left" vertical="center" wrapText="1" readingOrder="0"/>
        <border outline="0">
          <left style="thin">
            <color auto="1"/>
          </left>
          <right style="thin">
            <color auto="1"/>
          </right>
          <top style="thin">
            <color auto="1"/>
          </top>
          <bottom style="thin">
            <color auto="1"/>
          </bottom>
        </border>
      </ndxf>
    </rcc>
    <rcc rId="0" sId="1" dxf="1">
      <nc r="C784">
        <f>IF(ISBLANK(D784), ,VLOOKUP(D784, Kodai,4, FALSE))</f>
      </nc>
      <ndxf>
        <alignment horizontal="left" vertical="center" wrapText="1" readingOrder="0"/>
        <border outline="0">
          <left style="thin">
            <color auto="1"/>
          </left>
          <right style="thin">
            <color auto="1"/>
          </right>
          <top style="thin">
            <color auto="1"/>
          </top>
          <bottom style="thin">
            <color auto="1"/>
          </bottom>
        </border>
      </ndxf>
    </rcc>
    <rcc rId="0" sId="1" dxf="1">
      <nc r="D784" t="inlineStr">
        <is>
          <t>K2_P2_T2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784" t="inlineStr">
        <is>
          <t>Imunodiagnostinių rinkinių bandomosios partijos kūrimas</t>
        </is>
      </nc>
      <ndxf>
        <alignment vertical="top" wrapText="1" readingOrder="0"/>
        <border outline="0">
          <left style="thin">
            <color auto="1"/>
          </left>
          <right style="thin">
            <color auto="1"/>
          </right>
          <top style="thin">
            <color auto="1"/>
          </top>
          <bottom style="thin">
            <color auto="1"/>
          </bottom>
        </border>
      </ndxf>
    </rcc>
    <rcc rId="0" sId="1" dxf="1">
      <nc r="F784" t="inlineStr">
        <is>
          <t>Aurelija Žvirblienė
El. paštas: azvirb@ibt.lt
Biotechnologijos institutas</t>
        </is>
      </nc>
      <ndxf>
        <alignment horizontal="left" vertical="top" wrapText="1" readingOrder="0"/>
        <border outline="0">
          <left style="thin">
            <color auto="1"/>
          </left>
          <right style="thin">
            <color auto="1"/>
          </right>
          <top style="thin">
            <color auto="1"/>
          </top>
          <bottom style="thin">
            <color auto="1"/>
          </bottom>
        </border>
      </ndxf>
    </rcc>
    <rcc rId="0" sId="1" dxf="1">
      <nc r="G784">
        <v>32</v>
      </nc>
      <ndxf>
        <alignment horizontal="center" vertical="center" readingOrder="0"/>
        <border outline="0">
          <left style="thin">
            <color auto="1"/>
          </left>
          <right style="thin">
            <color auto="1"/>
          </right>
          <top style="thin">
            <color auto="1"/>
          </top>
          <bottom style="thin">
            <color auto="1"/>
          </bottom>
        </border>
      </ndxf>
    </rcc>
    <rcc rId="0" sId="1" dxf="1">
      <nc r="H784">
        <f>IF(ISBLANK(G784), ,VLOOKUP(G784, Institucijos,2, FALSE))</f>
      </nc>
      <ndxf>
        <alignment horizontal="center" vertical="center" wrapText="1" readingOrder="0"/>
        <border outline="0">
          <left style="thin">
            <color auto="1"/>
          </left>
          <right style="thin">
            <color auto="1"/>
          </right>
          <top style="thin">
            <color auto="1"/>
          </top>
          <bottom style="thin">
            <color auto="1"/>
          </bottom>
        </border>
      </ndxf>
    </rcc>
  </rrc>
  <rrc rId="82247" sId="1" ref="A1314:XFD1314" action="deleteRow">
    <rfmt sheetId="1" xfDxf="1" sqref="A1314:XFD1314" start="0" length="0"/>
    <rcc rId="0" sId="1" dxf="1">
      <nc r="A1314">
        <f>IF(ISBLANK(D1314), ,VLOOKUP(D1314, Kodai,2, FALSE))</f>
      </nc>
      <ndxf>
        <alignment horizontal="left" vertical="center" wrapText="1" readingOrder="0"/>
        <border outline="0">
          <left style="thin">
            <color auto="1"/>
          </left>
          <right style="thin">
            <color auto="1"/>
          </right>
          <top style="thin">
            <color auto="1"/>
          </top>
          <bottom style="thin">
            <color auto="1"/>
          </bottom>
        </border>
      </ndxf>
    </rcc>
    <rcc rId="0" sId="1" dxf="1">
      <nc r="B1314">
        <f>IF(ISBLANK(D1314), ,VLOOKUP(D1314, Kodai,3, FALSE))</f>
      </nc>
      <ndxf>
        <alignment horizontal="left" vertical="center" wrapText="1" readingOrder="0"/>
        <border outline="0">
          <left style="thin">
            <color auto="1"/>
          </left>
          <right style="thin">
            <color auto="1"/>
          </right>
          <top style="thin">
            <color auto="1"/>
          </top>
          <bottom style="thin">
            <color auto="1"/>
          </bottom>
        </border>
      </ndxf>
    </rcc>
    <rcc rId="0" sId="1" dxf="1">
      <nc r="C1314">
        <f>IF(ISBLANK(D1314), ,VLOOKUP(D1314, Kodai,4, FALSE))</f>
      </nc>
      <ndxf>
        <alignment horizontal="left" vertical="center" wrapText="1" readingOrder="0"/>
        <border outline="0">
          <left style="thin">
            <color auto="1"/>
          </left>
          <right style="thin">
            <color auto="1"/>
          </right>
          <top style="thin">
            <color auto="1"/>
          </top>
          <bottom style="thin">
            <color auto="1"/>
          </bottom>
        </border>
      </ndxf>
    </rcc>
    <rcc rId="0" sId="1" dxf="1">
      <nc r="D1314"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0" sId="1" dxf="1">
      <nc r="E1314" t="inlineStr">
        <is>
          <t>Inovatyvių vaisių ir daržovių biožaliavų  ir biorafinavimo produktų bandomosios partijos gamyba</t>
        </is>
      </nc>
      <ndxf>
        <alignment vertical="top" wrapText="1" readingOrder="0"/>
        <border outline="0">
          <left style="thin">
            <color auto="1"/>
          </left>
          <right style="thin">
            <color auto="1"/>
          </right>
          <top style="thin">
            <color auto="1"/>
          </top>
          <bottom style="thin">
            <color auto="1"/>
          </bottom>
        </border>
        <protection locked="0"/>
      </ndxf>
    </rcc>
    <rcc rId="0" sId="1" dxf="1">
      <nc r="F1314" t="inlineStr">
        <is>
          <t>Dr. Česlovas Bobinas
Tel. (8 37) 555439
biochem@lsdi.lt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314">
        <v>12</v>
      </nc>
      <ndxf>
        <alignment horizontal="center" vertical="center" readingOrder="0"/>
        <border outline="0">
          <left style="thin">
            <color auto="1"/>
          </left>
          <right style="thin">
            <color auto="1"/>
          </right>
          <top style="thin">
            <color auto="1"/>
          </top>
          <bottom style="thin">
            <color auto="1"/>
          </bottom>
        </border>
      </ndxf>
    </rcc>
    <rcc rId="0" sId="1" dxf="1">
      <nc r="H1314">
        <f>IF(ISBLANK(G1314), ,VLOOKUP(G1314, Institucijos,2, FALSE))</f>
      </nc>
      <ndxf>
        <alignment horizontal="center" vertical="center" wrapText="1" readingOrder="0"/>
        <border outline="0">
          <left style="thin">
            <color auto="1"/>
          </left>
          <right style="thin">
            <color auto="1"/>
          </right>
          <top style="thin">
            <color auto="1"/>
          </top>
          <bottom style="thin">
            <color auto="1"/>
          </bottom>
        </border>
      </ndxf>
    </rcc>
  </rrc>
  <rrc rId="82248" sId="1" ref="A560:XFD560" action="deleteRow">
    <rfmt sheetId="1" xfDxf="1" sqref="A560:XFD560" start="0" length="0"/>
    <rcc rId="0" sId="1" dxf="1">
      <nc r="A560">
        <f>IF(ISBLANK(D560), ,VLOOKUP(D560, Kodai,2, FALSE))</f>
      </nc>
      <ndxf>
        <alignment horizontal="left" vertical="center" wrapText="1" readingOrder="0"/>
        <border outline="0">
          <left style="thin">
            <color auto="1"/>
          </left>
          <right style="thin">
            <color auto="1"/>
          </right>
          <top style="thin">
            <color auto="1"/>
          </top>
          <bottom style="thin">
            <color auto="1"/>
          </bottom>
        </border>
      </ndxf>
    </rcc>
    <rcc rId="0" sId="1" dxf="1">
      <nc r="B560">
        <f>IF(ISBLANK(D560), ,VLOOKUP(D560, Kodai,3, FALSE))</f>
      </nc>
      <ndxf>
        <alignment horizontal="left" vertical="center" wrapText="1" readingOrder="0"/>
        <border outline="0">
          <left style="thin">
            <color auto="1"/>
          </left>
          <right style="thin">
            <color auto="1"/>
          </right>
          <top style="thin">
            <color auto="1"/>
          </top>
          <bottom style="thin">
            <color auto="1"/>
          </bottom>
        </border>
      </ndxf>
    </rcc>
    <rcc rId="0" sId="1" dxf="1">
      <nc r="C560">
        <f>IF(ISBLANK(D560), ,VLOOKUP(D560, Kodai,4, FALSE))</f>
      </nc>
      <ndxf>
        <alignment horizontal="left" vertical="center" wrapText="1" readingOrder="0"/>
        <border outline="0">
          <left style="thin">
            <color auto="1"/>
          </left>
          <right style="thin">
            <color auto="1"/>
          </right>
          <top style="thin">
            <color auto="1"/>
          </top>
          <bottom style="thin">
            <color auto="1"/>
          </bottom>
        </border>
      </ndxf>
    </rcc>
    <rcc rId="0" sId="1" dxf="1">
      <nc r="D560" t="inlineStr">
        <is>
          <t>K4_P3_T2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560" t="inlineStr">
        <is>
          <t>Jungties su kompozitiniais elementais bandomosios partijos gamyba</t>
        </is>
      </nc>
      <ndxf>
        <alignment vertical="top" wrapText="1" readingOrder="0"/>
        <border outline="0">
          <left style="thin">
            <color auto="1"/>
          </left>
          <right style="thin">
            <color auto="1"/>
          </right>
          <top style="thin">
            <color auto="1"/>
          </top>
          <bottom style="thin">
            <color auto="1"/>
          </bottom>
        </border>
      </ndxf>
    </rcc>
    <rcc rId="0" sId="1" dxf="1">
      <nc r="F560" t="inlineStr">
        <is>
          <t>VGTU, Metalinių ir medinių konstrukcijų katedra
Tomas Gečys
Tel. (8 5) 274 5228
El. p. steel@vgtu.lt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560">
        <v>33</v>
      </nc>
      <ndxf>
        <alignment horizontal="center" vertical="center" readingOrder="0"/>
        <border outline="0">
          <left style="thin">
            <color auto="1"/>
          </left>
          <right style="thin">
            <color auto="1"/>
          </right>
          <top style="thin">
            <color auto="1"/>
          </top>
          <bottom style="thin">
            <color auto="1"/>
          </bottom>
        </border>
      </ndxf>
    </rcc>
    <rcc rId="0" sId="1" dxf="1">
      <nc r="H560">
        <f>IF(ISBLANK(G560), ,VLOOKUP(G560, Institucijos,2, FALSE))</f>
      </nc>
      <ndxf>
        <alignment horizontal="center" vertical="center" wrapText="1" readingOrder="0"/>
        <border outline="0">
          <left style="thin">
            <color auto="1"/>
          </left>
          <right style="thin">
            <color auto="1"/>
          </right>
          <top style="thin">
            <color auto="1"/>
          </top>
          <bottom style="thin">
            <color auto="1"/>
          </bottom>
        </border>
      </ndxf>
    </rcc>
  </rrc>
  <rcc rId="82249" sId="1">
    <oc r="E198" t="inlineStr">
      <is>
        <t>Kietų biologiškai skaidžių pramonės atliekų panaudojimo alternatyvaus kuro gamybai tyrimai. Paslaugos rezultatas - bandomosios partijos gamyba.</t>
      </is>
    </oc>
    <nc r="E198" t="inlineStr">
      <is>
        <t>Kietų biologiškai skaidžių pramonės atliekų panaudojimo alternatyvaus kuro gamybai tyrimai.</t>
      </is>
    </nc>
  </rcc>
  <rcc rId="82250" sId="1">
    <oc r="D198" t="inlineStr">
      <is>
        <t>K1_P2_T2</t>
      </is>
    </oc>
    <nc r="D198" t="inlineStr">
      <is>
        <t>K1_P2_T3</t>
      </is>
    </nc>
  </rcc>
  <rrc rId="82251" sId="1" ref="A1268:XFD1268" action="deleteRow">
    <rfmt sheetId="1" xfDxf="1" sqref="A1268:XFD1268" start="0" length="0"/>
    <rcc rId="0" sId="1" dxf="1">
      <nc r="A1268">
        <f>IF(ISBLANK(D1268), ,VLOOKUP(D1268, Kodai,2, FALSE))</f>
      </nc>
      <ndxf>
        <alignment horizontal="left" vertical="center" wrapText="1" readingOrder="0"/>
        <border outline="0">
          <left style="thin">
            <color auto="1"/>
          </left>
          <right style="thin">
            <color auto="1"/>
          </right>
          <top style="thin">
            <color auto="1"/>
          </top>
          <bottom style="thin">
            <color auto="1"/>
          </bottom>
        </border>
      </ndxf>
    </rcc>
    <rcc rId="0" sId="1" dxf="1">
      <nc r="B1268">
        <f>IF(ISBLANK(D1268), ,VLOOKUP(D1268, Kodai,3, FALSE))</f>
      </nc>
      <ndxf>
        <alignment horizontal="left" vertical="center" wrapText="1" readingOrder="0"/>
        <border outline="0">
          <left style="thin">
            <color auto="1"/>
          </left>
          <right style="thin">
            <color auto="1"/>
          </right>
          <top style="thin">
            <color auto="1"/>
          </top>
          <bottom style="thin">
            <color auto="1"/>
          </bottom>
        </border>
      </ndxf>
    </rcc>
    <rcc rId="0" sId="1" dxf="1">
      <nc r="C1268">
        <f>IF(ISBLANK(D1268), ,VLOOKUP(D1268, Kodai,4, FALSE))</f>
      </nc>
      <ndxf>
        <alignment horizontal="left" vertical="center" wrapText="1" readingOrder="0"/>
        <border outline="0">
          <left style="thin">
            <color auto="1"/>
          </left>
          <right style="thin">
            <color auto="1"/>
          </right>
          <top style="thin">
            <color auto="1"/>
          </top>
          <bottom style="thin">
            <color auto="1"/>
          </bottom>
        </border>
      </ndxf>
    </rcc>
    <rcc rId="0" sId="1" dxf="1">
      <nc r="D1268"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0" sId="1" dxf="1">
      <nc r="E1268" t="inlineStr">
        <is>
          <t>Kokybiškos sodinamosioms medžiagos tiekimas uoginių kultūrų verslą plėtojantiems ūkininkams. Bandomosios partijos sukūrimas.</t>
        </is>
      </nc>
      <ndxf>
        <alignment vertical="top" wrapText="1" readingOrder="0"/>
        <border outline="0">
          <left style="thin">
            <color auto="1"/>
          </left>
          <right style="thin">
            <color auto="1"/>
          </right>
          <top style="thin">
            <color auto="1"/>
          </top>
          <bottom style="thin">
            <color auto="1"/>
          </bottom>
        </border>
        <protection locked="0"/>
      </ndxf>
    </rcc>
    <rcc rId="0" sId="1" dxf="1">
      <nc r="F1268" t="inlineStr">
        <is>
          <t xml:space="preserve">VDU Kauno botanikos sodas, Pomologijos kolekcijų sektorius
Dr. Laima Česonienė,
El. p.  l.cesoniene@bs.vdu.lt
Tel.: 868653684
</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268">
        <v>31</v>
      </nc>
      <ndxf>
        <alignment horizontal="center" vertical="center" readingOrder="0"/>
        <border outline="0">
          <left style="thin">
            <color auto="1"/>
          </left>
          <right style="thin">
            <color auto="1"/>
          </right>
          <top style="thin">
            <color auto="1"/>
          </top>
          <bottom style="thin">
            <color auto="1"/>
          </bottom>
        </border>
      </ndxf>
    </rcc>
    <rcc rId="0" sId="1" dxf="1">
      <nc r="H1268">
        <f>IF(ISBLANK(G1268), ,VLOOKUP(G1268, Institucijos,2, FALSE))</f>
      </nc>
      <ndxf>
        <alignment horizontal="center" vertical="center" wrapText="1" readingOrder="0"/>
        <border outline="0">
          <left style="thin">
            <color auto="1"/>
          </left>
          <right style="thin">
            <color auto="1"/>
          </right>
          <top style="thin">
            <color auto="1"/>
          </top>
          <bottom style="thin">
            <color auto="1"/>
          </bottom>
        </border>
      </ndxf>
    </rcc>
  </rrc>
  <rrc rId="82252" sId="1" ref="A1566:XFD1566" action="deleteRow">
    <rfmt sheetId="1" xfDxf="1" sqref="A1566:XFD1566" start="0" length="0"/>
    <rcc rId="0" sId="1" dxf="1">
      <nc r="A1566">
        <f>IF(ISBLANK(D1566), ,VLOOKUP(D1566, Kodai,2, FALSE))</f>
      </nc>
      <ndxf>
        <alignment horizontal="left" vertical="center" wrapText="1" readingOrder="0"/>
        <border outline="0">
          <left style="thin">
            <color auto="1"/>
          </left>
          <right style="thin">
            <color auto="1"/>
          </right>
          <top style="thin">
            <color auto="1"/>
          </top>
          <bottom style="thin">
            <color auto="1"/>
          </bottom>
        </border>
      </ndxf>
    </rcc>
    <rcc rId="0" sId="1" dxf="1">
      <nc r="B1566">
        <f>IF(ISBLANK(D1566), ,VLOOKUP(D1566, Kodai,3, FALSE))</f>
      </nc>
      <ndxf>
        <alignment horizontal="left" vertical="center" wrapText="1" readingOrder="0"/>
        <border outline="0">
          <left style="thin">
            <color auto="1"/>
          </left>
          <right style="thin">
            <color auto="1"/>
          </right>
          <top style="thin">
            <color auto="1"/>
          </top>
          <bottom style="thin">
            <color auto="1"/>
          </bottom>
        </border>
      </ndxf>
    </rcc>
    <rcc rId="0" sId="1" dxf="1">
      <nc r="C1566">
        <f>IF(ISBLANK(D1566), ,VLOOKUP(D1566, Kodai,4, FALSE))</f>
      </nc>
      <ndxf>
        <alignment horizontal="left" vertical="center" wrapText="1" readingOrder="0"/>
        <border outline="0">
          <left style="thin">
            <color auto="1"/>
          </left>
          <right style="thin">
            <color auto="1"/>
          </right>
          <top style="thin">
            <color auto="1"/>
          </top>
          <bottom style="thin">
            <color auto="1"/>
          </bottom>
        </border>
      </ndxf>
    </rcc>
    <rcc rId="0" sId="1" dxf="1">
      <nc r="D1566" t="inlineStr">
        <is>
          <t>K4_P1_T2</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566" t="inlineStr">
        <is>
          <t>Kompaktinės terahercinės optikos bandomosios partijos gamyba</t>
        </is>
      </nc>
      <ndxf>
        <alignment vertical="top" wrapText="1" readingOrder="0"/>
        <border outline="0">
          <left style="thin">
            <color auto="1"/>
          </left>
          <right style="thin">
            <color auto="1"/>
          </right>
          <top style="thin">
            <color auto="1"/>
          </top>
          <bottom style="thin">
            <color auto="1"/>
          </bottom>
        </border>
      </ndxf>
    </rcc>
    <rcc rId="0" sId="1" dxf="1">
      <nc r="F1566" t="inlineStr">
        <is>
          <t>Dr. Irmantas Kašalynas
FTMC Optoelektronikos skyrius
Tel. (8 5) 231 2418
Mob. 8 618 57423 
El. p. irmantas.kasalynas@ftmc.lt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566">
        <v>18</v>
      </nc>
      <ndxf>
        <alignment horizontal="center" vertical="center" readingOrder="0"/>
        <border outline="0">
          <left style="thin">
            <color auto="1"/>
          </left>
          <right style="thin">
            <color auto="1"/>
          </right>
          <top style="thin">
            <color auto="1"/>
          </top>
          <bottom style="thin">
            <color auto="1"/>
          </bottom>
        </border>
      </ndxf>
    </rcc>
    <rcc rId="0" sId="1" dxf="1">
      <nc r="H1566">
        <f>IF(ISBLANK(G1566), ,VLOOKUP(G1566, Institucijos,2, FALSE))</f>
      </nc>
      <ndxf>
        <alignment horizontal="center" vertical="center" wrapText="1" readingOrder="0"/>
        <border outline="0">
          <left style="thin">
            <color auto="1"/>
          </left>
          <right style="thin">
            <color auto="1"/>
          </right>
          <top style="thin">
            <color auto="1"/>
          </top>
          <bottom style="thin">
            <color auto="1"/>
          </bottom>
        </border>
      </ndxf>
    </rcc>
  </rrc>
  <rrc rId="82253" sId="1" ref="A559:XFD559" action="deleteRow">
    <rfmt sheetId="1" xfDxf="1" sqref="A559:XFD559" start="0" length="0"/>
    <rcc rId="0" sId="1" dxf="1">
      <nc r="A559">
        <f>IF(ISBLANK(D559), ,VLOOKUP(D559, Kodai,2, FALSE))</f>
      </nc>
      <ndxf>
        <alignment horizontal="left" vertical="center" wrapText="1" readingOrder="0"/>
        <border outline="0">
          <left style="thin">
            <color auto="1"/>
          </left>
          <right style="thin">
            <color auto="1"/>
          </right>
          <top style="thin">
            <color auto="1"/>
          </top>
          <bottom style="thin">
            <color auto="1"/>
          </bottom>
        </border>
      </ndxf>
    </rcc>
    <rcc rId="0" sId="1" dxf="1">
      <nc r="B559">
        <f>IF(ISBLANK(D559), ,VLOOKUP(D559, Kodai,3, FALSE))</f>
      </nc>
      <ndxf>
        <alignment horizontal="left" vertical="center" wrapText="1" readingOrder="0"/>
        <border outline="0">
          <left style="thin">
            <color auto="1"/>
          </left>
          <right style="thin">
            <color auto="1"/>
          </right>
          <top style="thin">
            <color auto="1"/>
          </top>
          <bottom style="thin">
            <color auto="1"/>
          </bottom>
        </border>
      </ndxf>
    </rcc>
    <rcc rId="0" sId="1" dxf="1">
      <nc r="C559">
        <f>IF(ISBLANK(D559), ,VLOOKUP(D559, Kodai,4, FALSE))</f>
      </nc>
      <ndxf>
        <alignment horizontal="left" vertical="center" wrapText="1" readingOrder="0"/>
        <border outline="0">
          <left style="thin">
            <color auto="1"/>
          </left>
          <right style="thin">
            <color auto="1"/>
          </right>
          <top style="thin">
            <color auto="1"/>
          </top>
          <bottom style="thin">
            <color auto="1"/>
          </bottom>
        </border>
      </ndxf>
    </rcc>
    <rcc rId="0" sId="1" dxf="1">
      <nc r="D559" t="inlineStr">
        <is>
          <t>K4_P3_T2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559" t="inlineStr">
        <is>
          <t>Kompozitinės perdangos sistemos su šaltai formuotais plieniniais elementais bandomosios partijos gamyba</t>
        </is>
      </nc>
      <ndxf>
        <alignment vertical="top" wrapText="1" readingOrder="0"/>
        <border outline="0">
          <left style="thin">
            <color auto="1"/>
          </left>
          <right style="thin">
            <color auto="1"/>
          </right>
          <top style="thin">
            <color auto="1"/>
          </top>
          <bottom style="thin">
            <color auto="1"/>
          </bottom>
        </border>
      </ndxf>
    </rcc>
    <rcc rId="0" sId="1" dxf="1">
      <nc r="F559" t="inlineStr">
        <is>
          <t>VGTU, Metalinių ir medinių konstrukcijų katedra
Antanas Šapalas
Tel. (8 5) 274 5228
El. p. steel@vgtu.lt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559">
        <v>33</v>
      </nc>
      <ndxf>
        <alignment horizontal="center" vertical="center" readingOrder="0"/>
        <border outline="0">
          <left style="thin">
            <color auto="1"/>
          </left>
          <right style="thin">
            <color auto="1"/>
          </right>
          <top style="thin">
            <color auto="1"/>
          </top>
          <bottom style="thin">
            <color auto="1"/>
          </bottom>
        </border>
      </ndxf>
    </rcc>
    <rcc rId="0" sId="1" dxf="1">
      <nc r="H559">
        <f>IF(ISBLANK(G559), ,VLOOKUP(G559, Institucijos,2, FALSE))</f>
      </nc>
      <ndxf>
        <alignment horizontal="center" vertical="center" wrapText="1" readingOrder="0"/>
        <border outline="0">
          <left style="thin">
            <color auto="1"/>
          </left>
          <right style="thin">
            <color auto="1"/>
          </right>
          <top style="thin">
            <color auto="1"/>
          </top>
          <bottom style="thin">
            <color auto="1"/>
          </bottom>
        </border>
      </ndxf>
    </rcc>
  </rrc>
  <rrc rId="82254" sId="1" ref="A559:XFD559" action="deleteRow">
    <rfmt sheetId="1" xfDxf="1" sqref="A559:XFD559" start="0" length="0"/>
    <rcc rId="0" sId="1" dxf="1">
      <nc r="A559">
        <f>IF(ISBLANK(D559), ,VLOOKUP(D559, Kodai,2, FALSE))</f>
      </nc>
      <ndxf>
        <alignment horizontal="left" vertical="center" wrapText="1" readingOrder="0"/>
        <border outline="0">
          <left style="thin">
            <color auto="1"/>
          </left>
          <right style="thin">
            <color auto="1"/>
          </right>
          <top style="thin">
            <color auto="1"/>
          </top>
          <bottom style="thin">
            <color auto="1"/>
          </bottom>
        </border>
      </ndxf>
    </rcc>
    <rcc rId="0" sId="1" dxf="1">
      <nc r="B559">
        <f>IF(ISBLANK(D559), ,VLOOKUP(D559, Kodai,3, FALSE))</f>
      </nc>
      <ndxf>
        <alignment horizontal="left" vertical="center" wrapText="1" readingOrder="0"/>
        <border outline="0">
          <left style="thin">
            <color auto="1"/>
          </left>
          <right style="thin">
            <color auto="1"/>
          </right>
          <top style="thin">
            <color auto="1"/>
          </top>
          <bottom style="thin">
            <color auto="1"/>
          </bottom>
        </border>
      </ndxf>
    </rcc>
    <rcc rId="0" sId="1" dxf="1">
      <nc r="C559">
        <f>IF(ISBLANK(D559), ,VLOOKUP(D559, Kodai,4, FALSE))</f>
      </nc>
      <ndxf>
        <alignment horizontal="left" vertical="center" wrapText="1" readingOrder="0"/>
        <border outline="0">
          <left style="thin">
            <color auto="1"/>
          </left>
          <right style="thin">
            <color auto="1"/>
          </right>
          <top style="thin">
            <color auto="1"/>
          </top>
          <bottom style="thin">
            <color auto="1"/>
          </bottom>
        </border>
      </ndxf>
    </rcc>
    <rcc rId="0" sId="1" dxf="1">
      <nc r="D559" t="inlineStr">
        <is>
          <t>K4_P3_T2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559" t="inlineStr">
        <is>
          <t>Kompozitinio konstrukcinio elemento sukurto panaudojant medieną, stiklo ar anglies pluoštą bei polimerines dervas bandomosios partijos gamyba</t>
        </is>
      </nc>
      <ndxf>
        <alignment vertical="top" wrapText="1" readingOrder="0"/>
        <border outline="0">
          <left style="thin">
            <color auto="1"/>
          </left>
          <right style="thin">
            <color auto="1"/>
          </right>
          <top style="thin">
            <color auto="1"/>
          </top>
          <bottom style="thin">
            <color auto="1"/>
          </bottom>
        </border>
      </ndxf>
    </rcc>
    <rcc rId="0" sId="1" dxf="1">
      <nc r="F559" t="inlineStr">
        <is>
          <t>VGTU, Metalinių ir medinių konstrukcijų katedra
Kęstutis Gurkšnys
Tel. (8 5) 274 5228
El. p. steel@vgtu.lt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559">
        <v>33</v>
      </nc>
      <ndxf>
        <alignment horizontal="center" vertical="center" readingOrder="0"/>
        <border outline="0">
          <left style="thin">
            <color auto="1"/>
          </left>
          <right style="thin">
            <color auto="1"/>
          </right>
          <top style="thin">
            <color auto="1"/>
          </top>
          <bottom style="thin">
            <color auto="1"/>
          </bottom>
        </border>
      </ndxf>
    </rcc>
    <rcc rId="0" sId="1" dxf="1">
      <nc r="H559">
        <f>IF(ISBLANK(G559), ,VLOOKUP(G559, Institucijos,2, FALSE))</f>
      </nc>
      <ndxf>
        <alignment horizontal="center" vertical="center" wrapText="1" readingOrder="0"/>
        <border outline="0">
          <left style="thin">
            <color auto="1"/>
          </left>
          <right style="thin">
            <color auto="1"/>
          </right>
          <top style="thin">
            <color auto="1"/>
          </top>
          <bottom style="thin">
            <color auto="1"/>
          </bottom>
        </border>
      </ndxf>
    </rcc>
  </rrc>
  <rrc rId="82255" sId="1" ref="A2440:XFD2440" action="deleteRow">
    <rfmt sheetId="1" xfDxf="1" sqref="A2440:XFD2440" start="0" length="0"/>
    <rcc rId="0" sId="1" dxf="1">
      <nc r="A2440">
        <f>IF(ISBLANK(D2440), ,VLOOKUP(D2440, Kodai,2, FALSE))</f>
      </nc>
      <ndxf>
        <alignment horizontal="left" vertical="center" wrapText="1" readingOrder="0"/>
        <border outline="0">
          <left style="thin">
            <color auto="1"/>
          </left>
          <right style="thin">
            <color auto="1"/>
          </right>
          <top style="thin">
            <color auto="1"/>
          </top>
          <bottom style="thin">
            <color auto="1"/>
          </bottom>
        </border>
      </ndxf>
    </rcc>
    <rcc rId="0" sId="1" dxf="1">
      <nc r="B2440">
        <f>IF(ISBLANK(D2440), ,VLOOKUP(D2440, Kodai,3, FALSE))</f>
      </nc>
      <ndxf>
        <alignment horizontal="left" vertical="center" wrapText="1" readingOrder="0"/>
        <border outline="0">
          <left style="thin">
            <color auto="1"/>
          </left>
          <right style="thin">
            <color auto="1"/>
          </right>
          <top style="thin">
            <color auto="1"/>
          </top>
          <bottom style="thin">
            <color auto="1"/>
          </bottom>
        </border>
      </ndxf>
    </rcc>
    <rcc rId="0" sId="1" dxf="1">
      <nc r="C2440">
        <f>IF(ISBLANK(D2440), ,VLOOKUP(D2440, Kodai,4, FALSE))</f>
      </nc>
      <ndxf>
        <alignment horizontal="left" vertical="center" wrapText="1" readingOrder="0"/>
        <border outline="0">
          <left style="thin">
            <color auto="1"/>
          </left>
          <right style="thin">
            <color auto="1"/>
          </right>
          <top style="thin">
            <color auto="1"/>
          </top>
          <bottom style="thin">
            <color auto="1"/>
          </bottom>
        </border>
      </ndxf>
    </rcc>
    <rcc rId="0" sId="1" dxf="1">
      <nc r="D2440" t="inlineStr">
        <is>
          <t>K6_P2_T2</t>
        </is>
      </nc>
      <ndxf>
        <alignment horizontal="center" vertical="center" wrapText="1" readingOrder="0"/>
        <border outline="0">
          <left style="thin">
            <color auto="1"/>
          </left>
          <right style="thin">
            <color auto="1"/>
          </right>
          <top style="thin">
            <color auto="1"/>
          </top>
          <bottom style="thin">
            <color auto="1"/>
          </bottom>
        </border>
      </ndxf>
    </rcc>
    <rcc rId="0" sId="1" dxf="1">
      <nc r="E2440" t="inlineStr">
        <is>
          <t>Kultūros ir kūrybinių industrijų (KKI) inovatyvių produktų ir paslaugų, jų sklaidos prototipo (maketo, modelio) bandomosios partijos gamyba. (Veiksmų plano p. 26.2.6.).
Rezultatas: Įvertinta galutinio produkto bandomoji partija, produkto kokybė, produktas pristatomas potencieliems vartotojams. Parengiama įranga, sukauptiami ištekliai.
Pvz.: kino produktų sklaidos prototipo išbandymas Lietuvos regiono sąlygomis, įvertinama produkto kokybė.</t>
        </is>
      </nc>
      <ndxf>
        <alignment vertical="top" wrapText="1" readingOrder="0"/>
        <border outline="0">
          <left style="thin">
            <color auto="1"/>
          </left>
          <right style="thin">
            <color auto="1"/>
          </right>
          <top style="thin">
            <color auto="1"/>
          </top>
          <bottom style="thin">
            <color auto="1"/>
          </bottom>
        </border>
      </ndxf>
    </rcc>
    <rcc rId="0" sId="1" dxf="1">
      <nc r="F2440" t="inlineStr">
        <is>
          <t xml:space="preserve"> Auksė Statauskienė
VšĮ Ateities visuomenės instituto direktorės pavaduotoja
Tel. Nr. +370647 19 509
Email:  project@futuresoc.com</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2440">
        <v>6</v>
      </nc>
      <ndxf>
        <alignment horizontal="center" vertical="center" readingOrder="0"/>
        <border outline="0">
          <left style="thin">
            <color auto="1"/>
          </left>
          <right style="thin">
            <color auto="1"/>
          </right>
          <top style="thin">
            <color auto="1"/>
          </top>
          <bottom style="thin">
            <color auto="1"/>
          </bottom>
        </border>
      </ndxf>
    </rcc>
    <rcc rId="0" sId="1" dxf="1">
      <nc r="H2440">
        <f>IF(ISBLANK(G2440), ,VLOOKUP(G2440, Institucijos,2, FALSE))</f>
      </nc>
      <ndxf>
        <alignment horizontal="center" vertical="center" wrapText="1" readingOrder="0"/>
        <border outline="0">
          <left style="thin">
            <color auto="1"/>
          </left>
          <right style="thin">
            <color auto="1"/>
          </right>
          <top style="thin">
            <color auto="1"/>
          </top>
          <bottom style="thin">
            <color auto="1"/>
          </bottom>
        </border>
      </ndxf>
    </rcc>
  </rrc>
  <rcc rId="82256" sId="1">
    <oc r="E2127" t="inlineStr">
      <is>
        <t>Kultūros ir kūrybinių industrijų (KKI) produktų/paslaugų, bandomosios partijos pagaminimas. 
Rezultatas: sukurtas prototipas: kultūros ir kūrybinių industrijų (KKI) inovatyvių produktų/paslaugų bandymai realioje aplikoje, išbandyta galutinė versija. 
Pvz.: Remiantis mišrių kometencijų ugdymo technologija sukurtas edukacinis spektaklis. Produktas pristatomas potencialiems vartotojams.</t>
      </is>
    </oc>
    <nc r="E2127" t="inlineStr">
      <is>
        <t>Kultūros ir kūrybinių industrijų (KKI) produktų/paslaugų prototipo sukūrimas. 
Rezultatas: sukurtas prototipas: kultūros ir kūrybinių industrijų (KKI) inovatyvių produktų/paslaugų bandymai realioje aplikoje, išbandyta galutinė versija. 
Pvz.: Remiantis mišrių kometencijų ugdymo technologija sukurtas edukacinis spektaklis.</t>
      </is>
    </nc>
  </rcc>
  <rcc rId="82257" sId="1">
    <oc r="E624" t="inlineStr">
      <is>
        <t>Lankstus suvirinimo produktų kūrimas ir bandomosios partijos gamyba</t>
      </is>
    </oc>
    <nc r="E624" t="inlineStr">
      <is>
        <t>Lankstus suvirinimo produktų kūrimas</t>
      </is>
    </nc>
  </rcc>
  <rrc rId="82258" sId="1" ref="A389:XFD389" action="deleteRow">
    <rfmt sheetId="1" xfDxf="1" sqref="A389:XFD389" start="0" length="0"/>
    <rcc rId="0" sId="1" dxf="1">
      <nc r="A389">
        <f>IF(ISBLANK(D389), ,VLOOKUP(D389, Kodai,2, FALSE))</f>
      </nc>
      <ndxf>
        <alignment horizontal="left" vertical="center" wrapText="1" readingOrder="0"/>
        <border outline="0">
          <left style="thin">
            <color auto="1"/>
          </left>
          <right style="thin">
            <color auto="1"/>
          </right>
          <top style="thin">
            <color auto="1"/>
          </top>
          <bottom style="thin">
            <color auto="1"/>
          </bottom>
        </border>
      </ndxf>
    </rcc>
    <rcc rId="0" sId="1" dxf="1">
      <nc r="B389">
        <f>IF(ISBLANK(D389), ,VLOOKUP(D389, Kodai,3, FALSE))</f>
      </nc>
      <ndxf>
        <alignment horizontal="left" vertical="center" wrapText="1" readingOrder="0"/>
        <border outline="0">
          <left style="thin">
            <color auto="1"/>
          </left>
          <right style="thin">
            <color auto="1"/>
          </right>
          <top style="thin">
            <color auto="1"/>
          </top>
          <bottom style="thin">
            <color auto="1"/>
          </bottom>
        </border>
      </ndxf>
    </rcc>
    <rcc rId="0" sId="1" dxf="1">
      <nc r="C389">
        <f>IF(ISBLANK(D389), ,VLOOKUP(D389, Kodai,4, FALSE))</f>
      </nc>
      <ndxf>
        <alignment horizontal="left" vertical="center" wrapText="1" readingOrder="0"/>
        <border outline="0">
          <left style="thin">
            <color auto="1"/>
          </left>
          <right style="thin">
            <color auto="1"/>
          </right>
          <top style="thin">
            <color auto="1"/>
          </top>
          <bottom style="thin">
            <color auto="1"/>
          </bottom>
        </border>
      </ndxf>
    </rcc>
    <rcc rId="0" sId="1" dxf="1">
      <nc r="D389" t="inlineStr">
        <is>
          <t>K1_P4_T2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389" t="inlineStr">
        <is>
          <t>Lazeriu tekstūruotų (mono/multi)kristalinio silicio padėklų saulės elementams bandomosios partijos gamyba</t>
        </is>
      </nc>
      <ndxf>
        <alignment vertical="top" wrapText="1" readingOrder="0"/>
        <border outline="0">
          <left style="thin">
            <color auto="1"/>
          </left>
          <right style="thin">
            <color auto="1"/>
          </right>
          <top style="thin">
            <color auto="1"/>
          </top>
          <bottom style="thin">
            <color auto="1"/>
          </bottom>
        </border>
      </ndxf>
    </rcc>
    <rcc rId="0" sId="1" dxf="1">
      <nc r="F389" t="inlineStr">
        <is>
          <t>Dr. Gediminas Račiukaitis
FTMC Lazerinių technologijų skyrius
Tel. (8 5) 264 4868
Mob. 8 687 25 672
El. p.: g.raciukaitis@ftmc.lt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389">
        <v>18</v>
      </nc>
      <ndxf>
        <alignment horizontal="center" vertical="center" readingOrder="0"/>
        <border outline="0">
          <left style="thin">
            <color auto="1"/>
          </left>
          <right style="thin">
            <color auto="1"/>
          </right>
          <top style="thin">
            <color auto="1"/>
          </top>
          <bottom style="thin">
            <color auto="1"/>
          </bottom>
        </border>
      </ndxf>
    </rcc>
    <rcc rId="0" sId="1" dxf="1">
      <nc r="H389">
        <f>IF(ISBLANK(G389), ,VLOOKUP(G389, Institucijos,2, FALSE))</f>
      </nc>
      <ndxf>
        <alignment horizontal="center" vertical="center" wrapText="1" readingOrder="0"/>
        <border outline="0">
          <left style="thin">
            <color auto="1"/>
          </left>
          <right style="thin">
            <color auto="1"/>
          </right>
          <top style="thin">
            <color auto="1"/>
          </top>
          <bottom style="thin">
            <color auto="1"/>
          </bottom>
        </border>
      </ndxf>
    </rcc>
  </rrc>
  <rcc rId="82259" sId="1">
    <oc r="E1253" t="inlineStr">
      <is>
        <t>Maisto produktų technologiniai sprendimai ir kokybės bei saugos tyrimai (prototipo kūrimas, demonstravimas, bandomosios partijos gamyba)</t>
      </is>
    </oc>
    <nc r="E1253" t="inlineStr">
      <is>
        <t>Maisto produktų technologiniai sprendimai ir kokybės bei saugos tyrimai (prototipo kūrimas, demonstravimas)</t>
      </is>
    </nc>
  </rcc>
  <rrc rId="82260" sId="1" ref="A325:XFD325" action="deleteRow">
    <rfmt sheetId="1" xfDxf="1" sqref="A325:XFD325" start="0" length="0"/>
    <rcc rId="0" sId="1" dxf="1">
      <nc r="A325">
        <f>IF(ISBLANK(D325), ,VLOOKUP(D325, Kodai,2, FALSE))</f>
      </nc>
      <ndxf>
        <alignment horizontal="left" vertical="center" wrapText="1" readingOrder="0"/>
        <border outline="0">
          <left style="thin">
            <color auto="1"/>
          </left>
          <right style="thin">
            <color auto="1"/>
          </right>
          <top style="thin">
            <color auto="1"/>
          </top>
          <bottom style="thin">
            <color auto="1"/>
          </bottom>
        </border>
      </ndxf>
    </rcc>
    <rcc rId="0" sId="1" dxf="1">
      <nc r="B325">
        <f>IF(ISBLANK(D325), ,VLOOKUP(D325, Kodai,3, FALSE))</f>
      </nc>
      <ndxf>
        <alignment horizontal="left" vertical="center" wrapText="1" readingOrder="0"/>
        <border outline="0">
          <left style="thin">
            <color auto="1"/>
          </left>
          <right style="thin">
            <color auto="1"/>
          </right>
          <top style="thin">
            <color auto="1"/>
          </top>
          <bottom style="thin">
            <color auto="1"/>
          </bottom>
        </border>
      </ndxf>
    </rcc>
    <rcc rId="0" sId="1" dxf="1">
      <nc r="C325">
        <f>IF(ISBLANK(D325), ,VLOOKUP(D325, Kodai,4, FALSE))</f>
      </nc>
      <ndxf>
        <alignment horizontal="left" vertical="center" wrapText="1" readingOrder="0"/>
        <border outline="0">
          <left style="thin">
            <color auto="1"/>
          </left>
          <right style="thin">
            <color auto="1"/>
          </right>
          <top style="thin">
            <color auto="1"/>
          </top>
          <bottom style="thin">
            <color auto="1"/>
          </bottom>
        </border>
      </ndxf>
    </rcc>
    <rcc rId="0" sId="1" dxf="1">
      <nc r="D325" t="inlineStr">
        <is>
          <t>K1_P3_T2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325" t="inlineStr">
        <is>
          <t>Mažai energijai imlaus konstrukcinio sprendimo mažaaukštei statybai prototipo bandomosios partijos gamyba</t>
        </is>
      </nc>
      <ndxf>
        <alignment vertical="top" wrapText="1" readingOrder="0"/>
        <border outline="0">
          <left style="thin">
            <color auto="1"/>
          </left>
          <right style="thin">
            <color auto="1"/>
          </right>
          <top style="thin">
            <color auto="1"/>
          </top>
          <bottom style="thin">
            <color auto="1"/>
          </bottom>
        </border>
      </ndxf>
    </rcc>
    <rcc rId="0" sId="1" dxf="1">
      <nc r="F325" t="inlineStr">
        <is>
          <t>VGTU, Metalinių ir medinių konstrukcijų katedra 
Antanas Šapalas
Tel. (8 5) 274 5228
El. p. steel@vgtu.lt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325">
        <v>33</v>
      </nc>
      <ndxf>
        <alignment horizontal="center" vertical="center" readingOrder="0"/>
        <border outline="0">
          <left style="thin">
            <color auto="1"/>
          </left>
          <right style="thin">
            <color auto="1"/>
          </right>
          <top style="thin">
            <color auto="1"/>
          </top>
          <bottom style="thin">
            <color auto="1"/>
          </bottom>
        </border>
      </ndxf>
    </rcc>
    <rcc rId="0" sId="1" dxf="1">
      <nc r="H325">
        <f>IF(ISBLANK(G325), ,VLOOKUP(G325, Institucijos,2, FALSE))</f>
      </nc>
      <ndxf>
        <alignment horizontal="center" vertical="center" wrapText="1" readingOrder="0"/>
        <border outline="0">
          <left style="thin">
            <color auto="1"/>
          </left>
          <right style="thin">
            <color auto="1"/>
          </right>
          <top style="thin">
            <color auto="1"/>
          </top>
          <bottom style="thin">
            <color auto="1"/>
          </bottom>
        </border>
      </ndxf>
    </rcc>
  </rrc>
  <rrc rId="82261" sId="1" ref="A870:XFD870" action="deleteRow">
    <rfmt sheetId="1" xfDxf="1" sqref="A870:XFD870" start="0" length="0"/>
    <rcc rId="0" sId="1" dxf="1">
      <nc r="A870">
        <f>IF(ISBLANK(D870), ,VLOOKUP(D870, Kodai,2, FALSE))</f>
      </nc>
      <ndxf>
        <alignment horizontal="left" vertical="center" wrapText="1" readingOrder="0"/>
        <border outline="0">
          <left style="thin">
            <color auto="1"/>
          </left>
          <right style="thin">
            <color auto="1"/>
          </right>
          <top style="thin">
            <color auto="1"/>
          </top>
          <bottom style="thin">
            <color auto="1"/>
          </bottom>
        </border>
      </ndxf>
    </rcc>
    <rcc rId="0" sId="1" dxf="1">
      <nc r="B870">
        <f>IF(ISBLANK(D870), ,VLOOKUP(D870, Kodai,3, FALSE))</f>
      </nc>
      <ndxf>
        <alignment horizontal="left" vertical="center" wrapText="1" readingOrder="0"/>
        <border outline="0">
          <left style="thin">
            <color auto="1"/>
          </left>
          <right style="thin">
            <color auto="1"/>
          </right>
          <top style="thin">
            <color auto="1"/>
          </top>
          <bottom style="thin">
            <color auto="1"/>
          </bottom>
        </border>
      </ndxf>
    </rcc>
    <rcc rId="0" sId="1" dxf="1">
      <nc r="C870">
        <f>IF(ISBLANK(D870), ,VLOOKUP(D870, Kodai,4, FALSE))</f>
      </nc>
      <ndxf>
        <alignment horizontal="left" vertical="center" wrapText="1" readingOrder="0"/>
        <border outline="0">
          <left style="thin">
            <color auto="1"/>
          </left>
          <right style="thin">
            <color auto="1"/>
          </right>
          <top style="thin">
            <color auto="1"/>
          </top>
          <bottom style="thin">
            <color auto="1"/>
          </bottom>
        </border>
      </ndxf>
    </rcc>
    <rcc rId="0" sId="1" dxf="1">
      <nc r="D870" t="inlineStr">
        <is>
          <t>K2_P3_T2</t>
        </is>
      </nc>
      <ndxf>
        <alignment horizontal="center" vertical="center" readingOrder="0"/>
        <border outline="0">
          <left style="thin">
            <color auto="1"/>
          </left>
          <right style="thin">
            <color auto="1"/>
          </right>
          <top style="thin">
            <color auto="1"/>
          </top>
          <bottom style="thin">
            <color auto="1"/>
          </bottom>
        </border>
      </ndxf>
    </rcc>
    <rcc rId="0" sId="1" dxf="1">
      <nc r="E870" t="inlineStr">
        <is>
          <t>Medicininių prietaisų, produktų, inžinerinių sprendinių bandomosios partijos gamyba.
Galimos sritys:
- kamieninių ląstelių kultūros gamyba;
- dirbtinių audinių gamyba;
- transgeninių gyvūnų linijų kūrimas;
- biomodelių kūrimas ir gamyba;
-laboratorinių gyvūnų linijos išvedimas ir pateikimas.</t>
        </is>
      </nc>
      <ndxf>
        <alignment vertical="top" wrapText="1" readingOrder="0"/>
        <border outline="0">
          <left style="thin">
            <color auto="1"/>
          </left>
          <right style="thin">
            <color auto="1"/>
          </right>
          <top style="thin">
            <color auto="1"/>
          </top>
          <bottom style="thin">
            <color auto="1"/>
          </bottom>
        </border>
      </ndxf>
    </rcc>
    <rcc rId="0" sId="1" dxf="1">
      <nc r="F870" t="inlineStr">
        <is>
          <t>Visos paslaugos yra užsakomos per atviros prieigos centrą (Jungtinis inovatyvios medicinos centras). Kontaktai:
Arūnas Žebrauskas, tel. (8 5) 2628636, 8-686-78371, el.paštas: a.zebrauskas@imcentras.lt</t>
        </is>
      </nc>
      <ndxf>
        <alignment horizontal="left" vertical="top" wrapText="1" readingOrder="0"/>
        <border outline="0">
          <left style="thin">
            <color auto="1"/>
          </left>
          <right style="thin">
            <color auto="1"/>
          </right>
          <top style="thin">
            <color auto="1"/>
          </top>
          <bottom style="thin">
            <color auto="1"/>
          </bottom>
        </border>
      </ndxf>
    </rcc>
    <rcc rId="0" sId="1" dxf="1">
      <nc r="G870">
        <v>8</v>
      </nc>
      <ndxf>
        <alignment horizontal="center" vertical="center" readingOrder="0"/>
        <border outline="0">
          <left style="thin">
            <color auto="1"/>
          </left>
          <right style="thin">
            <color auto="1"/>
          </right>
          <top style="thin">
            <color auto="1"/>
          </top>
          <bottom style="thin">
            <color auto="1"/>
          </bottom>
        </border>
      </ndxf>
    </rcc>
    <rcc rId="0" sId="1" dxf="1">
      <nc r="H870">
        <f>IF(ISBLANK(G870), ,VLOOKUP(G870, Institucijos,2, FALSE))</f>
      </nc>
      <ndxf>
        <alignment horizontal="center" vertical="center" wrapText="1" readingOrder="0"/>
        <border outline="0">
          <left style="thin">
            <color auto="1"/>
          </left>
          <right style="thin">
            <color auto="1"/>
          </right>
          <top style="thin">
            <color auto="1"/>
          </top>
          <bottom style="thin">
            <color auto="1"/>
          </bottom>
        </border>
      </ndxf>
    </rcc>
  </rrc>
  <rrc rId="82262" sId="1" ref="A646:XFD646" action="deleteRow">
    <rfmt sheetId="1" xfDxf="1" sqref="A646:XFD646" start="0" length="0"/>
    <rcc rId="0" sId="1" dxf="1">
      <nc r="A646">
        <f>IF(ISBLANK(D646), ,VLOOKUP(D646, Kodai,2, FALSE))</f>
      </nc>
      <ndxf>
        <alignment horizontal="left" vertical="center" wrapText="1" readingOrder="0"/>
        <border outline="0">
          <left style="thin">
            <color auto="1"/>
          </left>
          <right style="thin">
            <color auto="1"/>
          </right>
          <top style="thin">
            <color auto="1"/>
          </top>
          <bottom style="thin">
            <color auto="1"/>
          </bottom>
        </border>
      </ndxf>
    </rcc>
    <rcc rId="0" sId="1" dxf="1">
      <nc r="B646">
        <f>IF(ISBLANK(D646), ,VLOOKUP(D646, Kodai,3, FALSE))</f>
      </nc>
      <ndxf>
        <alignment horizontal="left" vertical="center" wrapText="1" readingOrder="0"/>
        <border outline="0">
          <left style="thin">
            <color auto="1"/>
          </left>
          <right style="thin">
            <color auto="1"/>
          </right>
          <top style="thin">
            <color auto="1"/>
          </top>
          <bottom style="thin">
            <color auto="1"/>
          </bottom>
        </border>
      </ndxf>
    </rcc>
    <rcc rId="0" sId="1" dxf="1">
      <nc r="C646">
        <f>IF(ISBLANK(D646), ,VLOOKUP(D646, Kodai,4, FALSE))</f>
      </nc>
      <ndxf>
        <alignment horizontal="left" vertical="center" wrapText="1" readingOrder="0"/>
        <border outline="0">
          <left style="thin">
            <color auto="1"/>
          </left>
          <right style="thin">
            <color auto="1"/>
          </right>
          <top style="thin">
            <color auto="1"/>
          </top>
          <bottom style="thin">
            <color auto="1"/>
          </bottom>
        </border>
      </ndxf>
    </rcc>
    <rcc rId="0" sId="1" dxf="1">
      <nc r="D646" t="inlineStr">
        <is>
          <t>K2_P1_T2</t>
        </is>
      </nc>
      <ndxf>
        <alignment horizontal="center" vertical="center" readingOrder="0"/>
        <border outline="0">
          <left style="thin">
            <color auto="1"/>
          </left>
          <right style="thin">
            <color auto="1"/>
          </right>
          <top style="thin">
            <color auto="1"/>
          </top>
          <bottom style="thin">
            <color auto="1"/>
          </bottom>
        </border>
      </ndxf>
    </rcc>
    <rcc rId="0" sId="1" dxf="1">
      <nc r="E646" t="inlineStr">
        <is>
          <t>Medicinos ir biofarmacijos produktų bandomųjų partijų gamyba.
Galimos sritys:
- terapinių baltymų gryninimas;
- bandomosios biotechnologinių produktų partijos gamyba;
- antikūnų gamyba gyvūnuose.</t>
        </is>
      </nc>
      <ndxf>
        <alignment vertical="top" wrapText="1" readingOrder="0"/>
        <border outline="0">
          <left style="thin">
            <color auto="1"/>
          </left>
          <right style="thin">
            <color auto="1"/>
          </right>
          <top style="thin">
            <color auto="1"/>
          </top>
          <bottom style="thin">
            <color auto="1"/>
          </bottom>
        </border>
      </ndxf>
    </rcc>
    <rcc rId="0" sId="1" dxf="1">
      <nc r="F646" t="inlineStr">
        <is>
          <t>Visos paslaugos yra užsakomos per atviros prieigos centrą (Jungtinis inovatyvios medicinos centras). Kontaktai:
Arūnas Žebrauskas, tel. (8 5) 2628636, 8-686-78371, el.paštas: a.zebrauskas@imcentras.lt</t>
        </is>
      </nc>
      <ndxf>
        <alignment horizontal="left" vertical="top" wrapText="1" readingOrder="0"/>
        <border outline="0">
          <left style="thin">
            <color auto="1"/>
          </left>
          <right style="thin">
            <color auto="1"/>
          </right>
          <top style="thin">
            <color auto="1"/>
          </top>
          <bottom style="thin">
            <color auto="1"/>
          </bottom>
        </border>
      </ndxf>
    </rcc>
    <rcc rId="0" sId="1" dxf="1">
      <nc r="G646">
        <v>8</v>
      </nc>
      <ndxf>
        <alignment horizontal="center" vertical="center" readingOrder="0"/>
        <border outline="0">
          <left style="thin">
            <color auto="1"/>
          </left>
          <right style="thin">
            <color auto="1"/>
          </right>
          <top style="thin">
            <color auto="1"/>
          </top>
          <bottom style="thin">
            <color auto="1"/>
          </bottom>
        </border>
      </ndxf>
    </rcc>
    <rcc rId="0" sId="1" dxf="1">
      <nc r="H646">
        <f>IF(ISBLANK(G646), ,VLOOKUP(G646, Institucijos,2, FALSE))</f>
      </nc>
      <ndxf>
        <alignment horizontal="center" vertical="center" wrapText="1" readingOrder="0"/>
        <border outline="0">
          <left style="thin">
            <color auto="1"/>
          </left>
          <right style="thin">
            <color auto="1"/>
          </right>
          <top style="thin">
            <color auto="1"/>
          </top>
          <bottom style="thin">
            <color auto="1"/>
          </bottom>
        </border>
      </ndxf>
    </rcc>
  </rrc>
  <rcc rId="82263" sId="1">
    <oc r="E1239" t="inlineStr">
      <is>
        <t>Netradicinių aliejinių kultūrų išspaudų panaudojimas kuriant funkcionaliuosius maisto produktus.
Sudaromos naujų aukštos biologinės vertės gaminių, praturtintų netradicinių augalinių kultūrų (chia, moliūgų, burnočio, kanapių) aliejaus gamybos metu gautomis išspaudomis, receptūros, parengiamos technologinės instrukcijos;
Pagaminamos bandomosios partijos;
Parenkamos pakuotės, etiketėse pateikiama ženklinimo informacija.</t>
      </is>
    </oc>
    <nc r="E1239" t="inlineStr">
      <is>
        <t>Netradicinių aliejinių kultūrų išspaudų panaudojimas kuriant funkcionaliuosius maisto produktus.
Sudaromos naujų aukštos biologinės vertės gaminių, praturtintų netradicinių augalinių kultūrų (chia, moliūgų, burnočio, kanapių) aliejaus gamybos metu gautomis išspaudomis, receptūros, parengiamos technologinės instrukcijos.</t>
      </is>
    </nc>
  </rcc>
  <rrc rId="82264" sId="1" ref="A556:XFD556" action="deleteRow">
    <rfmt sheetId="1" xfDxf="1" sqref="A556:XFD556" start="0" length="0"/>
    <rcc rId="0" sId="1" dxf="1">
      <nc r="A556">
        <f>IF(ISBLANK(D556), ,VLOOKUP(D556, Kodai,2, FALSE))</f>
      </nc>
      <ndxf>
        <alignment horizontal="left" vertical="center" wrapText="1" readingOrder="0"/>
        <border outline="0">
          <left style="thin">
            <color auto="1"/>
          </left>
          <right style="thin">
            <color auto="1"/>
          </right>
          <top style="thin">
            <color auto="1"/>
          </top>
          <bottom style="thin">
            <color auto="1"/>
          </bottom>
        </border>
      </ndxf>
    </rcc>
    <rcc rId="0" sId="1" dxf="1">
      <nc r="B556">
        <f>IF(ISBLANK(D556), ,VLOOKUP(D556, Kodai,3, FALSE))</f>
      </nc>
      <ndxf>
        <alignment horizontal="left" vertical="center" wrapText="1" readingOrder="0"/>
        <border outline="0">
          <left style="thin">
            <color auto="1"/>
          </left>
          <right style="thin">
            <color auto="1"/>
          </right>
          <top style="thin">
            <color auto="1"/>
          </top>
          <bottom style="thin">
            <color auto="1"/>
          </bottom>
        </border>
      </ndxf>
    </rcc>
    <rcc rId="0" sId="1" dxf="1">
      <nc r="C556">
        <f>IF(ISBLANK(D556), ,VLOOKUP(D556, Kodai,4, FALSE))</f>
      </nc>
      <ndxf>
        <alignment horizontal="left" vertical="center" wrapText="1" readingOrder="0"/>
        <border outline="0">
          <left style="thin">
            <color auto="1"/>
          </left>
          <right style="thin">
            <color auto="1"/>
          </right>
          <top style="thin">
            <color auto="1"/>
          </top>
          <bottom style="thin">
            <color auto="1"/>
          </bottom>
        </border>
      </ndxf>
    </rcc>
    <rcc rId="0" sId="1" dxf="1">
      <nc r="D556" t="inlineStr">
        <is>
          <t>K4_P3_T2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556" t="inlineStr">
        <is>
          <t>Parengiama įranga, sukaupiami ištekliai galutinio produkto bandomosios partijos gamybai. Pagaminama bandomoji produkto partija</t>
        </is>
      </nc>
      <ndxf>
        <alignment vertical="top" wrapText="1" readingOrder="0"/>
        <border outline="0">
          <left style="thin">
            <color auto="1"/>
          </left>
          <right style="thin">
            <color auto="1"/>
          </right>
          <top style="thin">
            <color auto="1"/>
          </top>
          <bottom style="thin">
            <color auto="1"/>
          </bottom>
        </border>
      </ndxf>
    </rcc>
    <rcc rId="0" sId="1" dxf="1">
      <nc r="F556" t="inlineStr">
        <is>
          <t>VGTU, Kompozitinių statybinių konstrukcijų mokslo laboratorija „Kompozitas“
Gintas Šaučiuvėnas
Tel. (8 5) 274 5230
Mob. 8 698 21164
El. p. kompozitas@vgtu.lt, gintas.sauciuvenas@vgtu.lt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556">
        <v>33</v>
      </nc>
      <ndxf>
        <alignment horizontal="center" vertical="center" readingOrder="0"/>
        <border outline="0">
          <left style="thin">
            <color auto="1"/>
          </left>
          <right style="thin">
            <color auto="1"/>
          </right>
          <top style="thin">
            <color auto="1"/>
          </top>
          <bottom style="thin">
            <color auto="1"/>
          </bottom>
        </border>
      </ndxf>
    </rcc>
    <rcc rId="0" sId="1" dxf="1">
      <nc r="H556">
        <f>IF(ISBLANK(G556), ,VLOOKUP(G556, Institucijos,2, FALSE))</f>
      </nc>
      <ndxf>
        <alignment horizontal="center" vertical="center" wrapText="1" readingOrder="0"/>
        <border outline="0">
          <left style="thin">
            <color auto="1"/>
          </left>
          <right style="thin">
            <color auto="1"/>
          </right>
          <top style="thin">
            <color auto="1"/>
          </top>
          <bottom style="thin">
            <color auto="1"/>
          </bottom>
        </border>
      </ndxf>
    </rcc>
  </rrc>
  <rrc rId="82265" sId="1" ref="A740:XFD740" action="deleteRow">
    <rfmt sheetId="1" xfDxf="1" sqref="A740:XFD740" start="0" length="0"/>
    <rcc rId="0" sId="1" dxf="1">
      <nc r="A740">
        <f>IF(ISBLANK(D740), ,VLOOKUP(D740, Kodai,2, FALSE))</f>
      </nc>
      <ndxf>
        <alignment horizontal="left" vertical="center" wrapText="1" readingOrder="0"/>
        <border outline="0">
          <left style="thin">
            <color auto="1"/>
          </left>
          <right style="thin">
            <color auto="1"/>
          </right>
          <top style="thin">
            <color auto="1"/>
          </top>
          <bottom style="thin">
            <color auto="1"/>
          </bottom>
        </border>
      </ndxf>
    </rcc>
    <rcc rId="0" sId="1" dxf="1">
      <nc r="B740">
        <f>IF(ISBLANK(D740), ,VLOOKUP(D740, Kodai,3, FALSE))</f>
      </nc>
      <ndxf>
        <alignment horizontal="left" vertical="center" wrapText="1" readingOrder="0"/>
        <border outline="0">
          <left style="thin">
            <color auto="1"/>
          </left>
          <right style="thin">
            <color auto="1"/>
          </right>
          <top style="thin">
            <color auto="1"/>
          </top>
          <bottom style="thin">
            <color auto="1"/>
          </bottom>
        </border>
      </ndxf>
    </rcc>
    <rcc rId="0" sId="1" dxf="1">
      <nc r="C740">
        <f>IF(ISBLANK(D740), ,VLOOKUP(D740, Kodai,4, FALSE))</f>
      </nc>
      <ndxf>
        <alignment horizontal="left" vertical="center" wrapText="1" readingOrder="0"/>
        <border outline="0">
          <left style="thin">
            <color auto="1"/>
          </left>
          <right style="thin">
            <color auto="1"/>
          </right>
          <top style="thin">
            <color auto="1"/>
          </top>
          <bottom style="thin">
            <color auto="1"/>
          </bottom>
        </border>
      </ndxf>
    </rcc>
    <rcc rId="0" sId="1" dxf="1">
      <nc r="D740" t="inlineStr">
        <is>
          <t>K2_P2_T2</t>
        </is>
      </nc>
      <ndxf>
        <alignment horizontal="center" vertical="center" readingOrder="0"/>
        <border outline="0">
          <left style="thin">
            <color auto="1"/>
          </left>
          <right style="thin">
            <color auto="1"/>
          </right>
          <top style="thin">
            <color auto="1"/>
          </top>
          <bottom style="thin">
            <color auto="1"/>
          </bottom>
        </border>
      </ndxf>
    </rcc>
    <rcc rId="0" sId="1" dxf="1">
      <nc r="E740" t="inlineStr">
        <is>
          <t>Pažangios  taikomosios technologijos ar jos pagrindu sukurto produkto bandomosios partijos gamyba.
Galimos sritys:
- kamieninių ląstelių kultūros gamyba;
- dirbtinių audinių gamyba;
- transgeninių gyvūnų linijų kūrimas;
- biomodelių kūrimas ir gamyba;
-laboratorinių gyvūnų linijos išvedimas ir pateikimas.</t>
        </is>
      </nc>
      <ndxf>
        <alignment vertical="top" wrapText="1" readingOrder="0"/>
        <border outline="0">
          <left style="thin">
            <color auto="1"/>
          </left>
          <right style="thin">
            <color auto="1"/>
          </right>
          <top style="thin">
            <color auto="1"/>
          </top>
          <bottom style="thin">
            <color auto="1"/>
          </bottom>
        </border>
      </ndxf>
    </rcc>
    <rcc rId="0" sId="1" dxf="1">
      <nc r="F740" t="inlineStr">
        <is>
          <t>Visos paslaugos yra užsakomos per atviros prieigos centrą (Jungtinis inovatyvios medicinos centras). Kontaktai:
Arūnas Žebrauskas, tel. (8 5) 2628636, 8-686-78371, el.paštas: a.zebrauskas@imcentras.lt</t>
        </is>
      </nc>
      <ndxf>
        <alignment horizontal="left" vertical="top" wrapText="1" readingOrder="0"/>
        <border outline="0">
          <left style="thin">
            <color auto="1"/>
          </left>
          <right style="thin">
            <color auto="1"/>
          </right>
          <top style="thin">
            <color auto="1"/>
          </top>
          <bottom style="thin">
            <color auto="1"/>
          </bottom>
        </border>
      </ndxf>
    </rcc>
    <rcc rId="0" sId="1" dxf="1">
      <nc r="G740">
        <v>8</v>
      </nc>
      <ndxf>
        <alignment horizontal="center" vertical="center" readingOrder="0"/>
        <border outline="0">
          <left style="thin">
            <color auto="1"/>
          </left>
          <right style="thin">
            <color auto="1"/>
          </right>
          <top style="thin">
            <color auto="1"/>
          </top>
          <bottom style="thin">
            <color auto="1"/>
          </bottom>
        </border>
      </ndxf>
    </rcc>
    <rcc rId="0" sId="1" dxf="1">
      <nc r="H740">
        <f>IF(ISBLANK(G740), ,VLOOKUP(G740, Institucijos,2, FALSE))</f>
      </nc>
      <ndxf>
        <alignment horizontal="center" vertical="center" wrapText="1" readingOrder="0"/>
        <border outline="0">
          <left style="thin">
            <color auto="1"/>
          </left>
          <right style="thin">
            <color auto="1"/>
          </right>
          <top style="thin">
            <color auto="1"/>
          </top>
          <bottom style="thin">
            <color auto="1"/>
          </bottom>
        </border>
      </ndxf>
    </rcc>
  </rrc>
  <rrc rId="82266" sId="1" ref="A760:XFD760" action="deleteRow">
    <rfmt sheetId="1" xfDxf="1" sqref="A760:XFD760" start="0" length="0"/>
    <rcc rId="0" sId="1" dxf="1">
      <nc r="A760">
        <f>IF(ISBLANK(D760), ,VLOOKUP(D760, Kodai,2, FALSE))</f>
      </nc>
      <ndxf>
        <alignment horizontal="left" vertical="center" wrapText="1" readingOrder="0"/>
        <border outline="0">
          <left style="thin">
            <color auto="1"/>
          </left>
          <right style="thin">
            <color auto="1"/>
          </right>
          <top style="thin">
            <color auto="1"/>
          </top>
          <bottom style="thin">
            <color auto="1"/>
          </bottom>
        </border>
      </ndxf>
    </rcc>
    <rcc rId="0" sId="1" dxf="1">
      <nc r="B760">
        <f>IF(ISBLANK(D760), ,VLOOKUP(D760, Kodai,3, FALSE))</f>
      </nc>
      <ndxf>
        <alignment horizontal="left" vertical="center" wrapText="1" readingOrder="0"/>
        <border outline="0">
          <left style="thin">
            <color auto="1"/>
          </left>
          <right style="thin">
            <color auto="1"/>
          </right>
          <top style="thin">
            <color auto="1"/>
          </top>
          <bottom style="thin">
            <color auto="1"/>
          </bottom>
        </border>
      </ndxf>
    </rcc>
    <rcc rId="0" sId="1" dxf="1">
      <nc r="C760">
        <f>IF(ISBLANK(D760), ,VLOOKUP(D760, Kodai,4, FALSE))</f>
      </nc>
      <ndxf>
        <alignment horizontal="left" vertical="center" wrapText="1" readingOrder="0"/>
        <border outline="0">
          <left style="thin">
            <color auto="1"/>
          </left>
          <right style="thin">
            <color auto="1"/>
          </right>
          <top style="thin">
            <color auto="1"/>
          </top>
          <bottom style="thin">
            <color auto="1"/>
          </bottom>
        </border>
      </ndxf>
    </rcc>
    <rcc rId="0" sId="1" dxf="1">
      <nc r="D760" t="inlineStr">
        <is>
          <t>K2_P2_T2</t>
        </is>
      </nc>
      <ndxf>
        <alignment horizontal="center" vertical="center" readingOrder="0"/>
        <border outline="0">
          <left style="thin">
            <color auto="1"/>
          </left>
          <right style="thin">
            <color auto="1"/>
          </right>
          <top style="thin">
            <color auto="1"/>
          </top>
          <bottom style="thin">
            <color auto="1"/>
          </bottom>
        </border>
      </ndxf>
    </rcc>
    <rcc rId="0" sId="1" dxf="1">
      <nc r="E760" t="inlineStr">
        <is>
          <t>Sistemų asmens bei visuomenės sveikatos stebėsenai ir užtikrinimui taikant duomenų gavybą ir dirbtini intelektą bandomosios partijos gamyba.</t>
        </is>
      </nc>
      <ndxf>
        <alignment vertical="top" wrapText="1" readingOrder="0"/>
        <border outline="0">
          <left style="thin">
            <color auto="1"/>
          </left>
          <right style="thin">
            <color auto="1"/>
          </right>
          <top style="thin">
            <color auto="1"/>
          </top>
          <bottom style="thin">
            <color auto="1"/>
          </bottom>
        </border>
      </ndxf>
    </rcc>
    <rcc rId="0" sId="1" dxf="1">
      <nc r="F760" t="inlineStr">
        <is>
          <t>Prof. Tomas Krilavičius
IT skyriaus vadovas 
 t.krilavicius@bpti.lt
 +37061804223</t>
        </is>
      </nc>
      <ndxf>
        <alignment horizontal="left" vertical="top" wrapText="1" readingOrder="0"/>
        <border outline="0">
          <left style="thin">
            <color auto="1"/>
          </left>
          <right style="thin">
            <color auto="1"/>
          </right>
          <top style="thin">
            <color auto="1"/>
          </top>
          <bottom style="thin">
            <color auto="1"/>
          </bottom>
        </border>
      </ndxf>
    </rcc>
    <rcc rId="0" sId="1" dxf="1">
      <nc r="G760">
        <v>20</v>
      </nc>
      <ndxf>
        <alignment horizontal="center" vertical="center" readingOrder="0"/>
        <border outline="0">
          <left style="thin">
            <color auto="1"/>
          </left>
          <right style="thin">
            <color auto="1"/>
          </right>
          <top style="thin">
            <color auto="1"/>
          </top>
          <bottom style="thin">
            <color auto="1"/>
          </bottom>
        </border>
      </ndxf>
    </rcc>
    <rcc rId="0" sId="1" dxf="1">
      <nc r="H760">
        <f>IF(ISBLANK(G760), ,VLOOKUP(G760, Institucijos,2, FALSE))</f>
      </nc>
      <ndxf>
        <alignment horizontal="center" vertical="center" wrapText="1" readingOrder="0"/>
        <border outline="0">
          <left style="thin">
            <color auto="1"/>
          </left>
          <right style="thin">
            <color auto="1"/>
          </right>
          <top style="thin">
            <color auto="1"/>
          </top>
          <bottom style="thin">
            <color auto="1"/>
          </bottom>
        </border>
      </ndxf>
    </rcc>
  </rrc>
  <rrc rId="82267" sId="1" ref="A760:XFD760" action="deleteRow">
    <rfmt sheetId="1" xfDxf="1" sqref="A760:XFD760" start="0" length="0"/>
    <rcc rId="0" sId="1" dxf="1">
      <nc r="A760">
        <f>IF(ISBLANK(D760), ,VLOOKUP(D760, Kodai,2, FALSE))</f>
      </nc>
      <ndxf>
        <alignment horizontal="left" vertical="center" wrapText="1" readingOrder="0"/>
        <border outline="0">
          <left style="thin">
            <color auto="1"/>
          </left>
          <right style="thin">
            <color auto="1"/>
          </right>
          <top style="thin">
            <color auto="1"/>
          </top>
          <bottom style="thin">
            <color auto="1"/>
          </bottom>
        </border>
      </ndxf>
    </rcc>
    <rcc rId="0" sId="1" dxf="1">
      <nc r="B760">
        <f>IF(ISBLANK(D760), ,VLOOKUP(D760, Kodai,3, FALSE))</f>
      </nc>
      <ndxf>
        <alignment horizontal="left" vertical="center" wrapText="1" readingOrder="0"/>
        <border outline="0">
          <left style="thin">
            <color auto="1"/>
          </left>
          <right style="thin">
            <color auto="1"/>
          </right>
          <top style="thin">
            <color auto="1"/>
          </top>
          <bottom style="thin">
            <color auto="1"/>
          </bottom>
        </border>
      </ndxf>
    </rcc>
    <rcc rId="0" sId="1" dxf="1">
      <nc r="C760">
        <f>IF(ISBLANK(D760), ,VLOOKUP(D760, Kodai,4, FALSE))</f>
      </nc>
      <ndxf>
        <alignment horizontal="left" vertical="center" wrapText="1" readingOrder="0"/>
        <border outline="0">
          <left style="thin">
            <color auto="1"/>
          </left>
          <right style="thin">
            <color auto="1"/>
          </right>
          <top style="thin">
            <color auto="1"/>
          </top>
          <bottom style="thin">
            <color auto="1"/>
          </bottom>
        </border>
      </ndxf>
    </rcc>
    <rcc rId="0" sId="1" dxf="1">
      <nc r="D760" t="inlineStr">
        <is>
          <t>K2_P2_T2</t>
        </is>
      </nc>
      <ndxf>
        <alignment horizontal="center" vertical="center" readingOrder="0"/>
        <border outline="0">
          <left style="thin">
            <color auto="1"/>
          </left>
          <right style="thin">
            <color auto="1"/>
          </right>
          <top style="thin">
            <color auto="1"/>
          </top>
          <bottom style="thin">
            <color auto="1"/>
          </bottom>
        </border>
      </ndxf>
    </rcc>
    <rcc rId="0" sId="1" dxf="1">
      <nc r="E760" t="inlineStr">
        <is>
          <t>Sistemų asmens bei visuomenės sveikatos stebėsenai ir užtikrinimui taikant kalbos technologijas bandomosios partijos gamyba.</t>
        </is>
      </nc>
      <ndxf>
        <alignment vertical="top" wrapText="1" readingOrder="0"/>
        <border outline="0">
          <left style="thin">
            <color auto="1"/>
          </left>
          <right style="thin">
            <color auto="1"/>
          </right>
          <top style="thin">
            <color auto="1"/>
          </top>
          <bottom style="thin">
            <color auto="1"/>
          </bottom>
        </border>
      </ndxf>
    </rcc>
    <rcc rId="0" sId="1" dxf="1">
      <nc r="F760" t="inlineStr">
        <is>
          <t>Prof. Tomas Krilavičius
IT skyriaus vadovas 
 t.krilavicius@bpti.lt
 +37061804223</t>
        </is>
      </nc>
      <ndxf>
        <alignment horizontal="left" vertical="top" wrapText="1" readingOrder="0"/>
        <border outline="0">
          <left style="thin">
            <color auto="1"/>
          </left>
          <right style="thin">
            <color auto="1"/>
          </right>
          <top style="thin">
            <color auto="1"/>
          </top>
          <bottom style="thin">
            <color auto="1"/>
          </bottom>
        </border>
      </ndxf>
    </rcc>
    <rcc rId="0" sId="1" dxf="1">
      <nc r="G760">
        <v>20</v>
      </nc>
      <ndxf>
        <alignment horizontal="center" vertical="center" readingOrder="0"/>
        <border outline="0">
          <left style="thin">
            <color auto="1"/>
          </left>
          <right style="thin">
            <color auto="1"/>
          </right>
          <top style="thin">
            <color auto="1"/>
          </top>
          <bottom style="thin">
            <color auto="1"/>
          </bottom>
        </border>
      </ndxf>
    </rcc>
    <rcc rId="0" sId="1" dxf="1">
      <nc r="H760">
        <f>IF(ISBLANK(G760), ,VLOOKUP(G760, Institucijos,2, FALSE))</f>
      </nc>
      <ndxf>
        <alignment horizontal="center" vertical="center" wrapText="1" readingOrder="0"/>
        <border outline="0">
          <left style="thin">
            <color auto="1"/>
          </left>
          <right style="thin">
            <color auto="1"/>
          </right>
          <top style="thin">
            <color auto="1"/>
          </top>
          <bottom style="thin">
            <color auto="1"/>
          </bottom>
        </border>
      </ndxf>
    </rcc>
  </rrc>
  <rrc rId="82268" sId="1" ref="A83:XFD83" action="deleteRow">
    <rfmt sheetId="1" xfDxf="1" sqref="A83:XFD83" start="0" length="0"/>
    <rcc rId="0" sId="1" dxf="1">
      <nc r="A83">
        <f>IF(ISBLANK(D83), ,VLOOKUP(D83, Kodai,2, FALSE))</f>
      </nc>
      <ndxf>
        <alignment horizontal="left" vertical="center" wrapText="1" readingOrder="0"/>
        <border outline="0">
          <left style="thin">
            <color auto="1"/>
          </left>
          <right style="thin">
            <color auto="1"/>
          </right>
          <top style="thin">
            <color auto="1"/>
          </top>
          <bottom style="thin">
            <color auto="1"/>
          </bottom>
        </border>
      </ndxf>
    </rcc>
    <rcc rId="0" sId="1" dxf="1">
      <nc r="B83">
        <f>IF(ISBLANK(D83), ,VLOOKUP(D83, Kodai,3, FALSE))</f>
      </nc>
      <ndxf>
        <alignment horizontal="left" vertical="center" wrapText="1" readingOrder="0"/>
        <border outline="0">
          <left style="thin">
            <color auto="1"/>
          </left>
          <right style="thin">
            <color auto="1"/>
          </right>
          <top style="thin">
            <color auto="1"/>
          </top>
          <bottom style="thin">
            <color auto="1"/>
          </bottom>
        </border>
      </ndxf>
    </rcc>
    <rcc rId="0" sId="1" dxf="1">
      <nc r="C83">
        <f>IF(ISBLANK(D83), ,VLOOKUP(D83, Kodai,4, FALSE))</f>
      </nc>
      <ndxf>
        <alignment horizontal="left" vertical="center" wrapText="1" readingOrder="0"/>
        <border outline="0">
          <left style="thin">
            <color auto="1"/>
          </left>
          <right style="thin">
            <color auto="1"/>
          </right>
          <top style="thin">
            <color auto="1"/>
          </top>
          <bottom style="thin">
            <color auto="1"/>
          </bottom>
        </border>
      </ndxf>
    </rcc>
    <rcc rId="0" sId="1" dxf="1">
      <nc r="D83" t="inlineStr">
        <is>
          <t>K1_P1_T2</t>
        </is>
      </nc>
      <ndxf>
        <alignment horizontal="center" vertical="center" readingOrder="0"/>
        <border outline="0">
          <left style="thin">
            <color auto="1"/>
          </left>
          <right style="thin">
            <color auto="1"/>
          </right>
          <top style="thin">
            <color auto="1"/>
          </top>
          <bottom style="thin">
            <color auto="1"/>
          </bottom>
        </border>
      </ndxf>
    </rcc>
    <rcc rId="0" sId="1" dxf="1">
      <nc r="E83" t="inlineStr">
        <is>
          <t>Sistemų energetinių sistemų gedimų aptikimas ir veikimo optimizavimas taikant duomenų gavybos, statistinės analizės ir dirbtinio intelekto metodus bandomosios partijos gamyba.</t>
        </is>
      </nc>
      <ndxf>
        <alignment vertical="top" wrapText="1" readingOrder="0"/>
        <border outline="0">
          <left style="thin">
            <color auto="1"/>
          </left>
          <right style="thin">
            <color auto="1"/>
          </right>
          <top style="thin">
            <color auto="1"/>
          </top>
          <bottom style="thin">
            <color auto="1"/>
          </bottom>
        </border>
      </ndxf>
    </rcc>
    <rcc rId="0" sId="1" dxf="1">
      <nc r="F83" t="inlineStr">
        <is>
          <t>Prof. Tomas Krilavičius
IT skyriaus vadovas 
 t.krilavicius@bpti.lt
 +37061804223</t>
        </is>
      </nc>
      <ndxf>
        <alignment horizontal="left" vertical="top" wrapText="1" readingOrder="0"/>
        <border outline="0">
          <left style="thin">
            <color auto="1"/>
          </left>
          <right style="thin">
            <color auto="1"/>
          </right>
          <top style="thin">
            <color auto="1"/>
          </top>
          <bottom style="thin">
            <color auto="1"/>
          </bottom>
        </border>
      </ndxf>
    </rcc>
    <rcc rId="0" sId="1" dxf="1">
      <nc r="G83">
        <v>20</v>
      </nc>
      <ndxf>
        <alignment horizontal="center" vertical="center" readingOrder="0"/>
        <border outline="0">
          <left style="thin">
            <color auto="1"/>
          </left>
          <right style="thin">
            <color auto="1"/>
          </right>
          <top style="thin">
            <color auto="1"/>
          </top>
          <bottom style="thin">
            <color auto="1"/>
          </bottom>
        </border>
      </ndxf>
    </rcc>
    <rcc rId="0" sId="1" dxf="1">
      <nc r="H83">
        <f>IF(ISBLANK(G83), ,VLOOKUP(G83, Institucijos,2, FALSE))</f>
      </nc>
      <ndxf>
        <alignment horizontal="center" vertical="center" wrapText="1" readingOrder="0"/>
        <border outline="0">
          <left style="thin">
            <color auto="1"/>
          </left>
          <right style="thin">
            <color auto="1"/>
          </right>
          <top style="thin">
            <color auto="1"/>
          </top>
          <bottom style="thin">
            <color auto="1"/>
          </bottom>
        </border>
      </ndxf>
    </rcc>
  </rrc>
  <rcv guid="{BE3D19A9-D786-4023-ABCA-EBDEE30FDB06}" action="delete"/>
  <rdn rId="0" localSheetId="1" customView="1" name="Z_BE3D19A9_D786_4023_ABCA_EBDEE30FDB06_.wvu.FilterData" hidden="1" oldHidden="1">
    <formula>'Paslaugų sąrašas'!$A$1:$H$2572</formula>
    <oldFormula>'Paslaugų sąrašas'!$A$1:$H$2572</oldFormula>
  </rdn>
  <rcv guid="{BE3D19A9-D786-4023-ABCA-EBDEE30FDB06}"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64" sId="1" ref="A1976:XFD1976" action="deleteRow">
    <rfmt sheetId="1" xfDxf="1" sqref="A1976:XFD1976" start="0" length="0"/>
    <rcc rId="0" sId="1" dxf="1">
      <nc r="A1976">
        <f>IF(ISBLANK(D1976), ,VLOOKUP(D1976, Kodai,2, FALSE))</f>
      </nc>
      <ndxf>
        <alignment horizontal="left" vertical="center" wrapText="1" readingOrder="0"/>
        <border outline="0">
          <left style="thin">
            <color auto="1"/>
          </left>
          <right style="thin">
            <color auto="1"/>
          </right>
          <top style="thin">
            <color auto="1"/>
          </top>
          <bottom style="thin">
            <color auto="1"/>
          </bottom>
        </border>
      </ndxf>
    </rcc>
    <rcc rId="0" sId="1" dxf="1">
      <nc r="B1976">
        <f>IF(ISBLANK(D1976), ,VLOOKUP(D1976, Kodai,3, FALSE))</f>
      </nc>
      <ndxf>
        <alignment horizontal="left" vertical="center" wrapText="1" readingOrder="0"/>
        <border outline="0">
          <left style="thin">
            <color auto="1"/>
          </left>
          <right style="thin">
            <color auto="1"/>
          </right>
          <top style="thin">
            <color auto="1"/>
          </top>
          <bottom style="thin">
            <color auto="1"/>
          </bottom>
        </border>
      </ndxf>
    </rcc>
    <rcc rId="0" sId="1" dxf="1">
      <nc r="C1976">
        <f>IF(ISBLANK(D1976), ,VLOOKUP(D1976, Kodai,4, FALSE))</f>
      </nc>
      <ndxf>
        <alignment horizontal="left" vertical="center" wrapText="1" readingOrder="0"/>
        <border outline="0">
          <left style="thin">
            <color auto="1"/>
          </left>
          <right style="thin">
            <color auto="1"/>
          </right>
          <top style="thin">
            <color auto="1"/>
          </top>
          <bottom style="thin">
            <color auto="1"/>
          </bottom>
        </border>
      </ndxf>
    </rcc>
    <rcc rId="0" sId="1" dxf="1">
      <nc r="D1976" t="inlineStr">
        <is>
          <t>K4_P4_T3</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976" t="inlineStr">
        <is>
          <t>Elektroninių ir mechatroninių  sistemų tyrimai</t>
        </is>
      </nc>
      <ndxf>
        <alignment vertical="top" wrapText="1" readingOrder="0"/>
        <border outline="0">
          <left style="thin">
            <color auto="1"/>
          </left>
          <right style="thin">
            <color auto="1"/>
          </right>
          <top style="thin">
            <color auto="1"/>
          </top>
          <bottom style="thin">
            <color auto="1"/>
          </bottom>
        </border>
      </ndxf>
    </rcc>
    <rcc rId="0" sId="1" dxf="1">
      <nc r="F1976" t="inlineStr">
        <is>
          <t>Doc. dr. Antoni Kozič
a.kozic@eif.viko.lt
(8-5) 219 16 14
Dr. Eugenija Strazdienė
El. p. e.strazdiene@mtf.viko.lt 
(8-615) 85272</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976">
        <v>29</v>
      </nc>
      <ndxf>
        <alignment horizontal="center" vertical="center" readingOrder="0"/>
        <border outline="0">
          <left style="thin">
            <color auto="1"/>
          </left>
          <right style="thin">
            <color auto="1"/>
          </right>
          <top style="thin">
            <color auto="1"/>
          </top>
          <bottom style="thin">
            <color auto="1"/>
          </bottom>
        </border>
      </ndxf>
    </rcc>
    <rcc rId="0" sId="1" dxf="1">
      <nc r="H1976">
        <f>IF(ISBLANK(G1976), ,VLOOKUP(G1976,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65" sId="1" ref="A2033:XFD2033" action="deleteRow">
    <rfmt sheetId="1" xfDxf="1" sqref="A2033:XFD2033" start="0" length="0"/>
    <rcc rId="0" sId="1" dxf="1">
      <nc r="A2033">
        <f>IF(ISBLANK(D2033), ,VLOOKUP(D2033, Kodai,2, FALSE))</f>
      </nc>
      <ndxf>
        <alignment horizontal="left" vertical="center" wrapText="1" readingOrder="0"/>
        <border outline="0">
          <left style="thin">
            <color auto="1"/>
          </left>
          <right style="thin">
            <color auto="1"/>
          </right>
          <top style="thin">
            <color auto="1"/>
          </top>
          <bottom style="thin">
            <color auto="1"/>
          </bottom>
        </border>
      </ndxf>
    </rcc>
    <rcc rId="0" sId="1" dxf="1">
      <nc r="B2033">
        <f>IF(ISBLANK(D2033), ,VLOOKUP(D2033, Kodai,3, FALSE))</f>
      </nc>
      <ndxf>
        <alignment horizontal="left" vertical="center" wrapText="1" readingOrder="0"/>
        <border outline="0">
          <left style="thin">
            <color auto="1"/>
          </left>
          <right style="thin">
            <color auto="1"/>
          </right>
          <top style="thin">
            <color auto="1"/>
          </top>
          <bottom style="thin">
            <color auto="1"/>
          </bottom>
        </border>
      </ndxf>
    </rcc>
    <rcc rId="0" sId="1" dxf="1">
      <nc r="C2033">
        <f>IF(ISBLANK(D2033), ,VLOOKUP(D2033, Kodai,4, FALSE))</f>
      </nc>
      <ndxf>
        <alignment horizontal="left" vertical="center" wrapText="1" readingOrder="0"/>
        <border outline="0">
          <left style="thin">
            <color auto="1"/>
          </left>
          <right style="thin">
            <color auto="1"/>
          </right>
          <top style="thin">
            <color auto="1"/>
          </top>
          <bottom style="thin">
            <color auto="1"/>
          </bottom>
        </border>
      </ndxf>
    </rcc>
    <rcc rId="0" sId="1" dxf="1">
      <nc r="D2033" t="inlineStr">
        <is>
          <t>K4_P4_T3</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2033" t="inlineStr">
        <is>
          <t>Elektroninių ir mechatroninių  sistemų tyrimai.</t>
        </is>
      </nc>
      <ndxf>
        <alignment vertical="top" wrapText="1" readingOrder="0"/>
        <border outline="0">
          <left style="thin">
            <color auto="1"/>
          </left>
          <right style="thin">
            <color auto="1"/>
          </right>
          <top style="thin">
            <color auto="1"/>
          </top>
          <bottom style="thin">
            <color auto="1"/>
          </bottom>
        </border>
      </ndxf>
    </rcc>
    <rcc rId="0" sId="1" dxf="1">
      <nc r="F2033" t="inlineStr">
        <is>
          <t>Doc. dr. Antoni Kozič
a.kozic@eif.viko.lt
(8-5) 219 16 14
Dr. Eugenija Strazdienė
El. p. e.strazdiene@mtf.viko.lt 
(8-615) 85280</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2033">
        <v>29</v>
      </nc>
      <ndxf>
        <alignment horizontal="center" vertical="center" readingOrder="0"/>
        <border outline="0">
          <left style="thin">
            <color auto="1"/>
          </left>
          <right style="thin">
            <color auto="1"/>
          </right>
          <top style="thin">
            <color auto="1"/>
          </top>
          <bottom style="thin">
            <color auto="1"/>
          </bottom>
        </border>
      </ndxf>
    </rcc>
    <rcc rId="0" sId="1" dxf="1">
      <nc r="H2033">
        <f>IF(ISBLANK(G2033), ,VLOOKUP(G2033,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66" sId="1" ref="A95:XFD95" action="deleteRow">
    <rfmt sheetId="1" xfDxf="1" sqref="A95:XFD95" start="0" length="0"/>
    <rcc rId="0" sId="1" dxf="1">
      <nc r="A95">
        <f>IF(ISBLANK(D95), ,VLOOKUP(D95, Kodai,2, FALSE))</f>
      </nc>
      <ndxf>
        <alignment horizontal="left" vertical="center" wrapText="1" readingOrder="0"/>
        <border outline="0">
          <left style="thin">
            <color auto="1"/>
          </left>
          <right style="thin">
            <color auto="1"/>
          </right>
          <top style="thin">
            <color auto="1"/>
          </top>
          <bottom style="thin">
            <color auto="1"/>
          </bottom>
        </border>
      </ndxf>
    </rcc>
    <rcc rId="0" sId="1" dxf="1">
      <nc r="B95">
        <f>IF(ISBLANK(D95), ,VLOOKUP(D95, Kodai,3, FALSE))</f>
      </nc>
      <ndxf>
        <alignment horizontal="left" vertical="center" wrapText="1" readingOrder="0"/>
        <border outline="0">
          <left style="thin">
            <color auto="1"/>
          </left>
          <right style="thin">
            <color auto="1"/>
          </right>
          <top style="thin">
            <color auto="1"/>
          </top>
          <bottom style="thin">
            <color auto="1"/>
          </bottom>
        </border>
      </ndxf>
    </rcc>
    <rcc rId="0" sId="1" dxf="1">
      <nc r="C95">
        <f>IF(ISBLANK(D95), ,VLOOKUP(D95, Kodai,4, FALSE))</f>
      </nc>
      <ndxf>
        <alignment horizontal="left" vertical="center" wrapText="1" readingOrder="0"/>
        <border outline="0">
          <left style="thin">
            <color auto="1"/>
          </left>
          <right style="thin">
            <color auto="1"/>
          </right>
          <top style="thin">
            <color auto="1"/>
          </top>
          <bottom style="thin">
            <color auto="1"/>
          </bottom>
        </border>
      </ndxf>
    </rcc>
    <rcc rId="0" sId="1" dxf="1">
      <nc r="D95" t="inlineStr">
        <is>
          <t>K1_P1_T2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95" t="inlineStr">
        <is>
          <t>Energijos efektyvumo tyrimai viešuosiuose, gyvenamuosiuose pastatuose ir įmonėse. Rezultate bus atlikta 20--60 lapų apimties techninė galimybių studija - tiriamasis analitinis darbas, kuriuo siekiama įvertinti planuojamo įgyvendinti MTEP projekto technologinį, ekonominį ir komercinį gyvybingumą.</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95"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95">
        <v>22</v>
      </nc>
      <ndxf>
        <alignment horizontal="center" vertical="center" readingOrder="0"/>
        <border outline="0">
          <left style="thin">
            <color auto="1"/>
          </left>
          <right style="thin">
            <color auto="1"/>
          </right>
          <top style="thin">
            <color auto="1"/>
          </top>
          <bottom style="thin">
            <color auto="1"/>
          </bottom>
        </border>
      </ndxf>
    </rcc>
    <rcc rId="0" sId="1" dxf="1">
      <nc r="H95">
        <f>IF(ISBLANK(G95), ,VLOOKUP(G95, Institucijos,2, FALSE))</f>
      </nc>
      <ndxf>
        <alignment horizontal="center" vertical="center" wrapText="1" readingOrder="0"/>
        <border outline="0">
          <left style="thin">
            <color auto="1"/>
          </left>
          <right style="thin">
            <color auto="1"/>
          </right>
          <top style="thin">
            <color auto="1"/>
          </top>
          <bottom style="thin">
            <color auto="1"/>
          </bottom>
        </border>
      </ndxf>
    </rcc>
  </rrc>
  <rrc rId="79167" sId="1" ref="A129:XFD129" action="deleteRow">
    <rfmt sheetId="1" xfDxf="1" sqref="A129:XFD129" start="0" length="0"/>
    <rcc rId="0" sId="1" dxf="1">
      <nc r="A129">
        <f>IF(ISBLANK(D129), ,VLOOKUP(D129, Kodai,2, FALSE))</f>
      </nc>
      <ndxf>
        <alignment horizontal="left" vertical="center" wrapText="1" readingOrder="0"/>
        <border outline="0">
          <left style="thin">
            <color auto="1"/>
          </left>
          <right style="thin">
            <color auto="1"/>
          </right>
          <top style="thin">
            <color auto="1"/>
          </top>
          <bottom style="thin">
            <color auto="1"/>
          </bottom>
        </border>
      </ndxf>
    </rcc>
    <rcc rId="0" sId="1" dxf="1">
      <nc r="B129">
        <f>IF(ISBLANK(D129), ,VLOOKUP(D129, Kodai,3, FALSE))</f>
      </nc>
      <ndxf>
        <alignment horizontal="left" vertical="center" wrapText="1" readingOrder="0"/>
        <border outline="0">
          <left style="thin">
            <color auto="1"/>
          </left>
          <right style="thin">
            <color auto="1"/>
          </right>
          <top style="thin">
            <color auto="1"/>
          </top>
          <bottom style="thin">
            <color auto="1"/>
          </bottom>
        </border>
      </ndxf>
    </rcc>
    <rcc rId="0" sId="1" dxf="1">
      <nc r="C129">
        <f>IF(ISBLANK(D129), ,VLOOKUP(D129, Kodai,4, FALSE))</f>
      </nc>
      <ndxf>
        <alignment horizontal="left" vertical="center" wrapText="1" readingOrder="0"/>
        <border outline="0">
          <left style="thin">
            <color auto="1"/>
          </left>
          <right style="thin">
            <color auto="1"/>
          </right>
          <top style="thin">
            <color auto="1"/>
          </top>
          <bottom style="thin">
            <color auto="1"/>
          </bottom>
        </border>
      </ndxf>
    </rcc>
    <rcc rId="0" sId="1" dxf="1">
      <nc r="D129" t="inlineStr">
        <is>
          <t>K1_P1_T3</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29" t="inlineStr">
        <is>
          <t>Energijos efektyvumo tyrimai viešuosiuose, gyvenamuosiuose pastatuose ir įmonėse. Rezultate bus atlikta 20--60 lapų apimties techninė galimybių studija - tiriamasis analitinis darbas, kuriuo siekiama įvertinti planuojamo įgyvendinti MTEP projekto technologinį, ekonominį ir komercinį gyvybingumą.</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29"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29">
        <v>22</v>
      </nc>
      <ndxf>
        <alignment horizontal="center" vertical="center" readingOrder="0"/>
        <border outline="0">
          <left style="thin">
            <color auto="1"/>
          </left>
          <right style="thin">
            <color auto="1"/>
          </right>
          <top style="thin">
            <color auto="1"/>
          </top>
          <bottom style="thin">
            <color auto="1"/>
          </bottom>
        </border>
      </ndxf>
    </rcc>
    <rcc rId="0" sId="1" dxf="1">
      <nc r="H129">
        <f>IF(ISBLANK(G129), ,VLOOKUP(G129,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68" sId="1" ref="A1759:XFD1759" action="deleteRow">
    <rfmt sheetId="1" xfDxf="1" sqref="A1759:XFD1759" start="0" length="0"/>
    <rcc rId="0" sId="1" dxf="1">
      <nc r="A1759">
        <f>IF(ISBLANK(D1759), ,VLOOKUP(D1759, Kodai,2, FALSE))</f>
      </nc>
      <ndxf>
        <alignment horizontal="left" vertical="center" wrapText="1" readingOrder="0"/>
        <border outline="0">
          <left style="thin">
            <color auto="1"/>
          </left>
          <right style="thin">
            <color auto="1"/>
          </right>
          <top style="thin">
            <color auto="1"/>
          </top>
          <bottom style="thin">
            <color auto="1"/>
          </bottom>
        </border>
      </ndxf>
    </rcc>
    <rcc rId="0" sId="1" dxf="1">
      <nc r="B1759">
        <f>IF(ISBLANK(D1759), ,VLOOKUP(D1759, Kodai,3, FALSE))</f>
      </nc>
      <ndxf>
        <alignment horizontal="left" vertical="center" wrapText="1" readingOrder="0"/>
        <border outline="0">
          <left style="thin">
            <color auto="1"/>
          </left>
          <right style="thin">
            <color auto="1"/>
          </right>
          <top style="thin">
            <color auto="1"/>
          </top>
          <bottom style="thin">
            <color auto="1"/>
          </bottom>
        </border>
      </ndxf>
    </rcc>
    <rcc rId="0" sId="1" dxf="1">
      <nc r="C1759">
        <f>IF(ISBLANK(D1759), ,VLOOKUP(D1759, Kodai,4, FALSE))</f>
      </nc>
      <ndxf>
        <alignment horizontal="left" vertical="center" wrapText="1" readingOrder="0"/>
        <border outline="0">
          <left style="thin">
            <color auto="1"/>
          </left>
          <right style="thin">
            <color auto="1"/>
          </right>
          <top style="thin">
            <color auto="1"/>
          </top>
          <bottom style="thin">
            <color auto="1"/>
          </bottom>
        </border>
      </ndxf>
    </rcc>
    <rcc rId="0" sId="1" dxf="1">
      <nc r="D1759"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59" t="inlineStr">
        <is>
          <t>Fenomenologinio modelio, aprašančio reaktyviojo joninio ėsdinimo metu paviršiuje vykstančius procesus, plonų dangų susidarymą, katalizės reakcijas ir kt., kūrimas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59"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59">
        <v>22</v>
      </nc>
      <ndxf>
        <alignment horizontal="center" vertical="center" readingOrder="0"/>
        <border outline="0">
          <left style="thin">
            <color auto="1"/>
          </left>
          <right style="thin">
            <color auto="1"/>
          </right>
          <top style="thin">
            <color auto="1"/>
          </top>
          <bottom style="thin">
            <color auto="1"/>
          </bottom>
        </border>
      </ndxf>
    </rcc>
    <rcc rId="0" sId="1" dxf="1">
      <nc r="H1759">
        <f>IF(ISBLANK(G1759), ,VLOOKUP(G1759, Institucijos,2, FALSE))</f>
      </nc>
      <ndxf>
        <alignment horizontal="center" vertical="center" wrapText="1" readingOrder="0"/>
        <border outline="0">
          <left style="thin">
            <color auto="1"/>
          </left>
          <right style="thin">
            <color auto="1"/>
          </right>
          <top style="thin">
            <color auto="1"/>
          </top>
          <bottom style="thin">
            <color auto="1"/>
          </bottom>
        </border>
      </ndxf>
    </rcc>
  </rrc>
  <rrc rId="79169" sId="1" ref="A2649:XFD2649" action="deleteRow">
    <rfmt sheetId="1" xfDxf="1" sqref="A2649:XFD2649" start="0" length="0"/>
    <rcc rId="0" sId="1" dxf="1">
      <nc r="A2649">
        <f>IF(ISBLANK(D2649), ,VLOOKUP(D2649, Kodai,2, FALSE))</f>
      </nc>
      <ndxf>
        <alignment horizontal="left" vertical="center" wrapText="1" readingOrder="0"/>
        <border outline="0">
          <left style="thin">
            <color auto="1"/>
          </left>
          <right style="thin">
            <color auto="1"/>
          </right>
          <top style="thin">
            <color auto="1"/>
          </top>
          <bottom style="thin">
            <color auto="1"/>
          </bottom>
        </border>
      </ndxf>
    </rcc>
    <rcc rId="0" sId="1" dxf="1">
      <nc r="B2649">
        <f>IF(ISBLANK(D2649), ,VLOOKUP(D2649, Kodai,3, FALSE))</f>
      </nc>
      <ndxf>
        <alignment horizontal="left" vertical="center" wrapText="1" readingOrder="0"/>
        <border outline="0">
          <left style="thin">
            <color auto="1"/>
          </left>
          <right style="thin">
            <color auto="1"/>
          </right>
          <top style="thin">
            <color auto="1"/>
          </top>
          <bottom style="thin">
            <color auto="1"/>
          </bottom>
        </border>
      </ndxf>
    </rcc>
    <rcc rId="0" sId="1" dxf="1">
      <nc r="C2649">
        <f>IF(ISBLANK(D2649), ,VLOOKUP(D2649, Kodai,4, FALSE))</f>
      </nc>
      <ndxf>
        <alignment horizontal="left" vertical="center" wrapText="1" readingOrder="0"/>
        <border outline="0">
          <left style="thin">
            <color auto="1"/>
          </left>
          <right style="thin">
            <color auto="1"/>
          </right>
          <top style="thin">
            <color auto="1"/>
          </top>
          <bottom style="thin">
            <color auto="1"/>
          </bottom>
        </border>
      </ndxf>
    </rcc>
    <rcc rId="0" sId="1" dxf="1">
      <nc r="D2649" t="inlineStr">
        <is>
          <t>K6_P2_T2</t>
        </is>
      </nc>
      <ndxf>
        <alignment horizontal="center" vertical="center" wrapText="1" readingOrder="0"/>
        <border outline="0">
          <left style="thin">
            <color auto="1"/>
          </left>
          <right style="thin">
            <color auto="1"/>
          </right>
          <top style="thin">
            <color auto="1"/>
          </top>
          <bottom style="thin">
            <color auto="1"/>
          </bottom>
        </border>
      </ndxf>
    </rcc>
    <rcc rId="0" sId="1" dxf="1">
      <nc r="E2649" t="inlineStr">
        <is>
          <t>Fizinis maketas ( 3D modelis ir kt.)</t>
        </is>
      </nc>
      <ndxf>
        <alignment vertical="top" wrapText="1" readingOrder="0"/>
        <border outline="0">
          <left style="thin">
            <color auto="1"/>
          </left>
          <right style="thin">
            <color auto="1"/>
          </right>
          <top style="thin">
            <color auto="1"/>
          </top>
          <bottom style="thin">
            <color auto="1"/>
          </bottom>
        </border>
      </ndxf>
    </rcc>
    <rcc rId="0" sId="1" dxf="1">
      <nc r="F2649" t="inlineStr">
        <is>
          <t>Marius Urbanavičius 
Vilniaus dailės akademijos Dizaino inovacijų centro direktorius
(8-5) 212 6869
marius.urbanavicius@vda.lt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2649">
        <v>3</v>
      </nc>
      <ndxf>
        <alignment horizontal="center" vertical="center" readingOrder="0"/>
        <border outline="0">
          <left style="thin">
            <color auto="1"/>
          </left>
          <right style="thin">
            <color auto="1"/>
          </right>
          <top style="thin">
            <color auto="1"/>
          </top>
          <bottom style="thin">
            <color auto="1"/>
          </bottom>
        </border>
      </ndxf>
    </rcc>
    <rcc rId="0" sId="1" dxf="1">
      <nc r="H2649">
        <f>IF(ISBLANK(G2649), ,VLOOKUP(G2649,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70" sId="1" ref="A1025:XFD1025" action="deleteRow">
    <rfmt sheetId="1" xfDxf="1" sqref="A1025:XFD1025" start="0" length="0"/>
    <rcc rId="0" sId="1" dxf="1">
      <nc r="A1025">
        <f>IF(ISBLANK(D1025), ,VLOOKUP(D1025, Kodai,2, FALSE))</f>
      </nc>
      <ndxf>
        <alignment horizontal="left" vertical="center" wrapText="1" readingOrder="0"/>
        <border outline="0">
          <left style="thin">
            <color auto="1"/>
          </left>
          <right style="thin">
            <color auto="1"/>
          </right>
          <top style="thin">
            <color auto="1"/>
          </top>
          <bottom style="thin">
            <color auto="1"/>
          </bottom>
        </border>
      </ndxf>
    </rcc>
    <rcc rId="0" sId="1" dxf="1">
      <nc r="B1025">
        <f>IF(ISBLANK(D1025), ,VLOOKUP(D1025, Kodai,3, FALSE))</f>
      </nc>
      <ndxf>
        <alignment horizontal="left" vertical="center" wrapText="1" readingOrder="0"/>
        <border outline="0">
          <left style="thin">
            <color auto="1"/>
          </left>
          <right style="thin">
            <color auto="1"/>
          </right>
          <top style="thin">
            <color auto="1"/>
          </top>
          <bottom style="thin">
            <color auto="1"/>
          </bottom>
        </border>
      </ndxf>
    </rcc>
    <rcc rId="0" sId="1" dxf="1">
      <nc r="C1025">
        <f>IF(ISBLANK(D1025), ,VLOOKUP(D1025, Kodai,4, FALSE))</f>
      </nc>
      <ndxf>
        <alignment horizontal="left" vertical="center" wrapText="1" readingOrder="0"/>
        <border outline="0">
          <left style="thin">
            <color auto="1"/>
          </left>
          <right style="thin">
            <color auto="1"/>
          </right>
          <top style="thin">
            <color auto="1"/>
          </top>
          <bottom style="thin">
            <color auto="1"/>
          </bottom>
        </border>
      </ndxf>
    </rcc>
    <rcc rId="0" sId="1" dxf="1">
      <nc r="D1025" t="inlineStr">
        <is>
          <t>K3_P2_T2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25" t="inlineStr">
        <is>
          <t>Funkcionaliojo maisto produktų ir gėrimų gamybos technologijų kūrimas iš vietinių žaliavų</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25"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25">
        <v>22</v>
      </nc>
      <ndxf>
        <alignment horizontal="center" vertical="center" readingOrder="0"/>
        <border outline="0">
          <left style="thin">
            <color auto="1"/>
          </left>
          <right style="thin">
            <color auto="1"/>
          </right>
          <top style="thin">
            <color auto="1"/>
          </top>
          <bottom style="thin">
            <color auto="1"/>
          </bottom>
        </border>
      </ndxf>
    </rcc>
    <rcc rId="0" sId="1" dxf="1">
      <nc r="H1025">
        <f>IF(ISBLANK(G1025), ,VLOOKUP(G1025, Institucijos,2, FALSE))</f>
      </nc>
      <ndxf>
        <alignment horizontal="center" vertical="center" wrapText="1" readingOrder="0"/>
        <border outline="0">
          <left style="thin">
            <color auto="1"/>
          </left>
          <right style="thin">
            <color auto="1"/>
          </right>
          <top style="thin">
            <color auto="1"/>
          </top>
          <bottom style="thin">
            <color auto="1"/>
          </bottom>
        </border>
      </ndxf>
    </rcc>
  </rrc>
  <rrc rId="79171" sId="1" ref="A1051:XFD1051" action="deleteRow">
    <rfmt sheetId="1" xfDxf="1" sqref="A1051:XFD1051" start="0" length="0"/>
    <rcc rId="0" sId="1" dxf="1">
      <nc r="A1051">
        <f>IF(ISBLANK(D1051), ,VLOOKUP(D1051, Kodai,2, FALSE))</f>
      </nc>
      <ndxf>
        <alignment horizontal="left" vertical="center" wrapText="1" readingOrder="0"/>
        <border outline="0">
          <left style="thin">
            <color auto="1"/>
          </left>
          <right style="thin">
            <color auto="1"/>
          </right>
          <top style="thin">
            <color auto="1"/>
          </top>
          <bottom style="thin">
            <color auto="1"/>
          </bottom>
        </border>
      </ndxf>
    </rcc>
    <rcc rId="0" sId="1" dxf="1">
      <nc r="B1051">
        <f>IF(ISBLANK(D1051), ,VLOOKUP(D1051, Kodai,3, FALSE))</f>
      </nc>
      <ndxf>
        <alignment horizontal="left" vertical="center" wrapText="1" readingOrder="0"/>
        <border outline="0">
          <left style="thin">
            <color auto="1"/>
          </left>
          <right style="thin">
            <color auto="1"/>
          </right>
          <top style="thin">
            <color auto="1"/>
          </top>
          <bottom style="thin">
            <color auto="1"/>
          </bottom>
        </border>
      </ndxf>
    </rcc>
    <rcc rId="0" sId="1" dxf="1">
      <nc r="C1051">
        <f>IF(ISBLANK(D1051), ,VLOOKUP(D1051, Kodai,4, FALSE))</f>
      </nc>
      <ndxf>
        <alignment horizontal="left" vertical="center" wrapText="1" readingOrder="0"/>
        <border outline="0">
          <left style="thin">
            <color auto="1"/>
          </left>
          <right style="thin">
            <color auto="1"/>
          </right>
          <top style="thin">
            <color auto="1"/>
          </top>
          <bottom style="thin">
            <color auto="1"/>
          </bottom>
        </border>
      </ndxf>
    </rcc>
    <rcc rId="0" sId="1" dxf="1">
      <nc r="D1051" t="inlineStr">
        <is>
          <t>K3_P2_T2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51" t="inlineStr">
        <is>
          <t>Funkcionaliojo maisto produktų ir gėrimų gamybos technologijų kūrimas panaudojant iš vietinių žaliavų pagamintus ingredientus; gautų produktų sudėties ir savybių įvertinimas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51"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51">
        <v>22</v>
      </nc>
      <ndxf>
        <alignment horizontal="center" vertical="center" readingOrder="0"/>
        <border outline="0">
          <left style="thin">
            <color auto="1"/>
          </left>
          <right style="thin">
            <color auto="1"/>
          </right>
          <top style="thin">
            <color auto="1"/>
          </top>
          <bottom style="thin">
            <color auto="1"/>
          </bottom>
        </border>
      </ndxf>
    </rcc>
    <rcc rId="0" sId="1" dxf="1">
      <nc r="H1051">
        <f>IF(ISBLANK(G1051), ,VLOOKUP(G1051,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72" sId="1" ref="A1896:XFD1896" action="deleteRow">
    <rfmt sheetId="1" xfDxf="1" sqref="A1896:XFD1896" start="0" length="0"/>
    <rcc rId="0" sId="1" dxf="1">
      <nc r="A1896">
        <f>IF(ISBLANK(D1896), ,VLOOKUP(D1896, Kodai,2, FALSE))</f>
      </nc>
      <ndxf>
        <alignment horizontal="left" vertical="center" wrapText="1" readingOrder="0"/>
        <border outline="0">
          <left style="thin">
            <color auto="1"/>
          </left>
          <right style="thin">
            <color auto="1"/>
          </right>
          <top style="thin">
            <color auto="1"/>
          </top>
          <bottom style="thin">
            <color auto="1"/>
          </bottom>
        </border>
      </ndxf>
    </rcc>
    <rcc rId="0" sId="1" dxf="1">
      <nc r="B1896">
        <f>IF(ISBLANK(D1896), ,VLOOKUP(D1896, Kodai,3, FALSE))</f>
      </nc>
      <ndxf>
        <alignment horizontal="left" vertical="center" wrapText="1" readingOrder="0"/>
        <border outline="0">
          <left style="thin">
            <color auto="1"/>
          </left>
          <right style="thin">
            <color auto="1"/>
          </right>
          <top style="thin">
            <color auto="1"/>
          </top>
          <bottom style="thin">
            <color auto="1"/>
          </bottom>
        </border>
      </ndxf>
    </rcc>
    <rcc rId="0" sId="1" dxf="1">
      <nc r="C1896">
        <f>IF(ISBLANK(D1896), ,VLOOKUP(D1896, Kodai,4, FALSE))</f>
      </nc>
      <ndxf>
        <alignment horizontal="left" vertical="center" wrapText="1" readingOrder="0"/>
        <border outline="0">
          <left style="thin">
            <color auto="1"/>
          </left>
          <right style="thin">
            <color auto="1"/>
          </right>
          <top style="thin">
            <color auto="1"/>
          </top>
          <bottom style="thin">
            <color auto="1"/>
          </bottom>
        </border>
      </ndxf>
    </rcc>
    <rcc rId="0" sId="1" dxf="1">
      <nc r="D1896"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96" t="inlineStr">
        <is>
          <t>Geopolimerinio betono kūrimas ir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9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96">
        <v>22</v>
      </nc>
      <ndxf>
        <alignment horizontal="center" vertical="center" readingOrder="0"/>
        <border outline="0">
          <left style="thin">
            <color auto="1"/>
          </left>
          <right style="thin">
            <color auto="1"/>
          </right>
          <top style="thin">
            <color auto="1"/>
          </top>
          <bottom style="thin">
            <color auto="1"/>
          </bottom>
        </border>
      </ndxf>
    </rcc>
    <rcc rId="0" sId="1" dxf="1">
      <nc r="H1896">
        <f>IF(ISBLANK(G1896), ,VLOOKUP(G1896, Institucijos,2, FALSE))</f>
      </nc>
      <ndxf>
        <alignment horizontal="center" vertical="center" wrapText="1" readingOrder="0"/>
        <border outline="0">
          <left style="thin">
            <color auto="1"/>
          </left>
          <right style="thin">
            <color auto="1"/>
          </right>
          <top style="thin">
            <color auto="1"/>
          </top>
          <bottom style="thin">
            <color auto="1"/>
          </bottom>
        </border>
      </ndxf>
    </rcc>
  </rrc>
  <rrc rId="79173" sId="1" ref="A1905:XFD1905" action="deleteRow">
    <rfmt sheetId="1" xfDxf="1" sqref="A1905:XFD1905" start="0" length="0"/>
    <rcc rId="0" sId="1" dxf="1">
      <nc r="A1905">
        <f>IF(ISBLANK(D1905), ,VLOOKUP(D1905, Kodai,2, FALSE))</f>
      </nc>
      <ndxf>
        <alignment horizontal="left" vertical="center" wrapText="1" readingOrder="0"/>
        <border outline="0">
          <left style="thin">
            <color auto="1"/>
          </left>
          <right style="thin">
            <color auto="1"/>
          </right>
          <top style="thin">
            <color auto="1"/>
          </top>
          <bottom style="thin">
            <color auto="1"/>
          </bottom>
        </border>
      </ndxf>
    </rcc>
    <rcc rId="0" sId="1" dxf="1">
      <nc r="B1905">
        <f>IF(ISBLANK(D1905), ,VLOOKUP(D1905, Kodai,3, FALSE))</f>
      </nc>
      <ndxf>
        <alignment horizontal="left" vertical="center" wrapText="1" readingOrder="0"/>
        <border outline="0">
          <left style="thin">
            <color auto="1"/>
          </left>
          <right style="thin">
            <color auto="1"/>
          </right>
          <top style="thin">
            <color auto="1"/>
          </top>
          <bottom style="thin">
            <color auto="1"/>
          </bottom>
        </border>
      </ndxf>
    </rcc>
    <rcc rId="0" sId="1" dxf="1">
      <nc r="C1905">
        <f>IF(ISBLANK(D1905), ,VLOOKUP(D1905, Kodai,4, FALSE))</f>
      </nc>
      <ndxf>
        <alignment horizontal="left" vertical="center" wrapText="1" readingOrder="0"/>
        <border outline="0">
          <left style="thin">
            <color auto="1"/>
          </left>
          <right style="thin">
            <color auto="1"/>
          </right>
          <top style="thin">
            <color auto="1"/>
          </top>
          <bottom style="thin">
            <color auto="1"/>
          </bottom>
        </border>
      </ndxf>
    </rcc>
    <rcc rId="0" sId="1" dxf="1">
      <nc r="D1905"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905" t="inlineStr">
        <is>
          <t>Geopolimerinio betono kūrimas ir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905"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905">
        <v>22</v>
      </nc>
      <ndxf>
        <alignment horizontal="center" vertical="center" readingOrder="0"/>
        <border outline="0">
          <left style="thin">
            <color auto="1"/>
          </left>
          <right style="thin">
            <color auto="1"/>
          </right>
          <top style="thin">
            <color auto="1"/>
          </top>
          <bottom style="thin">
            <color auto="1"/>
          </bottom>
        </border>
      </ndxf>
    </rcc>
    <rcc rId="0" sId="1" dxf="1">
      <nc r="H1905">
        <f>IF(ISBLANK(G1905), ,VLOOKUP(G1905,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74" sId="1" ref="A1034:XFD1034" action="deleteRow">
    <rfmt sheetId="1" xfDxf="1" sqref="A1034:XFD1034" start="0" length="0"/>
    <rcc rId="0" sId="1" dxf="1">
      <nc r="A1034">
        <f>IF(ISBLANK(D1034), ,VLOOKUP(D1034, Kodai,2, FALSE))</f>
      </nc>
      <ndxf>
        <alignment horizontal="left" vertical="center" wrapText="1" readingOrder="0"/>
        <border outline="0">
          <left style="thin">
            <color auto="1"/>
          </left>
          <right style="thin">
            <color auto="1"/>
          </right>
          <top style="thin">
            <color auto="1"/>
          </top>
          <bottom style="thin">
            <color auto="1"/>
          </bottom>
        </border>
      </ndxf>
    </rcc>
    <rcc rId="0" sId="1" dxf="1">
      <nc r="B1034">
        <f>IF(ISBLANK(D1034), ,VLOOKUP(D1034, Kodai,3, FALSE))</f>
      </nc>
      <ndxf>
        <alignment horizontal="left" vertical="center" wrapText="1" readingOrder="0"/>
        <border outline="0">
          <left style="thin">
            <color auto="1"/>
          </left>
          <right style="thin">
            <color auto="1"/>
          </right>
          <top style="thin">
            <color auto="1"/>
          </top>
          <bottom style="thin">
            <color auto="1"/>
          </bottom>
        </border>
      </ndxf>
    </rcc>
    <rcc rId="0" sId="1" dxf="1">
      <nc r="C1034">
        <f>IF(ISBLANK(D1034), ,VLOOKUP(D1034, Kodai,4, FALSE))</f>
      </nc>
      <ndxf>
        <alignment horizontal="left" vertical="center" wrapText="1" readingOrder="0"/>
        <border outline="0">
          <left style="thin">
            <color auto="1"/>
          </left>
          <right style="thin">
            <color auto="1"/>
          </right>
          <top style="thin">
            <color auto="1"/>
          </top>
          <bottom style="thin">
            <color auto="1"/>
          </bottom>
        </border>
      </ndxf>
    </rcc>
    <rcc rId="0" sId="1" dxf="1">
      <nc r="D1034" t="inlineStr">
        <is>
          <t>K3_P2_T2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34" t="inlineStr">
        <is>
          <t xml:space="preserve">Inovatyvių maisto produktų (pieno) prototipų kūrimas ir jų tyrimai. </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34"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34">
        <v>22</v>
      </nc>
      <ndxf>
        <alignment horizontal="center" vertical="center" readingOrder="0"/>
        <border outline="0">
          <left style="thin">
            <color auto="1"/>
          </left>
          <right style="thin">
            <color auto="1"/>
          </right>
          <top style="thin">
            <color auto="1"/>
          </top>
          <bottom style="thin">
            <color auto="1"/>
          </bottom>
        </border>
      </ndxf>
    </rcc>
    <rcc rId="0" sId="1" dxf="1">
      <nc r="H1034">
        <f>IF(ISBLANK(G1034), ,VLOOKUP(G1034,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75" sId="1" ref="A1067:XFD1067" action="deleteRow">
    <rfmt sheetId="1" xfDxf="1" sqref="A1067:XFD1067" start="0" length="0"/>
    <rcc rId="0" sId="1" dxf="1">
      <nc r="A1067">
        <f>IF(ISBLANK(D1067), ,VLOOKUP(D1067, Kodai,2, FALSE))</f>
      </nc>
      <ndxf>
        <alignment horizontal="left" vertical="center" wrapText="1" readingOrder="0"/>
        <border outline="0">
          <left style="thin">
            <color auto="1"/>
          </left>
          <right style="thin">
            <color auto="1"/>
          </right>
          <top style="thin">
            <color auto="1"/>
          </top>
          <bottom style="thin">
            <color auto="1"/>
          </bottom>
        </border>
      </ndxf>
    </rcc>
    <rcc rId="0" sId="1" dxf="1">
      <nc r="B1067">
        <f>IF(ISBLANK(D1067), ,VLOOKUP(D1067, Kodai,3, FALSE))</f>
      </nc>
      <ndxf>
        <alignment horizontal="left" vertical="center" wrapText="1" readingOrder="0"/>
        <border outline="0">
          <left style="thin">
            <color auto="1"/>
          </left>
          <right style="thin">
            <color auto="1"/>
          </right>
          <top style="thin">
            <color auto="1"/>
          </top>
          <bottom style="thin">
            <color auto="1"/>
          </bottom>
        </border>
      </ndxf>
    </rcc>
    <rcc rId="0" sId="1" dxf="1">
      <nc r="C1067">
        <f>IF(ISBLANK(D1067), ,VLOOKUP(D1067, Kodai,4, FALSE))</f>
      </nc>
      <ndxf>
        <alignment horizontal="left" vertical="center" wrapText="1" readingOrder="0"/>
        <border outline="0">
          <left style="thin">
            <color auto="1"/>
          </left>
          <right style="thin">
            <color auto="1"/>
          </right>
          <top style="thin">
            <color auto="1"/>
          </top>
          <bottom style="thin">
            <color auto="1"/>
          </bottom>
        </border>
      </ndxf>
    </rcc>
    <rcc rId="0" sId="1" dxf="1">
      <nc r="D1067" t="inlineStr">
        <is>
          <t>K3_P1_T2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67" t="inlineStr">
        <is>
          <t>Inovatyvių maisto produktų technologijų kūrimas , tobulinimas,  įdiegimas maisto pramonės įmonėse</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6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67">
        <v>22</v>
      </nc>
      <ndxf>
        <alignment horizontal="center" vertical="center" readingOrder="0"/>
        <border outline="0">
          <left style="thin">
            <color auto="1"/>
          </left>
          <right style="thin">
            <color auto="1"/>
          </right>
          <top style="thin">
            <color auto="1"/>
          </top>
          <bottom style="thin">
            <color auto="1"/>
          </bottom>
        </border>
      </ndxf>
    </rcc>
    <rcc rId="0" sId="1" dxf="1">
      <nc r="H1067">
        <f>IF(ISBLANK(G1067), ,VLOOKUP(G1067, Institucijos,2, FALSE))</f>
      </nc>
      <ndxf>
        <alignment horizontal="center" vertical="center" wrapText="1" readingOrder="0"/>
        <border outline="0">
          <left style="thin">
            <color auto="1"/>
          </left>
          <right style="thin">
            <color auto="1"/>
          </right>
          <top style="thin">
            <color auto="1"/>
          </top>
          <bottom style="thin">
            <color auto="1"/>
          </bottom>
        </border>
      </ndxf>
    </rcc>
  </rrc>
  <rcc rId="79176" sId="1">
    <oc r="E1086" t="inlineStr">
      <is>
        <t>Inovatyvių maisto produktų technologijų kūrimas , tobulinimas,  įdiegimas maisto pramonės įmonėse</t>
      </is>
    </oc>
    <nc r="E1086" t="inlineStr">
      <is>
        <t>Inovatyvių maisto produktų technologijų kūrimas , tobulinimas</t>
      </is>
    </nc>
  </rcc>
  <rrc rId="79177" sId="1" ref="A1093:XFD1093" action="deleteRow">
    <rfmt sheetId="1" xfDxf="1" sqref="A1093:XFD1093" start="0" length="0"/>
    <rcc rId="0" sId="1" dxf="1">
      <nc r="A1093">
        <f>IF(ISBLANK(D1093), ,VLOOKUP(D1093, Kodai,2, FALSE))</f>
      </nc>
      <ndxf>
        <alignment horizontal="left" vertical="center" wrapText="1" readingOrder="0"/>
        <border outline="0">
          <left style="thin">
            <color auto="1"/>
          </left>
          <right style="thin">
            <color auto="1"/>
          </right>
          <top style="thin">
            <color auto="1"/>
          </top>
          <bottom style="thin">
            <color auto="1"/>
          </bottom>
        </border>
      </ndxf>
    </rcc>
    <rcc rId="0" sId="1" dxf="1">
      <nc r="B1093">
        <f>IF(ISBLANK(D1093), ,VLOOKUP(D1093, Kodai,3, FALSE))</f>
      </nc>
      <ndxf>
        <alignment horizontal="left" vertical="center" wrapText="1" readingOrder="0"/>
        <border outline="0">
          <left style="thin">
            <color auto="1"/>
          </left>
          <right style="thin">
            <color auto="1"/>
          </right>
          <top style="thin">
            <color auto="1"/>
          </top>
          <bottom style="thin">
            <color auto="1"/>
          </bottom>
        </border>
      </ndxf>
    </rcc>
    <rcc rId="0" sId="1" dxf="1">
      <nc r="C1093">
        <f>IF(ISBLANK(D1093), ,VLOOKUP(D1093, Kodai,4, FALSE))</f>
      </nc>
      <ndxf>
        <alignment horizontal="left" vertical="center" wrapText="1" readingOrder="0"/>
        <border outline="0">
          <left style="thin">
            <color auto="1"/>
          </left>
          <right style="thin">
            <color auto="1"/>
          </right>
          <top style="thin">
            <color auto="1"/>
          </top>
          <bottom style="thin">
            <color auto="1"/>
          </bottom>
        </border>
      </ndxf>
    </rcc>
    <rcc rId="0" sId="1" dxf="1">
      <nc r="D1093" t="inlineStr">
        <is>
          <t>K3_P1_T3</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93" t="inlineStr">
        <is>
          <t>Inovatyvių maisto produktų technologijų kūrimas , tobulinimas,  įdiegimas maisto pramonės įmonėse</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93"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93">
        <v>22</v>
      </nc>
      <ndxf>
        <alignment horizontal="center" vertical="center" readingOrder="0"/>
        <border outline="0">
          <left style="thin">
            <color auto="1"/>
          </left>
          <right style="thin">
            <color auto="1"/>
          </right>
          <top style="thin">
            <color auto="1"/>
          </top>
          <bottom style="thin">
            <color auto="1"/>
          </bottom>
        </border>
      </ndxf>
    </rcc>
    <rcc rId="0" sId="1" dxf="1">
      <nc r="H1093">
        <f>IF(ISBLANK(G1093), ,VLOOKUP(G1093,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64">
    <dxf>
      <alignment wrapText="1" readingOrder="0"/>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78" sId="1" ref="A1990:XFD1990" action="deleteRow">
    <rfmt sheetId="1" xfDxf="1" sqref="A1990:XFD1990" start="0" length="0"/>
    <rcc rId="0" sId="1" dxf="1">
      <nc r="A1990">
        <f>IF(ISBLANK(D1990), ,VLOOKUP(D1990, Kodai,2, FALSE))</f>
      </nc>
      <ndxf>
        <alignment horizontal="left" vertical="center" wrapText="1" readingOrder="0"/>
        <border outline="0">
          <left style="thin">
            <color auto="1"/>
          </left>
          <right style="thin">
            <color auto="1"/>
          </right>
          <top style="thin">
            <color auto="1"/>
          </top>
          <bottom style="thin">
            <color auto="1"/>
          </bottom>
        </border>
      </ndxf>
    </rcc>
    <rcc rId="0" sId="1" dxf="1">
      <nc r="B1990">
        <f>IF(ISBLANK(D1990), ,VLOOKUP(D1990, Kodai,3, FALSE))</f>
      </nc>
      <ndxf>
        <alignment horizontal="left" vertical="center" wrapText="1" readingOrder="0"/>
        <border outline="0">
          <left style="thin">
            <color auto="1"/>
          </left>
          <right style="thin">
            <color auto="1"/>
          </right>
          <top style="thin">
            <color auto="1"/>
          </top>
          <bottom style="thin">
            <color auto="1"/>
          </bottom>
        </border>
      </ndxf>
    </rcc>
    <rcc rId="0" sId="1" dxf="1">
      <nc r="C1990">
        <f>IF(ISBLANK(D1990), ,VLOOKUP(D1990, Kodai,4, FALSE))</f>
      </nc>
      <ndxf>
        <alignment horizontal="left" vertical="center" wrapText="1" readingOrder="0"/>
        <border outline="0">
          <left style="thin">
            <color auto="1"/>
          </left>
          <right style="thin">
            <color auto="1"/>
          </right>
          <top style="thin">
            <color auto="1"/>
          </top>
          <bottom style="thin">
            <color auto="1"/>
          </bottom>
        </border>
      </ndxf>
    </rcc>
    <rcc rId="0" sId="1" dxf="1">
      <nc r="D1990" t="inlineStr">
        <is>
          <t>K4_P4_T2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990" t="inlineStr">
        <is>
          <t>Interaktyvių sensorinių sistemų technologinė plėtra ir projektavimas.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990"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990">
        <v>22</v>
      </nc>
      <ndxf>
        <alignment horizontal="center" vertical="center" readingOrder="0"/>
        <border outline="0">
          <left style="thin">
            <color auto="1"/>
          </left>
          <right style="thin">
            <color auto="1"/>
          </right>
          <top style="thin">
            <color auto="1"/>
          </top>
          <bottom style="thin">
            <color auto="1"/>
          </bottom>
        </border>
      </ndxf>
    </rcc>
    <rcc rId="0" sId="1" dxf="1">
      <nc r="H1990">
        <f>IF(ISBLANK(G1990), ,VLOOKUP(G1990,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2270" sId="1" ref="A2451:XFD2451" action="deleteRow">
    <rfmt sheetId="1" xfDxf="1" sqref="A2451:XFD2451" start="0" length="0"/>
    <rcc rId="0" sId="1" dxf="1">
      <nc r="A2451">
        <f>IF(ISBLANK(D2451), ,VLOOKUP(D2451, Kodai,2, FALSE))</f>
      </nc>
      <ndxf>
        <alignment horizontal="left" vertical="center" wrapText="1" readingOrder="0"/>
        <border outline="0">
          <left style="thin">
            <color auto="1"/>
          </left>
          <right style="thin">
            <color auto="1"/>
          </right>
          <top style="thin">
            <color auto="1"/>
          </top>
          <bottom style="thin">
            <color auto="1"/>
          </bottom>
        </border>
      </ndxf>
    </rcc>
    <rcc rId="0" sId="1" dxf="1">
      <nc r="B2451">
        <f>IF(ISBLANK(D2451), ,VLOOKUP(D2451, Kodai,3, FALSE))</f>
      </nc>
      <ndxf>
        <alignment horizontal="left" vertical="center" wrapText="1" readingOrder="0"/>
        <border outline="0">
          <left style="thin">
            <color auto="1"/>
          </left>
          <right style="thin">
            <color auto="1"/>
          </right>
          <top style="thin">
            <color auto="1"/>
          </top>
          <bottom style="thin">
            <color auto="1"/>
          </bottom>
        </border>
      </ndxf>
    </rcc>
    <rcc rId="0" sId="1" dxf="1">
      <nc r="C2451">
        <f>IF(ISBLANK(D2451), ,VLOOKUP(D2451, Kodai,4, FALSE))</f>
      </nc>
      <ndxf>
        <alignment horizontal="left" vertical="center" wrapText="1" readingOrder="0"/>
        <border outline="0">
          <left style="thin">
            <color auto="1"/>
          </left>
          <right style="thin">
            <color auto="1"/>
          </right>
          <top style="thin">
            <color auto="1"/>
          </top>
          <bottom style="thin">
            <color auto="1"/>
          </bottom>
        </border>
      </ndxf>
    </rcc>
    <rcc rId="0" sId="1" dxf="1">
      <nc r="D2451" t="inlineStr">
        <is>
          <t>K6_P2_T2</t>
        </is>
      </nc>
      <ndxf>
        <alignment horizontal="center" vertical="center" wrapText="1" readingOrder="0"/>
        <border outline="0">
          <left style="thin">
            <color auto="1"/>
          </left>
          <right style="thin">
            <color auto="1"/>
          </right>
          <top style="thin">
            <color auto="1"/>
          </top>
          <bottom style="thin">
            <color auto="1"/>
          </bottom>
        </border>
      </ndxf>
    </rcc>
    <rcc rId="0" sId="1" dxf="1">
      <nc r="E2451" t="inlineStr">
        <is>
          <t>Sistemų taikančių duomenų gavybos ir dirbtinio intelekto inovacijų procese bandomosios partijos gamyba</t>
        </is>
      </nc>
      <ndxf>
        <alignment vertical="top" wrapText="1" readingOrder="0"/>
        <border outline="0">
          <left style="thin">
            <color auto="1"/>
          </left>
          <right style="thin">
            <color auto="1"/>
          </right>
          <top style="thin">
            <color auto="1"/>
          </top>
          <bottom style="thin">
            <color auto="1"/>
          </bottom>
        </border>
      </ndxf>
    </rcc>
    <rcc rId="0" sId="1" dxf="1">
      <nc r="F2451" t="inlineStr">
        <is>
          <t>Prof. Tomas Krilavičius
IT skyriaus vadovas 
 t.krilavicius@bpti.lt
 +37061804223</t>
        </is>
      </nc>
      <ndxf>
        <alignment horizontal="left" vertical="top" wrapText="1" readingOrder="0"/>
        <border outline="0">
          <left style="thin">
            <color auto="1"/>
          </left>
          <right style="thin">
            <color auto="1"/>
          </right>
          <top style="thin">
            <color auto="1"/>
          </top>
          <bottom style="thin">
            <color auto="1"/>
          </bottom>
        </border>
      </ndxf>
    </rcc>
    <rcc rId="0" sId="1" dxf="1">
      <nc r="G2451">
        <v>20</v>
      </nc>
      <ndxf>
        <alignment horizontal="center" vertical="center" readingOrder="0"/>
        <border outline="0">
          <left style="thin">
            <color auto="1"/>
          </left>
          <right style="thin">
            <color auto="1"/>
          </right>
          <top style="thin">
            <color auto="1"/>
          </top>
          <bottom style="thin">
            <color auto="1"/>
          </bottom>
        </border>
      </ndxf>
    </rcc>
    <rcc rId="0" sId="1" dxf="1">
      <nc r="H2451">
        <f>IF(ISBLANK(G2451), ,VLOOKUP(G2451, Institucijos,2, FALSE))</f>
      </nc>
      <ndxf>
        <alignment horizontal="center" vertical="center" wrapText="1" readingOrder="0"/>
        <border outline="0">
          <left style="thin">
            <color auto="1"/>
          </left>
          <right style="thin">
            <color auto="1"/>
          </right>
          <top style="thin">
            <color auto="1"/>
          </top>
          <bottom style="thin">
            <color auto="1"/>
          </bottom>
        </border>
      </ndxf>
    </rcc>
  </rrc>
  <rrc rId="82271" sId="1" ref="A1480:XFD1480" action="deleteRow">
    <rfmt sheetId="1" xfDxf="1" sqref="A1480:XFD1480" start="0" length="0"/>
    <rcc rId="0" sId="1" dxf="1">
      <nc r="A1480">
        <f>IF(ISBLANK(D1480), ,VLOOKUP(D1480, Kodai,2, FALSE))</f>
      </nc>
      <ndxf>
        <alignment horizontal="left" vertical="center" wrapText="1" readingOrder="0"/>
        <border outline="0">
          <left style="thin">
            <color auto="1"/>
          </left>
          <right style="thin">
            <color auto="1"/>
          </right>
          <top style="thin">
            <color auto="1"/>
          </top>
          <bottom style="thin">
            <color auto="1"/>
          </bottom>
        </border>
      </ndxf>
    </rcc>
    <rcc rId="0" sId="1" dxf="1">
      <nc r="B1480">
        <f>IF(ISBLANK(D1480), ,VLOOKUP(D1480, Kodai,3, FALSE))</f>
      </nc>
      <ndxf>
        <alignment horizontal="left" vertical="center" wrapText="1" readingOrder="0"/>
        <border outline="0">
          <left style="thin">
            <color auto="1"/>
          </left>
          <right style="thin">
            <color auto="1"/>
          </right>
          <top style="thin">
            <color auto="1"/>
          </top>
          <bottom style="thin">
            <color auto="1"/>
          </bottom>
        </border>
      </ndxf>
    </rcc>
    <rcc rId="0" sId="1" dxf="1">
      <nc r="C1480">
        <f>IF(ISBLANK(D1480), ,VLOOKUP(D1480, Kodai,4, FALSE))</f>
      </nc>
      <ndxf>
        <alignment horizontal="left" vertical="center" wrapText="1" readingOrder="0"/>
        <border outline="0">
          <left style="thin">
            <color auto="1"/>
          </left>
          <right style="thin">
            <color auto="1"/>
          </right>
          <top style="thin">
            <color auto="1"/>
          </top>
          <bottom style="thin">
            <color auto="1"/>
          </bottom>
        </border>
      </ndxf>
    </rcc>
    <rcc rId="0" sId="1" dxf="1">
      <nc r="D1480" t="inlineStr">
        <is>
          <t>K5_P4_T2</t>
        </is>
      </nc>
      <ndxf>
        <alignment horizontal="center" vertical="center" readingOrder="0"/>
        <border outline="0">
          <left style="thin">
            <color auto="1"/>
          </left>
          <right style="thin">
            <color auto="1"/>
          </right>
          <top style="thin">
            <color auto="1"/>
          </top>
          <bottom style="thin">
            <color auto="1"/>
          </bottom>
        </border>
      </ndxf>
    </rcc>
    <rcc rId="0" sId="1" dxf="1">
      <nc r="E1480" t="inlineStr">
        <is>
          <t>Sistemų taikančių duomenų gavybos ir dirbtinio intelekto technologijų sprendimus debesų kompiuterijoje bandomosios partijos gamyba.</t>
        </is>
      </nc>
      <ndxf>
        <alignment vertical="top" wrapText="1" readingOrder="0"/>
        <border outline="0">
          <left style="thin">
            <color auto="1"/>
          </left>
          <right style="thin">
            <color auto="1"/>
          </right>
          <top style="thin">
            <color auto="1"/>
          </top>
          <bottom style="thin">
            <color auto="1"/>
          </bottom>
        </border>
      </ndxf>
    </rcc>
    <rcc rId="0" sId="1" dxf="1">
      <nc r="F1480" t="inlineStr">
        <is>
          <t>Prof. Tomas Krilavičius
IT skyriaus vadovas 
 t.krilavicius@bpti.lt
 +37061804223</t>
        </is>
      </nc>
      <ndxf>
        <alignment horizontal="left" vertical="top" wrapText="1" readingOrder="0"/>
        <border outline="0">
          <left style="thin">
            <color auto="1"/>
          </left>
          <right style="thin">
            <color auto="1"/>
          </right>
          <top style="thin">
            <color auto="1"/>
          </top>
          <bottom style="thin">
            <color auto="1"/>
          </bottom>
        </border>
      </ndxf>
    </rcc>
    <rcc rId="0" sId="1" dxf="1">
      <nc r="G1480">
        <v>20</v>
      </nc>
      <ndxf>
        <alignment horizontal="center" vertical="center" readingOrder="0"/>
        <border outline="0">
          <left style="thin">
            <color auto="1"/>
          </left>
          <right style="thin">
            <color auto="1"/>
          </right>
          <top style="thin">
            <color auto="1"/>
          </top>
          <bottom style="thin">
            <color auto="1"/>
          </bottom>
        </border>
      </ndxf>
    </rcc>
    <rcc rId="0" sId="1" dxf="1">
      <nc r="H1480">
        <f>IF(ISBLANK(G1480), ,VLOOKUP(G1480, Institucijos,2, FALSE))</f>
      </nc>
      <ndxf>
        <alignment horizontal="center" vertical="center" wrapText="1" readingOrder="0"/>
        <border outline="0">
          <left style="thin">
            <color auto="1"/>
          </left>
          <right style="thin">
            <color auto="1"/>
          </right>
          <top style="thin">
            <color auto="1"/>
          </top>
          <bottom style="thin">
            <color auto="1"/>
          </bottom>
        </border>
      </ndxf>
    </rcc>
  </rrc>
  <rrc rId="82272" sId="1" ref="A2147:XFD2147" action="deleteRow">
    <rfmt sheetId="1" xfDxf="1" sqref="A2147:XFD2147" start="0" length="0"/>
    <rcc rId="0" sId="1" dxf="1">
      <nc r="A2147">
        <f>IF(ISBLANK(D2147), ,VLOOKUP(D2147, Kodai,2, FALSE))</f>
      </nc>
      <ndxf>
        <alignment horizontal="left" vertical="center" wrapText="1" readingOrder="0"/>
        <border outline="0">
          <left style="thin">
            <color auto="1"/>
          </left>
          <right style="thin">
            <color auto="1"/>
          </right>
          <top style="thin">
            <color auto="1"/>
          </top>
          <bottom style="thin">
            <color auto="1"/>
          </bottom>
        </border>
      </ndxf>
    </rcc>
    <rcc rId="0" sId="1" dxf="1">
      <nc r="B2147">
        <f>IF(ISBLANK(D2147), ,VLOOKUP(D2147, Kodai,3, FALSE))</f>
      </nc>
      <ndxf>
        <alignment horizontal="left" vertical="center" wrapText="1" readingOrder="0"/>
        <border outline="0">
          <left style="thin">
            <color auto="1"/>
          </left>
          <right style="thin">
            <color auto="1"/>
          </right>
          <top style="thin">
            <color auto="1"/>
          </top>
          <bottom style="thin">
            <color auto="1"/>
          </bottom>
        </border>
      </ndxf>
    </rcc>
    <rcc rId="0" sId="1" dxf="1">
      <nc r="C2147">
        <f>IF(ISBLANK(D2147), ,VLOOKUP(D2147, Kodai,4, FALSE))</f>
      </nc>
      <ndxf>
        <alignment horizontal="left" vertical="center" wrapText="1" readingOrder="0"/>
        <border outline="0">
          <left style="thin">
            <color auto="1"/>
          </left>
          <right style="thin">
            <color auto="1"/>
          </right>
          <top style="thin">
            <color auto="1"/>
          </top>
          <bottom style="thin">
            <color auto="1"/>
          </bottom>
        </border>
      </ndxf>
    </rcc>
    <rcc rId="0" sId="1" dxf="1">
      <nc r="D2147" t="inlineStr">
        <is>
          <t>K6_P1_T2</t>
        </is>
      </nc>
      <ndxf>
        <alignment horizontal="center" vertical="center" wrapText="1" readingOrder="0"/>
        <border outline="0">
          <left style="thin">
            <color auto="1"/>
          </left>
          <right style="thin">
            <color auto="1"/>
          </right>
          <top style="thin">
            <color auto="1"/>
          </top>
          <bottom style="thin">
            <color auto="1"/>
          </bottom>
        </border>
      </ndxf>
    </rcc>
    <rcc rId="0" sId="1" dxf="1">
      <nc r="E2147" t="inlineStr">
        <is>
          <t>Sistemų taikančių duomenų gavybos ir dirbtinio intelekto ugdymo technologijų tobulinimui bandomosios partijos gamyba.</t>
        </is>
      </nc>
      <ndxf>
        <alignment vertical="top" wrapText="1" readingOrder="0"/>
        <border outline="0">
          <left style="thin">
            <color auto="1"/>
          </left>
          <right style="thin">
            <color auto="1"/>
          </right>
          <top style="thin">
            <color auto="1"/>
          </top>
          <bottom style="thin">
            <color auto="1"/>
          </bottom>
        </border>
      </ndxf>
    </rcc>
    <rcc rId="0" sId="1" dxf="1">
      <nc r="F2147" t="inlineStr">
        <is>
          <t>Prof. Tomas Krilavičius
IT skyriaus vadovas 
 t.krilavicius@bpti.lt
 +37061804223</t>
        </is>
      </nc>
      <ndxf>
        <alignment horizontal="left" vertical="top" wrapText="1" readingOrder="0"/>
        <border outline="0">
          <left style="thin">
            <color auto="1"/>
          </left>
          <right style="thin">
            <color auto="1"/>
          </right>
          <top style="thin">
            <color auto="1"/>
          </top>
          <bottom style="thin">
            <color auto="1"/>
          </bottom>
        </border>
      </ndxf>
    </rcc>
    <rcc rId="0" sId="1" dxf="1">
      <nc r="G2147">
        <v>20</v>
      </nc>
      <ndxf>
        <alignment horizontal="center" vertical="center" readingOrder="0"/>
        <border outline="0">
          <left style="thin">
            <color auto="1"/>
          </left>
          <right style="thin">
            <color auto="1"/>
          </right>
          <top style="thin">
            <color auto="1"/>
          </top>
          <bottom style="thin">
            <color auto="1"/>
          </bottom>
        </border>
      </ndxf>
    </rcc>
    <rcc rId="0" sId="1" dxf="1">
      <nc r="H2147">
        <f>IF(ISBLANK(G2147), ,VLOOKUP(G2147, Institucijos,2, FALSE))</f>
      </nc>
      <ndxf>
        <alignment horizontal="center" vertical="center" wrapText="1" readingOrder="0"/>
        <border outline="0">
          <left style="thin">
            <color auto="1"/>
          </left>
          <right style="thin">
            <color auto="1"/>
          </right>
          <top style="thin">
            <color auto="1"/>
          </top>
          <bottom style="thin">
            <color auto="1"/>
          </bottom>
        </border>
      </ndxf>
    </rcc>
  </rrc>
  <rrc rId="82273" sId="1" ref="A2449:XFD2449" action="deleteRow">
    <rfmt sheetId="1" xfDxf="1" sqref="A2449:XFD2449" start="0" length="0"/>
    <rcc rId="0" sId="1" dxf="1">
      <nc r="A2449">
        <f>IF(ISBLANK(D2449), ,VLOOKUP(D2449, Kodai,2, FALSE))</f>
      </nc>
      <ndxf>
        <alignment horizontal="left" vertical="center" wrapText="1" readingOrder="0"/>
        <border outline="0">
          <left style="thin">
            <color auto="1"/>
          </left>
          <right style="thin">
            <color auto="1"/>
          </right>
          <top style="thin">
            <color auto="1"/>
          </top>
          <bottom style="thin">
            <color auto="1"/>
          </bottom>
        </border>
      </ndxf>
    </rcc>
    <rcc rId="0" sId="1" dxf="1">
      <nc r="B2449">
        <f>IF(ISBLANK(D2449), ,VLOOKUP(D2449, Kodai,3, FALSE))</f>
      </nc>
      <ndxf>
        <alignment horizontal="left" vertical="center" wrapText="1" readingOrder="0"/>
        <border outline="0">
          <left style="thin">
            <color auto="1"/>
          </left>
          <right style="thin">
            <color auto="1"/>
          </right>
          <top style="thin">
            <color auto="1"/>
          </top>
          <bottom style="thin">
            <color auto="1"/>
          </bottom>
        </border>
      </ndxf>
    </rcc>
    <rcc rId="0" sId="1" dxf="1">
      <nc r="C2449">
        <f>IF(ISBLANK(D2449), ,VLOOKUP(D2449, Kodai,4, FALSE))</f>
      </nc>
      <ndxf>
        <alignment horizontal="left" vertical="center" wrapText="1" readingOrder="0"/>
        <border outline="0">
          <left style="thin">
            <color auto="1"/>
          </left>
          <right style="thin">
            <color auto="1"/>
          </right>
          <top style="thin">
            <color auto="1"/>
          </top>
          <bottom style="thin">
            <color auto="1"/>
          </bottom>
        </border>
      </ndxf>
    </rcc>
    <rcc rId="0" sId="1" dxf="1">
      <nc r="D2449" t="inlineStr">
        <is>
          <t>K6_P2_T2</t>
        </is>
      </nc>
      <ndxf>
        <alignment horizontal="center" vertical="center" wrapText="1" readingOrder="0"/>
        <border outline="0">
          <left style="thin">
            <color auto="1"/>
          </left>
          <right style="thin">
            <color auto="1"/>
          </right>
          <top style="thin">
            <color auto="1"/>
          </top>
          <bottom style="thin">
            <color auto="1"/>
          </bottom>
        </border>
      </ndxf>
    </rcc>
    <rcc rId="0" sId="1" dxf="1">
      <nc r="E2449" t="inlineStr">
        <is>
          <t>Sistemų taikančių kalbos technologijas inovacijų procese bandomosios partijos gamyba.</t>
        </is>
      </nc>
      <ndxf>
        <alignment vertical="top" wrapText="1" readingOrder="0"/>
        <border outline="0">
          <left style="thin">
            <color auto="1"/>
          </left>
          <right style="thin">
            <color auto="1"/>
          </right>
          <top style="thin">
            <color auto="1"/>
          </top>
          <bottom style="thin">
            <color auto="1"/>
          </bottom>
        </border>
      </ndxf>
    </rcc>
    <rcc rId="0" sId="1" dxf="1">
      <nc r="F2449" t="inlineStr">
        <is>
          <t>Prof. Tomas Krilavičius
IT skyriaus vadovas 
 t.krilavicius@bpti.lt
 +37061804223</t>
        </is>
      </nc>
      <ndxf>
        <alignment horizontal="left" vertical="top" wrapText="1" readingOrder="0"/>
        <border outline="0">
          <left style="thin">
            <color auto="1"/>
          </left>
          <right style="thin">
            <color auto="1"/>
          </right>
          <top style="thin">
            <color auto="1"/>
          </top>
          <bottom style="thin">
            <color auto="1"/>
          </bottom>
        </border>
      </ndxf>
    </rcc>
    <rcc rId="0" sId="1" dxf="1">
      <nc r="G2449">
        <v>20</v>
      </nc>
      <ndxf>
        <alignment horizontal="center" vertical="center" readingOrder="0"/>
        <border outline="0">
          <left style="thin">
            <color auto="1"/>
          </left>
          <right style="thin">
            <color auto="1"/>
          </right>
          <top style="thin">
            <color auto="1"/>
          </top>
          <bottom style="thin">
            <color auto="1"/>
          </bottom>
        </border>
      </ndxf>
    </rcc>
    <rcc rId="0" sId="1" dxf="1">
      <nc r="H2449">
        <f>IF(ISBLANK(G2449), ,VLOOKUP(G2449, Institucijos,2, FALSE))</f>
      </nc>
      <ndxf>
        <alignment horizontal="center" vertical="center" wrapText="1" readingOrder="0"/>
        <border outline="0">
          <left style="thin">
            <color auto="1"/>
          </left>
          <right style="thin">
            <color auto="1"/>
          </right>
          <top style="thin">
            <color auto="1"/>
          </top>
          <bottom style="thin">
            <color auto="1"/>
          </bottom>
        </border>
      </ndxf>
    </rcc>
  </rrc>
  <rrc rId="82274" sId="1" ref="A2147:XFD2147" action="deleteRow">
    <rfmt sheetId="1" xfDxf="1" sqref="A2147:XFD2147" start="0" length="0"/>
    <rcc rId="0" sId="1" dxf="1">
      <nc r="A2147">
        <f>IF(ISBLANK(D2147), ,VLOOKUP(D2147, Kodai,2, FALSE))</f>
      </nc>
      <ndxf>
        <alignment horizontal="left" vertical="center" wrapText="1" readingOrder="0"/>
        <border outline="0">
          <left style="thin">
            <color auto="1"/>
          </left>
          <right style="thin">
            <color auto="1"/>
          </right>
          <top style="thin">
            <color auto="1"/>
          </top>
          <bottom style="thin">
            <color auto="1"/>
          </bottom>
        </border>
      </ndxf>
    </rcc>
    <rcc rId="0" sId="1" dxf="1">
      <nc r="B2147">
        <f>IF(ISBLANK(D2147), ,VLOOKUP(D2147, Kodai,3, FALSE))</f>
      </nc>
      <ndxf>
        <alignment horizontal="left" vertical="center" wrapText="1" readingOrder="0"/>
        <border outline="0">
          <left style="thin">
            <color auto="1"/>
          </left>
          <right style="thin">
            <color auto="1"/>
          </right>
          <top style="thin">
            <color auto="1"/>
          </top>
          <bottom style="thin">
            <color auto="1"/>
          </bottom>
        </border>
      </ndxf>
    </rcc>
    <rcc rId="0" sId="1" dxf="1">
      <nc r="C2147">
        <f>IF(ISBLANK(D2147), ,VLOOKUP(D2147, Kodai,4, FALSE))</f>
      </nc>
      <ndxf>
        <alignment horizontal="left" vertical="center" wrapText="1" readingOrder="0"/>
        <border outline="0">
          <left style="thin">
            <color auto="1"/>
          </left>
          <right style="thin">
            <color auto="1"/>
          </right>
          <top style="thin">
            <color auto="1"/>
          </top>
          <bottom style="thin">
            <color auto="1"/>
          </bottom>
        </border>
      </ndxf>
    </rcc>
    <rcc rId="0" sId="1" dxf="1">
      <nc r="D2147" t="inlineStr">
        <is>
          <t>K6_P1_T2</t>
        </is>
      </nc>
      <ndxf>
        <alignment horizontal="center" vertical="center" wrapText="1" readingOrder="0"/>
        <border outline="0">
          <left style="thin">
            <color auto="1"/>
          </left>
          <right style="thin">
            <color auto="1"/>
          </right>
          <top style="thin">
            <color auto="1"/>
          </top>
          <bottom style="thin">
            <color auto="1"/>
          </bottom>
        </border>
      </ndxf>
    </rcc>
    <rcc rId="0" sId="1" dxf="1">
      <nc r="E2147" t="inlineStr">
        <is>
          <t>Sistemų taikančių kalbos technologijas ugdymo technologijų tobulinimui bandomosios partijos gamyba.</t>
        </is>
      </nc>
      <ndxf>
        <alignment vertical="top" wrapText="1" readingOrder="0"/>
        <border outline="0">
          <left style="thin">
            <color auto="1"/>
          </left>
          <right style="thin">
            <color auto="1"/>
          </right>
          <top style="thin">
            <color auto="1"/>
          </top>
          <bottom style="thin">
            <color auto="1"/>
          </bottom>
        </border>
      </ndxf>
    </rcc>
    <rcc rId="0" sId="1" dxf="1">
      <nc r="F2147" t="inlineStr">
        <is>
          <t>Prof. Tomas Krilavičius
IT skyriaus vadovas 
 t.krilavicius@bpti.lt
 +37061804223</t>
        </is>
      </nc>
      <ndxf>
        <alignment horizontal="left" vertical="top" wrapText="1" readingOrder="0"/>
        <border outline="0">
          <left style="thin">
            <color auto="1"/>
          </left>
          <right style="thin">
            <color auto="1"/>
          </right>
          <top style="thin">
            <color auto="1"/>
          </top>
          <bottom style="thin">
            <color auto="1"/>
          </bottom>
        </border>
      </ndxf>
    </rcc>
    <rcc rId="0" sId="1" dxf="1">
      <nc r="G2147">
        <v>20</v>
      </nc>
      <ndxf>
        <alignment horizontal="center" vertical="center" readingOrder="0"/>
        <border outline="0">
          <left style="thin">
            <color auto="1"/>
          </left>
          <right style="thin">
            <color auto="1"/>
          </right>
          <top style="thin">
            <color auto="1"/>
          </top>
          <bottom style="thin">
            <color auto="1"/>
          </bottom>
        </border>
      </ndxf>
    </rcc>
    <rcc rId="0" sId="1" dxf="1">
      <nc r="H2147">
        <f>IF(ISBLANK(G2147), ,VLOOKUP(G2147, Institucijos,2, FALSE))</f>
      </nc>
      <ndxf>
        <alignment horizontal="center" vertical="center" wrapText="1" readingOrder="0"/>
        <border outline="0">
          <left style="thin">
            <color auto="1"/>
          </left>
          <right style="thin">
            <color auto="1"/>
          </right>
          <top style="thin">
            <color auto="1"/>
          </top>
          <bottom style="thin">
            <color auto="1"/>
          </bottom>
        </border>
      </ndxf>
    </rcc>
  </rrc>
  <rrc rId="82275" sId="1" ref="A1480:XFD1480" action="deleteRow">
    <rfmt sheetId="1" xfDxf="1" sqref="A1480:XFD1480" start="0" length="0"/>
    <rcc rId="0" sId="1" dxf="1">
      <nc r="A1480">
        <f>IF(ISBLANK(D1480), ,VLOOKUP(D1480, Kodai,2, FALSE))</f>
      </nc>
      <ndxf>
        <alignment horizontal="left" vertical="center" wrapText="1" readingOrder="0"/>
        <border outline="0">
          <left style="thin">
            <color auto="1"/>
          </left>
          <right style="thin">
            <color auto="1"/>
          </right>
          <top style="thin">
            <color auto="1"/>
          </top>
          <bottom style="thin">
            <color auto="1"/>
          </bottom>
        </border>
      </ndxf>
    </rcc>
    <rcc rId="0" sId="1" dxf="1">
      <nc r="B1480">
        <f>IF(ISBLANK(D1480), ,VLOOKUP(D1480, Kodai,3, FALSE))</f>
      </nc>
      <ndxf>
        <alignment horizontal="left" vertical="center" wrapText="1" readingOrder="0"/>
        <border outline="0">
          <left style="thin">
            <color auto="1"/>
          </left>
          <right style="thin">
            <color auto="1"/>
          </right>
          <top style="thin">
            <color auto="1"/>
          </top>
          <bottom style="thin">
            <color auto="1"/>
          </bottom>
        </border>
      </ndxf>
    </rcc>
    <rcc rId="0" sId="1" dxf="1">
      <nc r="C1480">
        <f>IF(ISBLANK(D1480), ,VLOOKUP(D1480, Kodai,4, FALSE))</f>
      </nc>
      <ndxf>
        <alignment horizontal="left" vertical="center" wrapText="1" readingOrder="0"/>
        <border outline="0">
          <left style="thin">
            <color auto="1"/>
          </left>
          <right style="thin">
            <color auto="1"/>
          </right>
          <top style="thin">
            <color auto="1"/>
          </top>
          <bottom style="thin">
            <color auto="1"/>
          </bottom>
        </border>
      </ndxf>
    </rcc>
    <rcc rId="0" sId="1" dxf="1">
      <nc r="D1480" t="inlineStr">
        <is>
          <t>K5_P4_T2</t>
        </is>
      </nc>
      <ndxf>
        <alignment horizontal="center" vertical="center" readingOrder="0"/>
        <border outline="0">
          <left style="thin">
            <color auto="1"/>
          </left>
          <right style="thin">
            <color auto="1"/>
          </right>
          <top style="thin">
            <color auto="1"/>
          </top>
          <bottom style="thin">
            <color auto="1"/>
          </bottom>
        </border>
      </ndxf>
    </rcc>
    <rcc rId="0" sId="1" dxf="1">
      <nc r="E1480" t="inlineStr">
        <is>
          <t>Sistemų taikančių kalbos technologijų sprendimus debesų kompiuterijoje bandomosios partijos gamyba</t>
        </is>
      </nc>
      <ndxf>
        <alignment vertical="top" wrapText="1" readingOrder="0"/>
        <border outline="0">
          <left style="thin">
            <color auto="1"/>
          </left>
          <right style="thin">
            <color auto="1"/>
          </right>
          <top style="thin">
            <color auto="1"/>
          </top>
          <bottom style="thin">
            <color auto="1"/>
          </bottom>
        </border>
      </ndxf>
    </rcc>
    <rcc rId="0" sId="1" dxf="1">
      <nc r="F1480" t="inlineStr">
        <is>
          <t>Prof. Tomas Krilavičius
IT skyriaus vadovas 
 t.krilavicius@bpti.lt
 +37061804223</t>
        </is>
      </nc>
      <ndxf>
        <alignment horizontal="left" vertical="top" wrapText="1" readingOrder="0"/>
        <border outline="0">
          <left style="thin">
            <color auto="1"/>
          </left>
          <right style="thin">
            <color auto="1"/>
          </right>
          <top style="thin">
            <color auto="1"/>
          </top>
          <bottom style="thin">
            <color auto="1"/>
          </bottom>
        </border>
      </ndxf>
    </rcc>
    <rcc rId="0" sId="1" dxf="1">
      <nc r="G1480">
        <v>20</v>
      </nc>
      <ndxf>
        <alignment horizontal="center" vertical="center" readingOrder="0"/>
        <border outline="0">
          <left style="thin">
            <color auto="1"/>
          </left>
          <right style="thin">
            <color auto="1"/>
          </right>
          <top style="thin">
            <color auto="1"/>
          </top>
          <bottom style="thin">
            <color auto="1"/>
          </bottom>
        </border>
      </ndxf>
    </rcc>
    <rcc rId="0" sId="1" dxf="1">
      <nc r="H1480">
        <f>IF(ISBLANK(G1480), ,VLOOKUP(G1480, Institucijos,2, FALSE))</f>
      </nc>
      <ndxf>
        <alignment horizontal="center" vertical="center" wrapText="1" readingOrder="0"/>
        <border outline="0">
          <left style="thin">
            <color auto="1"/>
          </left>
          <right style="thin">
            <color auto="1"/>
          </right>
          <top style="thin">
            <color auto="1"/>
          </top>
          <bottom style="thin">
            <color auto="1"/>
          </bottom>
        </border>
      </ndxf>
    </rcc>
  </rrc>
  <rrc rId="82276" sId="1" ref="A2195:XFD2195" action="deleteRow">
    <rfmt sheetId="1" xfDxf="1" sqref="A2195:XFD2195" start="0" length="0"/>
    <rcc rId="0" sId="1" dxf="1">
      <nc r="A2195">
        <f>IF(ISBLANK(D2195), ,VLOOKUP(D2195, Kodai,2, FALSE))</f>
      </nc>
      <ndxf>
        <alignment horizontal="left" vertical="center" wrapText="1" readingOrder="0"/>
        <border outline="0">
          <left style="thin">
            <color auto="1"/>
          </left>
          <right style="thin">
            <color auto="1"/>
          </right>
          <top style="thin">
            <color auto="1"/>
          </top>
          <bottom style="thin">
            <color auto="1"/>
          </bottom>
        </border>
      </ndxf>
    </rcc>
    <rcc rId="0" sId="1" dxf="1">
      <nc r="B2195">
        <f>IF(ISBLANK(D2195), ,VLOOKUP(D2195, Kodai,3, FALSE))</f>
      </nc>
      <ndxf>
        <alignment horizontal="left" vertical="center" wrapText="1" readingOrder="0"/>
        <border outline="0">
          <left style="thin">
            <color auto="1"/>
          </left>
          <right style="thin">
            <color auto="1"/>
          </right>
          <top style="thin">
            <color auto="1"/>
          </top>
          <bottom style="thin">
            <color auto="1"/>
          </bottom>
        </border>
      </ndxf>
    </rcc>
    <rcc rId="0" sId="1" dxf="1">
      <nc r="C2195">
        <f>IF(ISBLANK(D2195), ,VLOOKUP(D2195, Kodai,4, FALSE))</f>
      </nc>
      <ndxf>
        <alignment horizontal="left" vertical="center" wrapText="1" readingOrder="0"/>
        <border outline="0">
          <left style="thin">
            <color auto="1"/>
          </left>
          <right style="thin">
            <color auto="1"/>
          </right>
          <top style="thin">
            <color auto="1"/>
          </top>
          <bottom style="thin">
            <color auto="1"/>
          </bottom>
        </border>
      </ndxf>
    </rcc>
    <rcc rId="0" sId="1" dxf="1">
      <nc r="D2195" t="inlineStr">
        <is>
          <t>K6_P1_T2</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2195" t="inlineStr">
        <is>
          <t>Specializuotų šviesos sistemų (edukacinių), naudojamų ugdymo įstaigose ir gerinančių žmonių (vaikų) dėmesio koncentravimą  bei kognityvinius gebėjimus, bandomosios partijos gamyba.</t>
        </is>
      </nc>
      <ndxf>
        <alignment vertical="top" wrapText="1" readingOrder="0"/>
        <border outline="0">
          <left style="thin">
            <color auto="1"/>
          </left>
          <right style="thin">
            <color auto="1"/>
          </right>
          <top style="thin">
            <color auto="1"/>
          </top>
          <bottom style="thin">
            <color auto="1"/>
          </bottom>
        </border>
      </ndxf>
    </rcc>
    <rcc rId="0" sId="1" dxf="1">
      <nc r="F2195" t="inlineStr">
        <is>
          <t>Pranciškus Vitta
El. paštas: pranciskus.vitta@ff.vu.lt
Tel. +370 5 2366 039
Taikomųjų mokslų institutas</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2195">
        <v>32</v>
      </nc>
      <ndxf>
        <alignment horizontal="center" vertical="center" readingOrder="0"/>
        <border outline="0">
          <left style="thin">
            <color auto="1"/>
          </left>
          <right style="thin">
            <color auto="1"/>
          </right>
          <top style="thin">
            <color auto="1"/>
          </top>
          <bottom style="thin">
            <color auto="1"/>
          </bottom>
        </border>
      </ndxf>
    </rcc>
    <rcc rId="0" sId="1" dxf="1">
      <nc r="H2195">
        <f>IF(ISBLANK(G2195), ,VLOOKUP(G2195, Institucijos,2, FALSE))</f>
      </nc>
      <ndxf>
        <alignment horizontal="center" vertical="center" wrapText="1" readingOrder="0"/>
        <border outline="0">
          <left style="thin">
            <color auto="1"/>
          </left>
          <right style="thin">
            <color auto="1"/>
          </right>
          <top style="thin">
            <color auto="1"/>
          </top>
          <bottom style="thin">
            <color auto="1"/>
          </bottom>
        </border>
      </ndxf>
    </rcc>
  </rrc>
  <rrc rId="82277" sId="1" ref="A1565:XFD1565" action="deleteRow">
    <rfmt sheetId="1" xfDxf="1" sqref="A1565:XFD1565" start="0" length="0"/>
    <rcc rId="0" sId="1" dxf="1">
      <nc r="A1565">
        <f>IF(ISBLANK(D1565), ,VLOOKUP(D1565, Kodai,2, FALSE))</f>
      </nc>
      <ndxf>
        <alignment horizontal="left" vertical="center" wrapText="1" readingOrder="0"/>
        <border outline="0">
          <left style="thin">
            <color auto="1"/>
          </left>
          <right style="thin">
            <color auto="1"/>
          </right>
          <top style="thin">
            <color auto="1"/>
          </top>
          <bottom style="thin">
            <color auto="1"/>
          </bottom>
        </border>
      </ndxf>
    </rcc>
    <rcc rId="0" sId="1" dxf="1">
      <nc r="B1565">
        <f>IF(ISBLANK(D1565), ,VLOOKUP(D1565, Kodai,3, FALSE))</f>
      </nc>
      <ndxf>
        <alignment horizontal="left" vertical="center" wrapText="1" readingOrder="0"/>
        <border outline="0">
          <left style="thin">
            <color auto="1"/>
          </left>
          <right style="thin">
            <color auto="1"/>
          </right>
          <top style="thin">
            <color auto="1"/>
          </top>
          <bottom style="thin">
            <color auto="1"/>
          </bottom>
        </border>
      </ndxf>
    </rcc>
    <rcc rId="0" sId="1" dxf="1">
      <nc r="C1565">
        <f>IF(ISBLANK(D1565), ,VLOOKUP(D1565, Kodai,4, FALSE))</f>
      </nc>
      <ndxf>
        <alignment horizontal="left" vertical="center" wrapText="1" readingOrder="0"/>
        <border outline="0">
          <left style="thin">
            <color auto="1"/>
          </left>
          <right style="thin">
            <color auto="1"/>
          </right>
          <top style="thin">
            <color auto="1"/>
          </top>
          <bottom style="thin">
            <color auto="1"/>
          </bottom>
        </border>
      </ndxf>
    </rcc>
    <rcc rId="0" sId="1" dxf="1">
      <nc r="D1565" t="inlineStr">
        <is>
          <t>K4_P1_T2</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565" t="inlineStr">
        <is>
          <t>Spektriškai funkcionalizuotų šviesos šaltinių žemės ūkiui (botanikai, zoologijai ir ichtiologijai), medicinai ir architektūrai bandomosios partijos gamyba</t>
        </is>
      </nc>
      <ndxf>
        <alignment vertical="top" wrapText="1" readingOrder="0"/>
        <border outline="0">
          <left style="thin">
            <color auto="1"/>
          </left>
          <right style="thin">
            <color auto="1"/>
          </right>
          <top style="thin">
            <color auto="1"/>
          </top>
          <bottom style="thin">
            <color auto="1"/>
          </bottom>
        </border>
      </ndxf>
    </rcc>
    <rcc rId="0" sId="1" dxf="1">
      <nc r="F1565" t="inlineStr">
        <is>
          <t>Pranciškus Vitta
El. paštas: pranciskus.vitta@ff.vu.lt
Tel. +370 5 2366 039
Taikomųjų mokslų institutas</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565">
        <v>32</v>
      </nc>
      <ndxf>
        <alignment horizontal="center" vertical="center" readingOrder="0"/>
        <border outline="0">
          <left style="thin">
            <color auto="1"/>
          </left>
          <right style="thin">
            <color auto="1"/>
          </right>
          <top style="thin">
            <color auto="1"/>
          </top>
          <bottom style="thin">
            <color auto="1"/>
          </bottom>
        </border>
      </ndxf>
    </rcc>
    <rcc rId="0" sId="1" dxf="1">
      <nc r="H1565">
        <f>IF(ISBLANK(G1565), ,VLOOKUP(G1565, Institucijos,2, FALSE))</f>
      </nc>
      <ndxf>
        <alignment horizontal="center" vertical="center" wrapText="1" readingOrder="0"/>
        <border outline="0">
          <left style="thin">
            <color auto="1"/>
          </left>
          <right style="thin">
            <color auto="1"/>
          </right>
          <top style="thin">
            <color auto="1"/>
          </top>
          <bottom style="thin">
            <color auto="1"/>
          </bottom>
        </border>
      </ndxf>
    </rcc>
  </rrc>
  <rrc rId="82278" sId="1" ref="A557:XFD557" action="deleteRow">
    <rfmt sheetId="1" xfDxf="1" sqref="A557:XFD557" start="0" length="0"/>
    <rcc rId="0" sId="1" dxf="1">
      <nc r="A557">
        <f>IF(ISBLANK(D557), ,VLOOKUP(D557, Kodai,2, FALSE))</f>
      </nc>
      <ndxf>
        <alignment horizontal="left" vertical="center" wrapText="1" readingOrder="0"/>
        <border outline="0">
          <left style="thin">
            <color auto="1"/>
          </left>
          <right style="thin">
            <color auto="1"/>
          </right>
          <top style="thin">
            <color auto="1"/>
          </top>
          <bottom style="thin">
            <color auto="1"/>
          </bottom>
        </border>
      </ndxf>
    </rcc>
    <rcc rId="0" sId="1" dxf="1">
      <nc r="B557">
        <f>IF(ISBLANK(D557), ,VLOOKUP(D557, Kodai,3, FALSE))</f>
      </nc>
      <ndxf>
        <alignment horizontal="left" vertical="center" wrapText="1" readingOrder="0"/>
        <border outline="0">
          <left style="thin">
            <color auto="1"/>
          </left>
          <right style="thin">
            <color auto="1"/>
          </right>
          <top style="thin">
            <color auto="1"/>
          </top>
          <bottom style="thin">
            <color auto="1"/>
          </bottom>
        </border>
      </ndxf>
    </rcc>
    <rcc rId="0" sId="1" dxf="1">
      <nc r="C557">
        <f>IF(ISBLANK(D557), ,VLOOKUP(D557, Kodai,4, FALSE))</f>
      </nc>
      <ndxf>
        <alignment horizontal="left" vertical="center" wrapText="1" readingOrder="0"/>
        <border outline="0">
          <left style="thin">
            <color auto="1"/>
          </left>
          <right style="thin">
            <color auto="1"/>
          </right>
          <top style="thin">
            <color auto="1"/>
          </top>
          <bottom style="thin">
            <color auto="1"/>
          </bottom>
        </border>
      </ndxf>
    </rcc>
    <rcc rId="0" sId="1" dxf="1">
      <nc r="D557" t="inlineStr">
        <is>
          <t>K4_P3_T2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557" t="inlineStr">
        <is>
          <t>Statybinių medžiagų ir dirbinių bandomosios partijos gamyba, jų ilgalaikiškumo ir kitų eksploatacinių savybių įvertinimas</t>
        </is>
      </nc>
      <ndxf>
        <alignment vertical="top" wrapText="1" readingOrder="0"/>
        <border outline="0">
          <left style="thin">
            <color auto="1"/>
          </left>
          <right style="thin">
            <color auto="1"/>
          </right>
          <top style="thin">
            <color auto="1"/>
          </top>
          <bottom style="thin">
            <color auto="1"/>
          </bottom>
        </border>
      </ndxf>
    </rcc>
    <rcc rId="0" sId="1" dxf="1">
      <nc r="F557" t="inlineStr">
        <is>
          <t>VGTU, Statybinių medžiagų laboratorija
Viktor Kizinievič
Tel. (8 5) 251 2342
El. p. viktor.kizinievic@termo.vgtu.lt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557">
        <v>33</v>
      </nc>
      <ndxf>
        <alignment horizontal="center" vertical="center" readingOrder="0"/>
        <border outline="0">
          <left style="thin">
            <color auto="1"/>
          </left>
          <right style="thin">
            <color auto="1"/>
          </right>
          <top style="thin">
            <color auto="1"/>
          </top>
          <bottom style="thin">
            <color auto="1"/>
          </bottom>
        </border>
      </ndxf>
    </rcc>
    <rcc rId="0" sId="1" dxf="1">
      <nc r="H557">
        <f>IF(ISBLANK(G557), ,VLOOKUP(G557, Institucijos,2, FALSE))</f>
      </nc>
      <ndxf>
        <alignment horizontal="center" vertical="center" wrapText="1" readingOrder="0"/>
        <border outline="0">
          <left style="thin">
            <color auto="1"/>
          </left>
          <right style="thin">
            <color auto="1"/>
          </right>
          <top style="thin">
            <color auto="1"/>
          </top>
          <bottom style="thin">
            <color auto="1"/>
          </bottom>
        </border>
      </ndxf>
    </rcc>
  </rrc>
  <rrc rId="82279" sId="1" ref="A1012:XFD1012" action="deleteRow">
    <rfmt sheetId="1" xfDxf="1" sqref="A1012:XFD1012" start="0" length="0"/>
    <rcc rId="0" sId="1" dxf="1">
      <nc r="A1012">
        <f>IF(ISBLANK(D1012), ,VLOOKUP(D1012, Kodai,2, FALSE))</f>
      </nc>
      <ndxf>
        <alignment horizontal="left" vertical="center" wrapText="1" readingOrder="0"/>
        <border outline="0">
          <left style="thin">
            <color auto="1"/>
          </left>
          <right style="thin">
            <color auto="1"/>
          </right>
          <top style="thin">
            <color auto="1"/>
          </top>
          <bottom style="thin">
            <color auto="1"/>
          </bottom>
        </border>
      </ndxf>
    </rcc>
    <rcc rId="0" sId="1" dxf="1">
      <nc r="B1012">
        <f>IF(ISBLANK(D1012), ,VLOOKUP(D1012, Kodai,3, FALSE))</f>
      </nc>
      <ndxf>
        <alignment horizontal="left" vertical="center" wrapText="1" readingOrder="0"/>
        <border outline="0">
          <left style="thin">
            <color auto="1"/>
          </left>
          <right style="thin">
            <color auto="1"/>
          </right>
          <top style="thin">
            <color auto="1"/>
          </top>
          <bottom style="thin">
            <color auto="1"/>
          </bottom>
        </border>
      </ndxf>
    </rcc>
    <rcc rId="0" sId="1" dxf="1">
      <nc r="C1012">
        <f>IF(ISBLANK(D1012), ,VLOOKUP(D1012, Kodai,4, FALSE))</f>
      </nc>
      <ndxf>
        <alignment horizontal="left" vertical="center" wrapText="1" readingOrder="0"/>
        <border outline="0">
          <left style="thin">
            <color auto="1"/>
          </left>
          <right style="thin">
            <color auto="1"/>
          </right>
          <top style="thin">
            <color auto="1"/>
          </top>
          <bottom style="thin">
            <color auto="1"/>
          </bottom>
        </border>
      </ndxf>
    </rcc>
    <rcc rId="0" sId="1" dxf="1">
      <nc r="D1012" t="inlineStr">
        <is>
          <t>K3_P1_T3</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12" t="inlineStr">
        <is>
          <t>Sumažinto kaloringumo glaistų gamybos būdas / bandomosios partijos gamyba</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12"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12">
        <v>22</v>
      </nc>
      <ndxf>
        <alignment horizontal="center" vertical="center" readingOrder="0"/>
        <border outline="0">
          <left style="thin">
            <color auto="1"/>
          </left>
          <right style="thin">
            <color auto="1"/>
          </right>
          <top style="thin">
            <color auto="1"/>
          </top>
          <bottom style="thin">
            <color auto="1"/>
          </bottom>
        </border>
      </ndxf>
    </rcc>
    <rcc rId="0" sId="1" dxf="1">
      <nc r="H1012">
        <f>IF(ISBLANK(G1012), ,VLOOKUP(G1012, Institucijos,2, FALSE))</f>
      </nc>
      <ndxf>
        <alignment horizontal="center" vertical="center" wrapText="1" readingOrder="0"/>
        <border outline="0">
          <left style="thin">
            <color auto="1"/>
          </left>
          <right style="thin">
            <color auto="1"/>
          </right>
          <top style="thin">
            <color auto="1"/>
          </top>
          <bottom style="thin">
            <color auto="1"/>
          </bottom>
        </border>
      </ndxf>
    </rcc>
  </rrc>
  <rrc rId="82280" sId="1" ref="A1242:XFD1242" action="deleteRow">
    <rfmt sheetId="1" xfDxf="1" sqref="A1242:XFD1242" start="0" length="0"/>
    <rcc rId="0" sId="1" dxf="1">
      <nc r="A1242">
        <f>IF(ISBLANK(D1242), ,VLOOKUP(D1242, Kodai,2, FALSE))</f>
      </nc>
      <ndxf>
        <alignment horizontal="left" vertical="center" wrapText="1" readingOrder="0"/>
        <border outline="0">
          <left style="thin">
            <color auto="1"/>
          </left>
          <right style="thin">
            <color auto="1"/>
          </right>
          <top style="thin">
            <color auto="1"/>
          </top>
          <bottom style="thin">
            <color auto="1"/>
          </bottom>
        </border>
      </ndxf>
    </rcc>
    <rcc rId="0" sId="1" dxf="1">
      <nc r="B1242">
        <f>IF(ISBLANK(D1242), ,VLOOKUP(D1242, Kodai,3, FALSE))</f>
      </nc>
      <ndxf>
        <alignment horizontal="left" vertical="center" wrapText="1" readingOrder="0"/>
        <border outline="0">
          <left style="thin">
            <color auto="1"/>
          </left>
          <right style="thin">
            <color auto="1"/>
          </right>
          <top style="thin">
            <color auto="1"/>
          </top>
          <bottom style="thin">
            <color auto="1"/>
          </bottom>
        </border>
      </ndxf>
    </rcc>
    <rcc rId="0" sId="1" dxf="1">
      <nc r="C1242">
        <f>IF(ISBLANK(D1242), ,VLOOKUP(D1242, Kodai,4, FALSE))</f>
      </nc>
      <ndxf>
        <alignment horizontal="left" vertical="center" wrapText="1" readingOrder="0"/>
        <border outline="0">
          <left style="thin">
            <color auto="1"/>
          </left>
          <right style="thin">
            <color auto="1"/>
          </right>
          <top style="thin">
            <color auto="1"/>
          </top>
          <bottom style="thin">
            <color auto="1"/>
          </bottom>
        </border>
      </ndxf>
    </rcc>
    <rcc rId="0" sId="1" dxf="1">
      <nc r="D1242"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0" sId="1" dxf="1">
      <nc r="E1242" t="inlineStr">
        <is>
          <t>Vaisių ir daržovių funkcionaliojo maisto  produktų bandomosios partijos gamyba</t>
        </is>
      </nc>
      <ndxf>
        <alignment vertical="top" wrapText="1" readingOrder="0"/>
        <border outline="0">
          <left style="thin">
            <color auto="1"/>
          </left>
          <right style="thin">
            <color auto="1"/>
          </right>
          <top style="thin">
            <color auto="1"/>
          </top>
          <bottom style="thin">
            <color auto="1"/>
          </bottom>
        </border>
        <protection locked="0"/>
      </ndxf>
    </rcc>
    <rcc rId="0" sId="1" dxf="1">
      <nc r="F1242" t="inlineStr">
        <is>
          <t>Prof. dr. Pranas Viškelis
Tel. (8 682) 13568
biochem@lsdi.lt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242">
        <v>12</v>
      </nc>
      <ndxf>
        <alignment horizontal="center" vertical="center" readingOrder="0"/>
        <border outline="0">
          <left style="thin">
            <color auto="1"/>
          </left>
          <right style="thin">
            <color auto="1"/>
          </right>
          <top style="thin">
            <color auto="1"/>
          </top>
          <bottom style="thin">
            <color auto="1"/>
          </bottom>
        </border>
      </ndxf>
    </rcc>
    <rcc rId="0" sId="1" dxf="1">
      <nc r="H1242">
        <f>IF(ISBLANK(G1242), ,VLOOKUP(G1242, Institucijos,2, FALSE))</f>
      </nc>
      <ndxf>
        <alignment horizontal="center" vertical="center" wrapText="1" readingOrder="0"/>
        <border outline="0">
          <left style="thin">
            <color auto="1"/>
          </left>
          <right style="thin">
            <color auto="1"/>
          </right>
          <top style="thin">
            <color auto="1"/>
          </top>
          <bottom style="thin">
            <color auto="1"/>
          </bottom>
        </border>
      </ndxf>
    </rcc>
  </rrc>
  <rrc rId="82281" sId="1" ref="A1123:XFD1123" action="deleteRow">
    <rfmt sheetId="1" xfDxf="1" sqref="A1123:XFD1123" start="0" length="0"/>
    <rcc rId="0" sId="1" dxf="1">
      <nc r="A1123">
        <f>IF(ISBLANK(D1123), ,VLOOKUP(D1123, Kodai,2, FALSE))</f>
      </nc>
      <ndxf>
        <alignment horizontal="left" vertical="center" wrapText="1" readingOrder="0"/>
        <border outline="0">
          <left style="thin">
            <color auto="1"/>
          </left>
          <right style="thin">
            <color auto="1"/>
          </right>
          <top style="thin">
            <color auto="1"/>
          </top>
          <bottom style="thin">
            <color auto="1"/>
          </bottom>
        </border>
      </ndxf>
    </rcc>
    <rcc rId="0" sId="1" dxf="1">
      <nc r="B1123">
        <f>IF(ISBLANK(D1123), ,VLOOKUP(D1123, Kodai,3, FALSE))</f>
      </nc>
      <ndxf>
        <alignment horizontal="left" vertical="center" wrapText="1" readingOrder="0"/>
        <border outline="0">
          <left style="thin">
            <color auto="1"/>
          </left>
          <right style="thin">
            <color auto="1"/>
          </right>
          <top style="thin">
            <color auto="1"/>
          </top>
          <bottom style="thin">
            <color auto="1"/>
          </bottom>
        </border>
      </ndxf>
    </rcc>
    <rcc rId="0" sId="1" dxf="1">
      <nc r="C1123">
        <f>IF(ISBLANK(D1123), ,VLOOKUP(D1123, Kodai,4, FALSE))</f>
      </nc>
      <ndxf>
        <alignment horizontal="left" vertical="center" wrapText="1" readingOrder="0"/>
        <border outline="0">
          <left style="thin">
            <color auto="1"/>
          </left>
          <right style="thin">
            <color auto="1"/>
          </right>
          <top style="thin">
            <color auto="1"/>
          </top>
          <bottom style="thin">
            <color auto="1"/>
          </bottom>
        </border>
      </ndxf>
    </rcc>
    <rcc rId="0" sId="1" dxf="1">
      <nc r="D1123"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0" sId="1" dxf="1">
      <nc r="E1123" t="inlineStr">
        <is>
          <t>Vaisių ir daržovių naujų saugesnių produktų bandomosios partijos gamyba</t>
        </is>
      </nc>
      <ndxf>
        <alignment vertical="top" wrapText="1" readingOrder="0"/>
        <border outline="0">
          <left style="thin">
            <color auto="1"/>
          </left>
          <right style="thin">
            <color auto="1"/>
          </right>
          <top style="thin">
            <color auto="1"/>
          </top>
          <bottom style="thin">
            <color auto="1"/>
          </bottom>
        </border>
        <protection locked="0"/>
      </ndxf>
    </rcc>
    <rcc rId="0" sId="1" dxf="1">
      <nc r="F1123" t="inlineStr">
        <is>
          <t>Dr. Česlovas Bobinas
Tel. (8 37) 555439
biochem@lsdi.lt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123">
        <v>12</v>
      </nc>
      <ndxf>
        <alignment horizontal="center" vertical="center" readingOrder="0"/>
        <border outline="0">
          <left style="thin">
            <color auto="1"/>
          </left>
          <right style="thin">
            <color auto="1"/>
          </right>
          <top style="thin">
            <color auto="1"/>
          </top>
          <bottom style="thin">
            <color auto="1"/>
          </bottom>
        </border>
      </ndxf>
    </rcc>
    <rcc rId="0" sId="1" dxf="1">
      <nc r="H1123">
        <f>IF(ISBLANK(G1123), ,VLOOKUP(G1123,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79" sId="1" ref="A328:XFD328" action="deleteRow">
    <rfmt sheetId="1" xfDxf="1" sqref="A328:XFD328" start="0" length="0"/>
    <rcc rId="0" sId="1" dxf="1">
      <nc r="A328">
        <f>IF(ISBLANK(D328), ,VLOOKUP(D328, Kodai,2, FALSE))</f>
      </nc>
      <ndxf>
        <alignment horizontal="left" vertical="center" wrapText="1" readingOrder="0"/>
        <border outline="0">
          <left style="thin">
            <color auto="1"/>
          </left>
          <right style="thin">
            <color auto="1"/>
          </right>
          <top style="thin">
            <color auto="1"/>
          </top>
          <bottom style="thin">
            <color auto="1"/>
          </bottom>
        </border>
      </ndxf>
    </rcc>
    <rcc rId="0" sId="1" dxf="1">
      <nc r="B328">
        <f>IF(ISBLANK(D328), ,VLOOKUP(D328, Kodai,3, FALSE))</f>
      </nc>
      <ndxf>
        <alignment horizontal="left" vertical="center" wrapText="1" readingOrder="0"/>
        <border outline="0">
          <left style="thin">
            <color auto="1"/>
          </left>
          <right style="thin">
            <color auto="1"/>
          </right>
          <top style="thin">
            <color auto="1"/>
          </top>
          <bottom style="thin">
            <color auto="1"/>
          </bottom>
        </border>
      </ndxf>
    </rcc>
    <rcc rId="0" sId="1" dxf="1">
      <nc r="C328">
        <f>IF(ISBLANK(D328), ,VLOOKUP(D328, Kodai,4, FALSE))</f>
      </nc>
      <ndxf>
        <alignment horizontal="left" vertical="center" wrapText="1" readingOrder="0"/>
        <border outline="0">
          <left style="thin">
            <color auto="1"/>
          </left>
          <right style="thin">
            <color auto="1"/>
          </right>
          <top style="thin">
            <color auto="1"/>
          </top>
          <bottom style="thin">
            <color auto="1"/>
          </bottom>
        </border>
      </ndxf>
    </rcc>
    <rcc rId="0" sId="1" dxf="1">
      <nc r="D328" t="inlineStr">
        <is>
          <t>K1_P3_T2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328" t="inlineStr">
        <is>
          <t>Internetinių intelektinių miestų ir apstatytos aplinkos sistemų analizė</t>
        </is>
      </nc>
      <ndxf>
        <alignment vertical="top" wrapText="1" readingOrder="0"/>
        <border outline="0">
          <left style="thin">
            <color auto="1"/>
          </left>
          <right style="thin">
            <color auto="1"/>
          </right>
          <top style="thin">
            <color auto="1"/>
          </top>
          <bottom style="thin">
            <color auto="1"/>
          </bottom>
        </border>
      </ndxf>
    </rcc>
    <rcc rId="0" sId="1" dxf="1">
      <nc r="F328" t="inlineStr">
        <is>
          <t>VGTU, Išmaniųjų pastatų technologijų mokslo institutas
Artūras Kaklauskas
Tel. (8 5) 274 5234
El. p. arturas.kaklauskas@vgtu.lt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328">
        <v>33</v>
      </nc>
      <ndxf>
        <alignment horizontal="center" vertical="center" readingOrder="0"/>
        <border outline="0">
          <left style="thin">
            <color auto="1"/>
          </left>
          <right style="thin">
            <color auto="1"/>
          </right>
          <top style="thin">
            <color auto="1"/>
          </top>
          <bottom style="thin">
            <color auto="1"/>
          </bottom>
        </border>
      </ndxf>
    </rcc>
    <rcc rId="0" sId="1" dxf="1">
      <nc r="H328">
        <f>IF(ISBLANK(G328), ,VLOOKUP(G328, Institucijos,2, FALSE))</f>
      </nc>
      <ndxf>
        <alignment horizontal="center" vertical="center" wrapText="1" readingOrder="0"/>
        <border outline="0">
          <left style="thin">
            <color auto="1"/>
          </left>
          <right style="thin">
            <color auto="1"/>
          </right>
          <top style="thin">
            <color auto="1"/>
          </top>
          <bottom style="thin">
            <color auto="1"/>
          </bottom>
        </border>
      </ndxf>
    </rcc>
  </rrc>
  <rrc rId="79180" sId="1" ref="A331:XFD331" action="deleteRow">
    <rfmt sheetId="1" xfDxf="1" sqref="A331:XFD331" start="0" length="0"/>
    <rcc rId="0" sId="1" dxf="1">
      <nc r="A331">
        <f>IF(ISBLANK(D331), ,VLOOKUP(D331, Kodai,2, FALSE))</f>
      </nc>
      <ndxf>
        <alignment horizontal="left" vertical="center" wrapText="1" readingOrder="0"/>
        <border outline="0">
          <left style="thin">
            <color auto="1"/>
          </left>
          <right style="thin">
            <color auto="1"/>
          </right>
          <top style="thin">
            <color auto="1"/>
          </top>
          <bottom style="thin">
            <color auto="1"/>
          </bottom>
        </border>
      </ndxf>
    </rcc>
    <rcc rId="0" sId="1" dxf="1">
      <nc r="B331">
        <f>IF(ISBLANK(D331), ,VLOOKUP(D331, Kodai,3, FALSE))</f>
      </nc>
      <ndxf>
        <alignment horizontal="left" vertical="center" wrapText="1" readingOrder="0"/>
        <border outline="0">
          <left style="thin">
            <color auto="1"/>
          </left>
          <right style="thin">
            <color auto="1"/>
          </right>
          <top style="thin">
            <color auto="1"/>
          </top>
          <bottom style="thin">
            <color auto="1"/>
          </bottom>
        </border>
      </ndxf>
    </rcc>
    <rcc rId="0" sId="1" dxf="1">
      <nc r="C331">
        <f>IF(ISBLANK(D331), ,VLOOKUP(D331, Kodai,4, FALSE))</f>
      </nc>
      <ndxf>
        <alignment horizontal="left" vertical="center" wrapText="1" readingOrder="0"/>
        <border outline="0">
          <left style="thin">
            <color auto="1"/>
          </left>
          <right style="thin">
            <color auto="1"/>
          </right>
          <top style="thin">
            <color auto="1"/>
          </top>
          <bottom style="thin">
            <color auto="1"/>
          </bottom>
        </border>
      </ndxf>
    </rcc>
    <rcc rId="0" sId="1" dxf="1">
      <nc r="D331" t="inlineStr">
        <is>
          <t>K1_P3_T2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331" t="inlineStr">
        <is>
          <t>Internetinių intelektinių miestų ir apstatytos aplinkos sistemų analizė</t>
        </is>
      </nc>
      <ndxf>
        <alignment vertical="top" wrapText="1" readingOrder="0"/>
        <border outline="0">
          <left style="thin">
            <color auto="1"/>
          </left>
          <right style="thin">
            <color auto="1"/>
          </right>
          <top style="thin">
            <color auto="1"/>
          </top>
          <bottom style="thin">
            <color auto="1"/>
          </bottom>
        </border>
      </ndxf>
    </rcc>
    <rcc rId="0" sId="1" dxf="1">
      <nc r="F331" t="inlineStr">
        <is>
          <t>VGTU, Išmaniųjų pastatų technologijų mokslo institutas
Artūras Kaklauskas
Tel. (8 5) 274 5234
El. p. arturas.kaklauskas@vgtu.lt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331">
        <v>33</v>
      </nc>
      <ndxf>
        <alignment horizontal="center" vertical="center" readingOrder="0"/>
        <border outline="0">
          <left style="thin">
            <color auto="1"/>
          </left>
          <right style="thin">
            <color auto="1"/>
          </right>
          <top style="thin">
            <color auto="1"/>
          </top>
          <bottom style="thin">
            <color auto="1"/>
          </bottom>
        </border>
      </ndxf>
    </rcc>
    <rcc rId="0" sId="1" dxf="1">
      <nc r="H331">
        <f>IF(ISBLANK(G331), ,VLOOKUP(G331,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81" sId="1" ref="A2017:XFD2017" action="deleteRow">
    <rfmt sheetId="1" xfDxf="1" sqref="A2017:XFD2017" start="0" length="0"/>
    <rcc rId="0" sId="1" dxf="1">
      <nc r="A2017">
        <f>IF(ISBLANK(D2017), ,VLOOKUP(D2017, Kodai,2, FALSE))</f>
      </nc>
      <ndxf>
        <alignment horizontal="left" vertical="center" wrapText="1" readingOrder="0"/>
        <border outline="0">
          <left style="thin">
            <color auto="1"/>
          </left>
          <right style="thin">
            <color auto="1"/>
          </right>
          <top style="thin">
            <color auto="1"/>
          </top>
          <bottom style="thin">
            <color auto="1"/>
          </bottom>
        </border>
      </ndxf>
    </rcc>
    <rcc rId="0" sId="1" dxf="1">
      <nc r="B2017">
        <f>IF(ISBLANK(D2017), ,VLOOKUP(D2017, Kodai,3, FALSE))</f>
      </nc>
      <ndxf>
        <alignment horizontal="left" vertical="center" wrapText="1" readingOrder="0"/>
        <border outline="0">
          <left style="thin">
            <color auto="1"/>
          </left>
          <right style="thin">
            <color auto="1"/>
          </right>
          <top style="thin">
            <color auto="1"/>
          </top>
          <bottom style="thin">
            <color auto="1"/>
          </bottom>
        </border>
      </ndxf>
    </rcc>
    <rcc rId="0" sId="1" dxf="1">
      <nc r="C2017">
        <f>IF(ISBLANK(D2017), ,VLOOKUP(D2017, Kodai,4, FALSE))</f>
      </nc>
      <ndxf>
        <alignment horizontal="left" vertical="center" wrapText="1" readingOrder="0"/>
        <border outline="0">
          <left style="thin">
            <color auto="1"/>
          </left>
          <right style="thin">
            <color auto="1"/>
          </right>
          <top style="thin">
            <color auto="1"/>
          </top>
          <bottom style="thin">
            <color auto="1"/>
          </bottom>
        </border>
      </ndxf>
    </rcc>
    <rcc rId="0" sId="1" dxf="1">
      <nc r="D2017" t="inlineStr">
        <is>
          <t>K4_P4_T3</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2017" t="inlineStr">
        <is>
          <t>Išmaniųjų nuotolinių sistemų valdymo tyrimai</t>
        </is>
      </nc>
      <ndxf>
        <alignment vertical="top" wrapText="1" readingOrder="0"/>
        <border outline="0">
          <left style="thin">
            <color auto="1"/>
          </left>
          <right style="thin">
            <color auto="1"/>
          </right>
          <top style="thin">
            <color auto="1"/>
          </top>
          <bottom style="thin">
            <color auto="1"/>
          </bottom>
        </border>
      </ndxf>
    </rcc>
    <rcc rId="0" sId="1" dxf="1">
      <nc r="F2017" t="inlineStr">
        <is>
          <t>Doc. dr. Antoni Kozič
a.kozic@eif.viko.lt
(8-5) 219 16 14
Dr. Eugenija Strazdienė
El. p. e.strazdiene@mtf.viko.lt 
(8-615) 85275</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2017">
        <v>29</v>
      </nc>
      <ndxf>
        <alignment horizontal="center" vertical="center" readingOrder="0"/>
        <border outline="0">
          <left style="thin">
            <color auto="1"/>
          </left>
          <right style="thin">
            <color auto="1"/>
          </right>
          <top style="thin">
            <color auto="1"/>
          </top>
          <bottom style="thin">
            <color auto="1"/>
          </bottom>
        </border>
      </ndxf>
    </rcc>
    <rcc rId="0" sId="1" dxf="1">
      <nc r="H2017">
        <f>IF(ISBLANK(G2017), ,VLOOKUP(G2017, Institucijos,2, FALSE))</f>
      </nc>
      <ndxf>
        <alignment horizontal="center" vertical="center" wrapText="1" readingOrder="0"/>
        <border outline="0">
          <left style="thin">
            <color auto="1"/>
          </left>
          <right style="thin">
            <color auto="1"/>
          </right>
          <top style="thin">
            <color auto="1"/>
          </top>
          <bottom style="thin">
            <color auto="1"/>
          </bottom>
        </border>
      </ndxf>
    </rcc>
  </rrc>
  <rrc rId="79182" sId="1" ref="A2018:XFD2018" action="deleteRow">
    <rfmt sheetId="1" xfDxf="1" sqref="A2018:XFD2018" start="0" length="0"/>
    <rcc rId="0" sId="1" dxf="1">
      <nc r="A2018">
        <f>IF(ISBLANK(D2018), ,VLOOKUP(D2018, Kodai,2, FALSE))</f>
      </nc>
      <ndxf>
        <alignment horizontal="left" vertical="center" wrapText="1" readingOrder="0"/>
        <border outline="0">
          <left style="thin">
            <color auto="1"/>
          </left>
          <right style="thin">
            <color auto="1"/>
          </right>
          <top style="thin">
            <color auto="1"/>
          </top>
          <bottom style="thin">
            <color auto="1"/>
          </bottom>
        </border>
      </ndxf>
    </rcc>
    <rcc rId="0" sId="1" dxf="1">
      <nc r="B2018">
        <f>IF(ISBLANK(D2018), ,VLOOKUP(D2018, Kodai,3, FALSE))</f>
      </nc>
      <ndxf>
        <alignment horizontal="left" vertical="center" wrapText="1" readingOrder="0"/>
        <border outline="0">
          <left style="thin">
            <color auto="1"/>
          </left>
          <right style="thin">
            <color auto="1"/>
          </right>
          <top style="thin">
            <color auto="1"/>
          </top>
          <bottom style="thin">
            <color auto="1"/>
          </bottom>
        </border>
      </ndxf>
    </rcc>
    <rcc rId="0" sId="1" dxf="1">
      <nc r="C2018">
        <f>IF(ISBLANK(D2018), ,VLOOKUP(D2018, Kodai,4, FALSE))</f>
      </nc>
      <ndxf>
        <alignment horizontal="left" vertical="center" wrapText="1" readingOrder="0"/>
        <border outline="0">
          <left style="thin">
            <color auto="1"/>
          </left>
          <right style="thin">
            <color auto="1"/>
          </right>
          <top style="thin">
            <color auto="1"/>
          </top>
          <bottom style="thin">
            <color auto="1"/>
          </bottom>
        </border>
      </ndxf>
    </rcc>
    <rcc rId="0" sId="1" dxf="1">
      <nc r="D2018" t="inlineStr">
        <is>
          <t>K4_P4_T3</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2018" t="inlineStr">
        <is>
          <t>Išmaniųjų nuotolinių sistemų valdymo tyrimai</t>
        </is>
      </nc>
      <ndxf>
        <alignment vertical="top" wrapText="1" readingOrder="0"/>
        <border outline="0">
          <left style="thin">
            <color auto="1"/>
          </left>
          <right style="thin">
            <color auto="1"/>
          </right>
          <top style="thin">
            <color auto="1"/>
          </top>
          <bottom style="thin">
            <color auto="1"/>
          </bottom>
        </border>
      </ndxf>
    </rcc>
    <rcc rId="0" sId="1" dxf="1">
      <nc r="F2018" t="inlineStr">
        <is>
          <t>Doc. dr. Antoni Kozič
a.kozic@eif.viko.lt
(8-5) 219 16 14
Dr. Eugenija Strazdienė
El. p. e.strazdiene@mtf.viko.lt 
(8-615) 85279</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2018">
        <v>29</v>
      </nc>
      <ndxf>
        <alignment horizontal="center" vertical="center" readingOrder="0"/>
        <border outline="0">
          <left style="thin">
            <color auto="1"/>
          </left>
          <right style="thin">
            <color auto="1"/>
          </right>
          <top style="thin">
            <color auto="1"/>
          </top>
          <bottom style="thin">
            <color auto="1"/>
          </bottom>
        </border>
      </ndxf>
    </rcc>
    <rcc rId="0" sId="1" dxf="1">
      <nc r="H2018">
        <f>IF(ISBLANK(G2018), ,VLOOKUP(G2018,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83" sId="1" ref="A2019:XFD2019" action="deleteRow">
    <rfmt sheetId="1" xfDxf="1" sqref="A2019:XFD2019" start="0" length="0"/>
    <rcc rId="0" sId="1" dxf="1">
      <nc r="A2019">
        <f>IF(ISBLANK(D2019), ,VLOOKUP(D2019, Kodai,2, FALSE))</f>
      </nc>
      <ndxf>
        <alignment horizontal="left" vertical="center" wrapText="1" readingOrder="0"/>
        <border outline="0">
          <left style="thin">
            <color auto="1"/>
          </left>
          <right style="thin">
            <color auto="1"/>
          </right>
          <top style="thin">
            <color auto="1"/>
          </top>
          <bottom style="thin">
            <color auto="1"/>
          </bottom>
        </border>
      </ndxf>
    </rcc>
    <rcc rId="0" sId="1" dxf="1">
      <nc r="B2019">
        <f>IF(ISBLANK(D2019), ,VLOOKUP(D2019, Kodai,3, FALSE))</f>
      </nc>
      <ndxf>
        <alignment horizontal="left" vertical="center" wrapText="1" readingOrder="0"/>
        <border outline="0">
          <left style="thin">
            <color auto="1"/>
          </left>
          <right style="thin">
            <color auto="1"/>
          </right>
          <top style="thin">
            <color auto="1"/>
          </top>
          <bottom style="thin">
            <color auto="1"/>
          </bottom>
        </border>
      </ndxf>
    </rcc>
    <rcc rId="0" sId="1" dxf="1">
      <nc r="C2019">
        <f>IF(ISBLANK(D2019), ,VLOOKUP(D2019, Kodai,4, FALSE))</f>
      </nc>
      <ndxf>
        <alignment horizontal="left" vertical="center" wrapText="1" readingOrder="0"/>
        <border outline="0">
          <left style="thin">
            <color auto="1"/>
          </left>
          <right style="thin">
            <color auto="1"/>
          </right>
          <top style="thin">
            <color auto="1"/>
          </top>
          <bottom style="thin">
            <color auto="1"/>
          </bottom>
        </border>
      </ndxf>
    </rcc>
    <rcc rId="0" sId="1" dxf="1">
      <nc r="D2019" t="inlineStr">
        <is>
          <t>K4_P4_T2</t>
        </is>
      </nc>
      <ndxf>
        <alignment horizontal="center" vertical="center" wrapText="1" readingOrder="0"/>
        <border outline="0">
          <left style="thin">
            <color auto="1"/>
          </left>
          <right style="thin">
            <color auto="1"/>
          </right>
          <top style="thin">
            <color auto="1"/>
          </top>
          <bottom style="thin">
            <color auto="1"/>
          </bottom>
        </border>
      </ndxf>
    </rcc>
    <rcc rId="0" sId="1" dxf="1">
      <nc r="E2019" t="inlineStr">
        <is>
          <t>Išmaniųjų procesų vizualizavimas, animatronikos sprendimai, procesų automatizacimo ir valdymo, erdvinių prototipų ir modelių konstravimas, virtualūs modeliai, interaktyvūs prototipai, 3D modeliai ir spausdinti 3D prototipai.</t>
        </is>
      </nc>
      <ndxf>
        <alignment vertical="top" wrapText="1" readingOrder="0"/>
        <border outline="0">
          <left style="thin">
            <color auto="1"/>
          </left>
          <right style="thin">
            <color auto="1"/>
          </right>
          <top style="thin">
            <color auto="1"/>
          </top>
          <bottom style="thin">
            <color auto="1"/>
          </bottom>
        </border>
      </ndxf>
    </rcc>
    <rcc rId="0" sId="1" dxf="1">
      <nc r="F2019" t="inlineStr">
        <is>
          <t>VDU Informatikos fakultetas
Egidijus Vaškevičius, 
El.p. e.vaskevicius@if.vdu.lt, 
Tel.: +37069830370</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2019">
        <v>31</v>
      </nc>
      <ndxf>
        <alignment horizontal="center" vertical="center" readingOrder="0"/>
        <border outline="0">
          <left style="thin">
            <color auto="1"/>
          </left>
          <right style="thin">
            <color auto="1"/>
          </right>
          <top style="thin">
            <color auto="1"/>
          </top>
          <bottom style="thin">
            <color auto="1"/>
          </bottom>
        </border>
      </ndxf>
    </rcc>
    <rcc rId="0" sId="1" dxf="1">
      <nc r="H2019">
        <f>IF(ISBLANK(G2019), ,VLOOKUP(G2019, Institucijos,2, FALSE))</f>
      </nc>
      <ndxf>
        <alignment horizontal="center" vertical="center" wrapText="1" readingOrder="0"/>
        <border outline="0">
          <left style="thin">
            <color auto="1"/>
          </left>
          <right style="thin">
            <color auto="1"/>
          </right>
          <top style="thin">
            <color auto="1"/>
          </top>
          <bottom style="thin">
            <color auto="1"/>
          </bottom>
        </border>
      </ndxf>
    </rcc>
  </rrc>
  <rrc rId="79184" sId="1" ref="A2036:XFD2036" action="deleteRow">
    <rfmt sheetId="1" xfDxf="1" sqref="A2036:XFD2036" start="0" length="0"/>
    <rcc rId="0" sId="1" dxf="1">
      <nc r="A2036">
        <f>IF(ISBLANK(D2036), ,VLOOKUP(D2036, Kodai,2, FALSE))</f>
      </nc>
      <ndxf>
        <alignment horizontal="left" vertical="center" wrapText="1" readingOrder="0"/>
        <border outline="0">
          <left style="thin">
            <color auto="1"/>
          </left>
          <right style="thin">
            <color auto="1"/>
          </right>
          <top style="thin">
            <color auto="1"/>
          </top>
          <bottom style="thin">
            <color auto="1"/>
          </bottom>
        </border>
      </ndxf>
    </rcc>
    <rcc rId="0" sId="1" dxf="1">
      <nc r="B2036">
        <f>IF(ISBLANK(D2036), ,VLOOKUP(D2036, Kodai,3, FALSE))</f>
      </nc>
      <ndxf>
        <alignment horizontal="left" vertical="center" wrapText="1" readingOrder="0"/>
        <border outline="0">
          <left style="thin">
            <color auto="1"/>
          </left>
          <right style="thin">
            <color auto="1"/>
          </right>
          <top style="thin">
            <color auto="1"/>
          </top>
          <bottom style="thin">
            <color auto="1"/>
          </bottom>
        </border>
      </ndxf>
    </rcc>
    <rcc rId="0" sId="1" dxf="1">
      <nc r="C2036">
        <f>IF(ISBLANK(D2036), ,VLOOKUP(D2036, Kodai,4, FALSE))</f>
      </nc>
      <ndxf>
        <alignment horizontal="left" vertical="center" wrapText="1" readingOrder="0"/>
        <border outline="0">
          <left style="thin">
            <color auto="1"/>
          </left>
          <right style="thin">
            <color auto="1"/>
          </right>
          <top style="thin">
            <color auto="1"/>
          </top>
          <bottom style="thin">
            <color auto="1"/>
          </bottom>
        </border>
      </ndxf>
    </rcc>
    <rcc rId="0" sId="1" dxf="1">
      <nc r="D2036" t="inlineStr">
        <is>
          <t>K4_P4_T2</t>
        </is>
      </nc>
      <ndxf>
        <alignment horizontal="center" vertical="center" wrapText="1" readingOrder="0"/>
        <border outline="0">
          <left style="thin">
            <color auto="1"/>
          </left>
          <right style="thin">
            <color auto="1"/>
          </right>
          <top style="thin">
            <color auto="1"/>
          </top>
          <bottom style="thin">
            <color auto="1"/>
          </bottom>
        </border>
      </ndxf>
    </rcc>
    <rcc rId="0" sId="1" dxf="1">
      <nc r="E2036" t="inlineStr">
        <is>
          <t>Išmaniųjų procesų vizualizavimas, animatronikos sprendimai, procesų automatizacimo ir valdymo, erdvinių prototipų ir modelių konstravimas, virtualūs modeliai, interaktyvūs prototipai, 3D modeliai ir spausdinti 3D prototipai.</t>
        </is>
      </nc>
      <ndxf>
        <alignment vertical="top" wrapText="1" readingOrder="0"/>
        <border outline="0">
          <left style="thin">
            <color auto="1"/>
          </left>
          <right style="thin">
            <color auto="1"/>
          </right>
          <top style="thin">
            <color auto="1"/>
          </top>
          <bottom style="thin">
            <color auto="1"/>
          </bottom>
        </border>
      </ndxf>
    </rcc>
    <rcc rId="0" sId="1" dxf="1">
      <nc r="F2036" t="inlineStr">
        <is>
          <t>VDU Informatikos fakultetas
Egidijus Vaškevičius,
El.p. e.vaskevicius@if.vdu.lt, 
Tel.: +37069830370</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2036">
        <v>31</v>
      </nc>
      <ndxf>
        <alignment horizontal="center" vertical="center" readingOrder="0"/>
        <border outline="0">
          <left style="thin">
            <color auto="1"/>
          </left>
          <right style="thin">
            <color auto="1"/>
          </right>
          <top style="thin">
            <color auto="1"/>
          </top>
          <bottom style="thin">
            <color auto="1"/>
          </bottom>
        </border>
      </ndxf>
    </rcc>
    <rcc rId="0" sId="1" dxf="1">
      <nc r="H2036">
        <f>IF(ISBLANK(G2036), ,VLOOKUP(G2036,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85" sId="1" ref="A1645:XFD1645" action="deleteRow">
    <rfmt sheetId="1" xfDxf="1" sqref="A1645:XFD1645" start="0" length="0"/>
    <rcc rId="0" sId="1" dxf="1">
      <nc r="A1645">
        <f>IF(ISBLANK(D1645), ,VLOOKUP(D1645, Kodai,2, FALSE))</f>
      </nc>
      <ndxf>
        <alignment horizontal="left" vertical="center" wrapText="1" readingOrder="0"/>
        <border outline="0">
          <left style="thin">
            <color auto="1"/>
          </left>
          <right style="thin">
            <color auto="1"/>
          </right>
          <top style="thin">
            <color auto="1"/>
          </top>
          <bottom style="thin">
            <color auto="1"/>
          </bottom>
        </border>
      </ndxf>
    </rcc>
    <rcc rId="0" sId="1" dxf="1">
      <nc r="B1645">
        <f>IF(ISBLANK(D1645), ,VLOOKUP(D1645, Kodai,3, FALSE))</f>
      </nc>
      <ndxf>
        <alignment horizontal="left" vertical="center" wrapText="1" readingOrder="0"/>
        <border outline="0">
          <left style="thin">
            <color auto="1"/>
          </left>
          <right style="thin">
            <color auto="1"/>
          </right>
          <top style="thin">
            <color auto="1"/>
          </top>
          <bottom style="thin">
            <color auto="1"/>
          </bottom>
        </border>
      </ndxf>
    </rcc>
    <rcc rId="0" sId="1" dxf="1">
      <nc r="C1645">
        <f>IF(ISBLANK(D1645), ,VLOOKUP(D1645, Kodai,4, FALSE))</f>
      </nc>
      <ndxf>
        <alignment horizontal="left" vertical="center" wrapText="1" readingOrder="0"/>
        <border outline="0">
          <left style="thin">
            <color auto="1"/>
          </left>
          <right style="thin">
            <color auto="1"/>
          </right>
          <top style="thin">
            <color auto="1"/>
          </top>
          <bottom style="thin">
            <color auto="1"/>
          </bottom>
        </border>
      </ndxf>
    </rcc>
    <rcc rId="0" sId="1" dxf="1">
      <nc r="D1645" t="inlineStr">
        <is>
          <t>K4_P2_T3</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645" t="inlineStr">
        <is>
          <t>Įvairių priemaišų implantavimas ir krūvininkų gyvavimo trukmės korekcija puslaidininkinės struktūros užduotajame sluoksnyje</t>
        </is>
      </nc>
      <ndxf>
        <alignment vertical="top" wrapText="1" readingOrder="0"/>
        <border outline="0">
          <left style="thin">
            <color auto="1"/>
          </left>
          <right style="thin">
            <color auto="1"/>
          </right>
          <top style="thin">
            <color auto="1"/>
          </top>
          <bottom style="thin">
            <color auto="1"/>
          </bottom>
        </border>
      </ndxf>
    </rcc>
    <rcc rId="0" sId="1" dxf="1">
      <nc r="F1645" t="inlineStr">
        <is>
          <t>Dr. Vitalij Kovalevskij 
FTMC Branduolinių tyrimų skyrius
Tel. (8 5) 266 1654 
El. p.: vitalij@ftmc.lt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645">
        <v>18</v>
      </nc>
      <ndxf>
        <alignment horizontal="center" vertical="center" readingOrder="0"/>
        <border outline="0">
          <left style="thin">
            <color auto="1"/>
          </left>
          <right style="thin">
            <color auto="1"/>
          </right>
          <top style="thin">
            <color auto="1"/>
          </top>
          <bottom style="thin">
            <color auto="1"/>
          </bottom>
        </border>
      </ndxf>
    </rcc>
    <rcc rId="0" sId="1" dxf="1">
      <nc r="H1645">
        <f>IF(ISBLANK(G1645), ,VLOOKUP(G1645, Institucijos,2, FALSE))</f>
      </nc>
      <ndxf>
        <alignment horizontal="center" vertical="center" wrapText="1" readingOrder="0"/>
        <border outline="0">
          <left style="thin">
            <color auto="1"/>
          </left>
          <right style="thin">
            <color auto="1"/>
          </right>
          <top style="thin">
            <color auto="1"/>
          </top>
          <bottom style="thin">
            <color auto="1"/>
          </bottom>
        </border>
      </ndxf>
    </rcc>
  </rrc>
  <rrc rId="79186" sId="1" ref="A1889:XFD1889" action="deleteRow">
    <rfmt sheetId="1" xfDxf="1" sqref="A1889:XFD1889" start="0" length="0"/>
    <rcc rId="0" sId="1" dxf="1">
      <nc r="A1889">
        <f>IF(ISBLANK(D1889), ,VLOOKUP(D1889, Kodai,2, FALSE))</f>
      </nc>
      <ndxf>
        <alignment horizontal="left" vertical="center" wrapText="1" readingOrder="0"/>
        <border outline="0">
          <left style="thin">
            <color auto="1"/>
          </left>
          <right style="thin">
            <color auto="1"/>
          </right>
          <top style="thin">
            <color auto="1"/>
          </top>
          <bottom style="thin">
            <color auto="1"/>
          </bottom>
        </border>
      </ndxf>
    </rcc>
    <rcc rId="0" sId="1" dxf="1">
      <nc r="B1889">
        <f>IF(ISBLANK(D1889), ,VLOOKUP(D1889, Kodai,3, FALSE))</f>
      </nc>
      <ndxf>
        <alignment horizontal="left" vertical="center" wrapText="1" readingOrder="0"/>
        <border outline="0">
          <left style="thin">
            <color auto="1"/>
          </left>
          <right style="thin">
            <color auto="1"/>
          </right>
          <top style="thin">
            <color auto="1"/>
          </top>
          <bottom style="thin">
            <color auto="1"/>
          </bottom>
        </border>
      </ndxf>
    </rcc>
    <rcc rId="0" sId="1" dxf="1">
      <nc r="C1889">
        <f>IF(ISBLANK(D1889), ,VLOOKUP(D1889, Kodai,4, FALSE))</f>
      </nc>
      <ndxf>
        <alignment horizontal="left" vertical="center" wrapText="1" readingOrder="0"/>
        <border outline="0">
          <left style="thin">
            <color auto="1"/>
          </left>
          <right style="thin">
            <color auto="1"/>
          </right>
          <top style="thin">
            <color auto="1"/>
          </top>
          <bottom style="thin">
            <color auto="1"/>
          </bottom>
        </border>
      </ndxf>
    </rcc>
    <rcc rId="0" sId="1" dxf="1">
      <nc r="D1889"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89" t="inlineStr">
        <is>
          <t>Ypač stipraus betono kūrimas ir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89"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89">
        <v>22</v>
      </nc>
      <ndxf>
        <alignment horizontal="center" vertical="center" readingOrder="0"/>
        <border outline="0">
          <left style="thin">
            <color auto="1"/>
          </left>
          <right style="thin">
            <color auto="1"/>
          </right>
          <top style="thin">
            <color auto="1"/>
          </top>
          <bottom style="thin">
            <color auto="1"/>
          </bottom>
        </border>
      </ndxf>
    </rcc>
    <rcc rId="0" sId="1" dxf="1">
      <nc r="H1889">
        <f>IF(ISBLANK(G1889), ,VLOOKUP(G1889, Institucijos,2, FALSE))</f>
      </nc>
      <ndxf>
        <alignment horizontal="center" vertical="center" wrapText="1" readingOrder="0"/>
        <border outline="0">
          <left style="thin">
            <color auto="1"/>
          </left>
          <right style="thin">
            <color auto="1"/>
          </right>
          <top style="thin">
            <color auto="1"/>
          </top>
          <bottom style="thin">
            <color auto="1"/>
          </bottom>
        </border>
      </ndxf>
    </rcc>
  </rrc>
  <rrc rId="79187" sId="1" ref="A1896:XFD1896" action="deleteRow">
    <rfmt sheetId="1" xfDxf="1" sqref="A1896:XFD1896" start="0" length="0"/>
    <rcc rId="0" sId="1" dxf="1">
      <nc r="A1896">
        <f>IF(ISBLANK(D1896), ,VLOOKUP(D1896, Kodai,2, FALSE))</f>
      </nc>
      <ndxf>
        <alignment horizontal="left" vertical="center" wrapText="1" readingOrder="0"/>
        <border outline="0">
          <left style="thin">
            <color auto="1"/>
          </left>
          <right style="thin">
            <color auto="1"/>
          </right>
          <top style="thin">
            <color auto="1"/>
          </top>
          <bottom style="thin">
            <color auto="1"/>
          </bottom>
        </border>
      </ndxf>
    </rcc>
    <rcc rId="0" sId="1" dxf="1">
      <nc r="B1896">
        <f>IF(ISBLANK(D1896), ,VLOOKUP(D1896, Kodai,3, FALSE))</f>
      </nc>
      <ndxf>
        <alignment horizontal="left" vertical="center" wrapText="1" readingOrder="0"/>
        <border outline="0">
          <left style="thin">
            <color auto="1"/>
          </left>
          <right style="thin">
            <color auto="1"/>
          </right>
          <top style="thin">
            <color auto="1"/>
          </top>
          <bottom style="thin">
            <color auto="1"/>
          </bottom>
        </border>
      </ndxf>
    </rcc>
    <rcc rId="0" sId="1" dxf="1">
      <nc r="C1896">
        <f>IF(ISBLANK(D1896), ,VLOOKUP(D1896, Kodai,4, FALSE))</f>
      </nc>
      <ndxf>
        <alignment horizontal="left" vertical="center" wrapText="1" readingOrder="0"/>
        <border outline="0">
          <left style="thin">
            <color auto="1"/>
          </left>
          <right style="thin">
            <color auto="1"/>
          </right>
          <top style="thin">
            <color auto="1"/>
          </top>
          <bottom style="thin">
            <color auto="1"/>
          </bottom>
        </border>
      </ndxf>
    </rcc>
    <rcc rId="0" sId="1" dxf="1">
      <nc r="D1896"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96" t="inlineStr">
        <is>
          <t>Ypač stipraus betono kūrimas ir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9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96">
        <v>22</v>
      </nc>
      <ndxf>
        <alignment horizontal="center" vertical="center" readingOrder="0"/>
        <border outline="0">
          <left style="thin">
            <color auto="1"/>
          </left>
          <right style="thin">
            <color auto="1"/>
          </right>
          <top style="thin">
            <color auto="1"/>
          </top>
          <bottom style="thin">
            <color auto="1"/>
          </bottom>
        </border>
      </ndxf>
    </rcc>
    <rcc rId="0" sId="1" dxf="1">
      <nc r="H1896">
        <f>IF(ISBLANK(G1896), ,VLOOKUP(G1896,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88" sId="1" ref="A1899:XFD1899" action="deleteRow">
    <rfmt sheetId="1" xfDxf="1" sqref="A1899:XFD1899" start="0" length="0"/>
    <rcc rId="0" sId="1" dxf="1">
      <nc r="A1899">
        <f>IF(ISBLANK(D1899), ,VLOOKUP(D1899, Kodai,2, FALSE))</f>
      </nc>
      <ndxf>
        <alignment horizontal="left" vertical="center" wrapText="1" readingOrder="0"/>
        <border outline="0">
          <left style="thin">
            <color auto="1"/>
          </left>
          <right style="thin">
            <color auto="1"/>
          </right>
          <top style="thin">
            <color auto="1"/>
          </top>
          <bottom style="thin">
            <color auto="1"/>
          </bottom>
        </border>
      </ndxf>
    </rcc>
    <rcc rId="0" sId="1" dxf="1">
      <nc r="B1899">
        <f>IF(ISBLANK(D1899), ,VLOOKUP(D1899, Kodai,3, FALSE))</f>
      </nc>
      <ndxf>
        <alignment horizontal="left" vertical="center" wrapText="1" readingOrder="0"/>
        <border outline="0">
          <left style="thin">
            <color auto="1"/>
          </left>
          <right style="thin">
            <color auto="1"/>
          </right>
          <top style="thin">
            <color auto="1"/>
          </top>
          <bottom style="thin">
            <color auto="1"/>
          </bottom>
        </border>
      </ndxf>
    </rcc>
    <rcc rId="0" sId="1" dxf="1">
      <nc r="C1899">
        <f>IF(ISBLANK(D1899), ,VLOOKUP(D1899, Kodai,4, FALSE))</f>
      </nc>
      <ndxf>
        <alignment horizontal="left" vertical="center" wrapText="1" readingOrder="0"/>
        <border outline="0">
          <left style="thin">
            <color auto="1"/>
          </left>
          <right style="thin">
            <color auto="1"/>
          </right>
          <top style="thin">
            <color auto="1"/>
          </top>
          <bottom style="thin">
            <color auto="1"/>
          </bottom>
        </border>
      </ndxf>
    </rcc>
    <rcc rId="0" sId="1" dxf="1">
      <nc r="D1899"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99" t="inlineStr">
        <is>
          <t>Klijų sluoksnio formavimas ant silikoninio popieriaus, daugiasluoksnės polimerinės plėvelės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99"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99">
        <v>22</v>
      </nc>
      <ndxf>
        <alignment horizontal="center" vertical="center" readingOrder="0"/>
        <border outline="0">
          <left style="thin">
            <color auto="1"/>
          </left>
          <right style="thin">
            <color auto="1"/>
          </right>
          <top style="thin">
            <color auto="1"/>
          </top>
          <bottom style="thin">
            <color auto="1"/>
          </bottom>
        </border>
      </ndxf>
    </rcc>
    <rcc rId="0" sId="1" dxf="1">
      <nc r="H1899">
        <f>IF(ISBLANK(G1899), ,VLOOKUP(G1899, Institucijos,2, FALSE))</f>
      </nc>
      <ndxf>
        <alignment horizontal="center" vertical="center" wrapText="1" readingOrder="0"/>
        <border outline="0">
          <left style="thin">
            <color auto="1"/>
          </left>
          <right style="thin">
            <color auto="1"/>
          </right>
          <top style="thin">
            <color auto="1"/>
          </top>
          <bottom style="thin">
            <color auto="1"/>
          </bottom>
        </border>
      </ndxf>
    </rcc>
  </rrc>
  <rrc rId="79189" sId="1" ref="A1925:XFD1925" action="deleteRow">
    <rfmt sheetId="1" xfDxf="1" sqref="A1925:XFD1925" start="0" length="0"/>
    <rcc rId="0" sId="1" dxf="1">
      <nc r="A1925">
        <f>IF(ISBLANK(D1925), ,VLOOKUP(D1925, Kodai,2, FALSE))</f>
      </nc>
      <ndxf>
        <alignment horizontal="left" vertical="center" wrapText="1" readingOrder="0"/>
        <border outline="0">
          <left style="thin">
            <color auto="1"/>
          </left>
          <right style="thin">
            <color auto="1"/>
          </right>
          <top style="thin">
            <color auto="1"/>
          </top>
          <bottom style="thin">
            <color auto="1"/>
          </bottom>
        </border>
      </ndxf>
    </rcc>
    <rcc rId="0" sId="1" dxf="1">
      <nc r="B1925">
        <f>IF(ISBLANK(D1925), ,VLOOKUP(D1925, Kodai,3, FALSE))</f>
      </nc>
      <ndxf>
        <alignment horizontal="left" vertical="center" wrapText="1" readingOrder="0"/>
        <border outline="0">
          <left style="thin">
            <color auto="1"/>
          </left>
          <right style="thin">
            <color auto="1"/>
          </right>
          <top style="thin">
            <color auto="1"/>
          </top>
          <bottom style="thin">
            <color auto="1"/>
          </bottom>
        </border>
      </ndxf>
    </rcc>
    <rcc rId="0" sId="1" dxf="1">
      <nc r="C1925">
        <f>IF(ISBLANK(D1925), ,VLOOKUP(D1925, Kodai,4, FALSE))</f>
      </nc>
      <ndxf>
        <alignment horizontal="left" vertical="center" wrapText="1" readingOrder="0"/>
        <border outline="0">
          <left style="thin">
            <color auto="1"/>
          </left>
          <right style="thin">
            <color auto="1"/>
          </right>
          <top style="thin">
            <color auto="1"/>
          </top>
          <bottom style="thin">
            <color auto="1"/>
          </bottom>
        </border>
      </ndxf>
    </rcc>
    <rcc rId="0" sId="1" dxf="1">
      <nc r="D1925"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925" t="inlineStr">
        <is>
          <t>Klijų sluoksnio formavimas ant silikoninio popieriaus, daugiasluoksnės polimerinės plėvelės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925"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925">
        <v>22</v>
      </nc>
      <ndxf>
        <alignment horizontal="center" vertical="center" readingOrder="0"/>
        <border outline="0">
          <left style="thin">
            <color auto="1"/>
          </left>
          <right style="thin">
            <color auto="1"/>
          </right>
          <top style="thin">
            <color auto="1"/>
          </top>
          <bottom style="thin">
            <color auto="1"/>
          </bottom>
        </border>
      </ndxf>
    </rcc>
    <rcc rId="0" sId="1" dxf="1">
      <nc r="H1925">
        <f>IF(ISBLANK(G1925), ,VLOOKUP(G1925,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90" sId="1" ref="A2105:XFD2105" action="deleteRow">
    <rfmt sheetId="1" xfDxf="1" sqref="A2105:XFD2105" start="0" length="0"/>
    <rcc rId="0" sId="1" dxf="1">
      <nc r="A2105">
        <f>IF(ISBLANK(D2105), ,VLOOKUP(D2105, Kodai,2, FALSE))</f>
      </nc>
      <ndxf>
        <alignment horizontal="left" vertical="center" wrapText="1" readingOrder="0"/>
        <border outline="0">
          <left style="thin">
            <color auto="1"/>
          </left>
          <right style="thin">
            <color auto="1"/>
          </right>
          <top style="thin">
            <color auto="1"/>
          </top>
          <bottom style="thin">
            <color auto="1"/>
          </bottom>
        </border>
      </ndxf>
    </rcc>
    <rcc rId="0" sId="1" dxf="1">
      <nc r="B2105">
        <f>IF(ISBLANK(D2105), ,VLOOKUP(D2105, Kodai,3, FALSE))</f>
      </nc>
      <ndxf>
        <alignment horizontal="left" vertical="center" wrapText="1" readingOrder="0"/>
        <border outline="0">
          <left style="thin">
            <color auto="1"/>
          </left>
          <right style="thin">
            <color auto="1"/>
          </right>
          <top style="thin">
            <color auto="1"/>
          </top>
          <bottom style="thin">
            <color auto="1"/>
          </bottom>
        </border>
      </ndxf>
    </rcc>
    <rcc rId="0" sId="1" dxf="1">
      <nc r="C2105">
        <f>IF(ISBLANK(D2105), ,VLOOKUP(D2105, Kodai,4, FALSE))</f>
      </nc>
      <ndxf>
        <alignment horizontal="left" vertical="center" wrapText="1" readingOrder="0"/>
        <border outline="0">
          <left style="thin">
            <color auto="1"/>
          </left>
          <right style="thin">
            <color auto="1"/>
          </right>
          <top style="thin">
            <color auto="1"/>
          </top>
          <bottom style="thin">
            <color auto="1"/>
          </bottom>
        </border>
      </ndxf>
    </rcc>
    <rcc rId="0" sId="1" dxf="1">
      <nc r="D2105" t="inlineStr">
        <is>
          <t>K6_P1_T1</t>
        </is>
      </nc>
      <ndxf>
        <alignment horizontal="center" vertical="center" wrapText="1" readingOrder="0"/>
        <border outline="0">
          <left style="thin">
            <color auto="1"/>
          </left>
          <right style="thin">
            <color auto="1"/>
          </right>
          <top style="thin">
            <color auto="1"/>
          </top>
          <bottom style="thin">
            <color auto="1"/>
          </bottom>
        </border>
      </ndxf>
    </rcc>
    <rcc rId="0" sId="1" dxf="1">
      <nc r="E2105" t="inlineStr">
        <is>
          <t xml:space="preserve">Kolektyvinio intelekto (KI)techninė galimybių studija 
</t>
        </is>
      </nc>
      <ndxf>
        <alignment vertical="top" wrapText="1" readingOrder="0"/>
        <border outline="0">
          <left style="thin">
            <color auto="1"/>
          </left>
          <right style="thin">
            <color auto="1"/>
          </right>
          <top style="thin">
            <color auto="1"/>
          </top>
          <bottom style="thin">
            <color auto="1"/>
          </bottom>
        </border>
      </ndxf>
    </rcc>
    <rcc rId="0" sId="1" dxf="1">
      <nc r="F2105" t="inlineStr">
        <is>
          <t>Simona Miliauskienė, 
Tel.(+370 5) 271 4466,
e-mail: simona.miliauskiene@mruni.eu</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2105">
        <v>13</v>
      </nc>
      <ndxf>
        <alignment horizontal="center" vertical="center" readingOrder="0"/>
        <border outline="0">
          <left style="thin">
            <color auto="1"/>
          </left>
          <right style="thin">
            <color auto="1"/>
          </right>
          <top style="thin">
            <color auto="1"/>
          </top>
          <bottom style="thin">
            <color auto="1"/>
          </bottom>
        </border>
      </ndxf>
    </rcc>
    <rcc rId="0" sId="1" dxf="1">
      <nc r="H2105">
        <f>IF(ISBLANK(G2105), ,VLOOKUP(G2105,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91" sId="1" ref="A1733:XFD1733" action="deleteRow">
    <rfmt sheetId="1" xfDxf="1" sqref="A1733:XFD1733" start="0" length="0"/>
    <rcc rId="0" sId="1" dxf="1">
      <nc r="A1733">
        <f>IF(ISBLANK(D1733), ,VLOOKUP(D1733, Kodai,2, FALSE))</f>
      </nc>
      <ndxf>
        <alignment horizontal="left" vertical="center" wrapText="1" readingOrder="0"/>
        <border outline="0">
          <left style="thin">
            <color auto="1"/>
          </left>
          <right style="thin">
            <color auto="1"/>
          </right>
          <top style="thin">
            <color auto="1"/>
          </top>
          <bottom style="thin">
            <color auto="1"/>
          </bottom>
        </border>
      </ndxf>
    </rcc>
    <rcc rId="0" sId="1" dxf="1">
      <nc r="B1733">
        <f>IF(ISBLANK(D1733), ,VLOOKUP(D1733, Kodai,3, FALSE))</f>
      </nc>
      <ndxf>
        <alignment horizontal="left" vertical="center" wrapText="1" readingOrder="0"/>
        <border outline="0">
          <left style="thin">
            <color auto="1"/>
          </left>
          <right style="thin">
            <color auto="1"/>
          </right>
          <top style="thin">
            <color auto="1"/>
          </top>
          <bottom style="thin">
            <color auto="1"/>
          </bottom>
        </border>
      </ndxf>
    </rcc>
    <rcc rId="0" sId="1" dxf="1">
      <nc r="C1733">
        <f>IF(ISBLANK(D1733), ,VLOOKUP(D1733, Kodai,4, FALSE))</f>
      </nc>
      <ndxf>
        <alignment horizontal="left" vertical="center" wrapText="1" readingOrder="0"/>
        <border outline="0">
          <left style="thin">
            <color auto="1"/>
          </left>
          <right style="thin">
            <color auto="1"/>
          </right>
          <top style="thin">
            <color auto="1"/>
          </top>
          <bottom style="thin">
            <color auto="1"/>
          </bottom>
        </border>
      </ndxf>
    </rcc>
    <rcc rId="0" sId="1" dxf="1">
      <nc r="D1733" t="inlineStr">
        <is>
          <t>K4_P2_T3</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33" t="inlineStr">
        <is>
          <t>Kontroliuojamas puslaidininkinių ir dielektrinių medžiagų atkaitinimas vakuume arba spec.dujų atmosferoje</t>
        </is>
      </nc>
      <ndxf>
        <alignment vertical="top" wrapText="1" readingOrder="0"/>
        <border outline="0">
          <left style="thin">
            <color auto="1"/>
          </left>
          <right style="thin">
            <color auto="1"/>
          </right>
          <top style="thin">
            <color auto="1"/>
          </top>
          <bottom style="thin">
            <color auto="1"/>
          </bottom>
        </border>
      </ndxf>
    </rcc>
    <rcc rId="0" sId="1" dxf="1">
      <nc r="F1733" t="inlineStr">
        <is>
          <t>Dr. Vitalij Kovalevskij 
FTMC Branduolinių tyrimų skyrius
Tel. (8 5) 266 1654 
El. p.: vitalij@ftmc.lt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733">
        <v>18</v>
      </nc>
      <ndxf>
        <alignment horizontal="center" vertical="center" readingOrder="0"/>
        <border outline="0">
          <left style="thin">
            <color auto="1"/>
          </left>
          <right style="thin">
            <color auto="1"/>
          </right>
          <top style="thin">
            <color auto="1"/>
          </top>
          <bottom style="thin">
            <color auto="1"/>
          </bottom>
        </border>
      </ndxf>
    </rcc>
    <rcc rId="0" sId="1" dxf="1">
      <nc r="H1733">
        <f>IF(ISBLANK(G1733), ,VLOOKUP(G1733, Institucijos,2, FALSE))</f>
      </nc>
      <ndxf>
        <alignment horizontal="center" vertical="center" wrapText="1" readingOrder="0"/>
        <border outline="0">
          <left style="thin">
            <color auto="1"/>
          </left>
          <right style="thin">
            <color auto="1"/>
          </right>
          <top style="thin">
            <color auto="1"/>
          </top>
          <bottom style="thin">
            <color auto="1"/>
          </bottom>
        </border>
      </ndxf>
    </rcc>
  </rrc>
  <rrc rId="79192" sId="1" ref="A1801:XFD1801" action="deleteRow">
    <rfmt sheetId="1" xfDxf="1" sqref="A1801:XFD1801" start="0" length="0"/>
    <rcc rId="0" sId="1" dxf="1">
      <nc r="A1801">
        <f>IF(ISBLANK(D1801), ,VLOOKUP(D1801, Kodai,2, FALSE))</f>
      </nc>
      <ndxf>
        <alignment horizontal="left" vertical="center" wrapText="1" readingOrder="0"/>
        <border outline="0">
          <left style="thin">
            <color auto="1"/>
          </left>
          <right style="thin">
            <color auto="1"/>
          </right>
          <top style="thin">
            <color auto="1"/>
          </top>
          <bottom style="thin">
            <color auto="1"/>
          </bottom>
        </border>
      </ndxf>
    </rcc>
    <rcc rId="0" sId="1" dxf="1">
      <nc r="B1801">
        <f>IF(ISBLANK(D1801), ,VLOOKUP(D1801, Kodai,3, FALSE))</f>
      </nc>
      <ndxf>
        <alignment horizontal="left" vertical="center" wrapText="1" readingOrder="0"/>
        <border outline="0">
          <left style="thin">
            <color auto="1"/>
          </left>
          <right style="thin">
            <color auto="1"/>
          </right>
          <top style="thin">
            <color auto="1"/>
          </top>
          <bottom style="thin">
            <color auto="1"/>
          </bottom>
        </border>
      </ndxf>
    </rcc>
    <rcc rId="0" sId="1" dxf="1">
      <nc r="C1801">
        <f>IF(ISBLANK(D1801), ,VLOOKUP(D1801, Kodai,4, FALSE))</f>
      </nc>
      <ndxf>
        <alignment horizontal="left" vertical="center" wrapText="1" readingOrder="0"/>
        <border outline="0">
          <left style="thin">
            <color auto="1"/>
          </left>
          <right style="thin">
            <color auto="1"/>
          </right>
          <top style="thin">
            <color auto="1"/>
          </top>
          <bottom style="thin">
            <color auto="1"/>
          </bottom>
        </border>
      </ndxf>
    </rcc>
    <rcc rId="0" sId="1" dxf="1">
      <nc r="D1801" t="inlineStr">
        <is>
          <t>K4_P2_T3</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01" t="inlineStr">
        <is>
          <t>Kontroliuojamas puslaidininkinių ir dielektrinių medžiagų atkaitinimas vakuume arba spec.dujų atmosferoje</t>
        </is>
      </nc>
      <ndxf>
        <alignment vertical="top" wrapText="1" readingOrder="0"/>
        <border outline="0">
          <left style="thin">
            <color auto="1"/>
          </left>
          <right style="thin">
            <color auto="1"/>
          </right>
          <top style="thin">
            <color auto="1"/>
          </top>
          <bottom style="thin">
            <color auto="1"/>
          </bottom>
        </border>
      </ndxf>
    </rcc>
    <rcc rId="0" sId="1" dxf="1">
      <nc r="F1801" t="inlineStr">
        <is>
          <t>Dr. Vitalij Kovalevskij 
FTMC Branduolinių tyrimų skyrius
Tel. (8 5) 266 1654 
El. p.: vitalij@ftmc.lt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801">
        <v>18</v>
      </nc>
      <ndxf>
        <alignment horizontal="center" vertical="center" readingOrder="0"/>
        <border outline="0">
          <left style="thin">
            <color auto="1"/>
          </left>
          <right style="thin">
            <color auto="1"/>
          </right>
          <top style="thin">
            <color auto="1"/>
          </top>
          <bottom style="thin">
            <color auto="1"/>
          </bottom>
        </border>
      </ndxf>
    </rcc>
    <rcc rId="0" sId="1" dxf="1">
      <nc r="H1801">
        <f>IF(ISBLANK(G1801), ,VLOOKUP(G1801,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93" sId="1" ref="A1732:XFD1732" action="deleteRow">
    <rfmt sheetId="1" xfDxf="1" sqref="A1732:XFD1732" start="0" length="0"/>
    <rcc rId="0" sId="1" dxf="1">
      <nc r="A1732">
        <f>IF(ISBLANK(D1732), ,VLOOKUP(D1732, Kodai,2, FALSE))</f>
      </nc>
      <ndxf>
        <alignment horizontal="left" vertical="center" wrapText="1" readingOrder="0"/>
        <border outline="0">
          <left style="thin">
            <color auto="1"/>
          </left>
          <right style="thin">
            <color auto="1"/>
          </right>
          <top style="thin">
            <color auto="1"/>
          </top>
          <bottom style="thin">
            <color auto="1"/>
          </bottom>
        </border>
      </ndxf>
    </rcc>
    <rcc rId="0" sId="1" dxf="1">
      <nc r="B1732">
        <f>IF(ISBLANK(D1732), ,VLOOKUP(D1732, Kodai,3, FALSE))</f>
      </nc>
      <ndxf>
        <alignment horizontal="left" vertical="center" wrapText="1" readingOrder="0"/>
        <border outline="0">
          <left style="thin">
            <color auto="1"/>
          </left>
          <right style="thin">
            <color auto="1"/>
          </right>
          <top style="thin">
            <color auto="1"/>
          </top>
          <bottom style="thin">
            <color auto="1"/>
          </bottom>
        </border>
      </ndxf>
    </rcc>
    <rcc rId="0" sId="1" dxf="1">
      <nc r="C1732">
        <f>IF(ISBLANK(D1732), ,VLOOKUP(D1732, Kodai,4, FALSE))</f>
      </nc>
      <ndxf>
        <alignment horizontal="left" vertical="center" wrapText="1" readingOrder="0"/>
        <border outline="0">
          <left style="thin">
            <color auto="1"/>
          </left>
          <right style="thin">
            <color auto="1"/>
          </right>
          <top style="thin">
            <color auto="1"/>
          </top>
          <bottom style="thin">
            <color auto="1"/>
          </bottom>
        </border>
      </ndxf>
    </rcc>
    <rcc rId="0" sId="1" dxf="1">
      <nc r="D1732" t="inlineStr">
        <is>
          <t>K4_P2_T3</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32" t="inlineStr">
        <is>
          <t>Krūvininkų gyvavimo trukmės korekcija puslaidininkinės struktūros užduotajame sluoksnyje</t>
        </is>
      </nc>
      <ndxf>
        <alignment vertical="top" wrapText="1" readingOrder="0"/>
        <border outline="0">
          <left style="thin">
            <color auto="1"/>
          </left>
          <right style="thin">
            <color auto="1"/>
          </right>
          <top style="thin">
            <color auto="1"/>
          </top>
          <bottom style="thin">
            <color auto="1"/>
          </bottom>
        </border>
      </ndxf>
    </rcc>
    <rcc rId="0" sId="1" dxf="1">
      <nc r="F1732" t="inlineStr">
        <is>
          <t>Dr. Vitalij Kovalevskij 
FTMC Branduolinių tyrimų skyrius
Tel. (8 5) 266 1654 
El. p.: vitalij@ftmc.lt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732">
        <v>18</v>
      </nc>
      <ndxf>
        <alignment horizontal="center" vertical="center" readingOrder="0"/>
        <border outline="0">
          <left style="thin">
            <color auto="1"/>
          </left>
          <right style="thin">
            <color auto="1"/>
          </right>
          <top style="thin">
            <color auto="1"/>
          </top>
          <bottom style="thin">
            <color auto="1"/>
          </bottom>
        </border>
      </ndxf>
    </rcc>
    <rcc rId="0" sId="1" dxf="1">
      <nc r="H1732">
        <f>IF(ISBLANK(G1732), ,VLOOKUP(G1732, Institucijos,2, FALSE))</f>
      </nc>
      <ndxf>
        <alignment horizontal="center" vertical="center" wrapText="1" readingOrder="0"/>
        <border outline="0">
          <left style="thin">
            <color auto="1"/>
          </left>
          <right style="thin">
            <color auto="1"/>
          </right>
          <top style="thin">
            <color auto="1"/>
          </top>
          <bottom style="thin">
            <color auto="1"/>
          </bottom>
        </border>
      </ndxf>
    </rcc>
  </rrc>
  <rrc rId="79194" sId="1" ref="A1799:XFD1799" action="deleteRow">
    <rfmt sheetId="1" xfDxf="1" sqref="A1799:XFD1799" start="0" length="0"/>
    <rcc rId="0" sId="1" dxf="1">
      <nc r="A1799">
        <f>IF(ISBLANK(D1799), ,VLOOKUP(D1799, Kodai,2, FALSE))</f>
      </nc>
      <ndxf>
        <alignment horizontal="left" vertical="center" wrapText="1" readingOrder="0"/>
        <border outline="0">
          <left style="thin">
            <color auto="1"/>
          </left>
          <right style="thin">
            <color auto="1"/>
          </right>
          <top style="thin">
            <color auto="1"/>
          </top>
          <bottom style="thin">
            <color auto="1"/>
          </bottom>
        </border>
      </ndxf>
    </rcc>
    <rcc rId="0" sId="1" dxf="1">
      <nc r="B1799">
        <f>IF(ISBLANK(D1799), ,VLOOKUP(D1799, Kodai,3, FALSE))</f>
      </nc>
      <ndxf>
        <alignment horizontal="left" vertical="center" wrapText="1" readingOrder="0"/>
        <border outline="0">
          <left style="thin">
            <color auto="1"/>
          </left>
          <right style="thin">
            <color auto="1"/>
          </right>
          <top style="thin">
            <color auto="1"/>
          </top>
          <bottom style="thin">
            <color auto="1"/>
          </bottom>
        </border>
      </ndxf>
    </rcc>
    <rcc rId="0" sId="1" dxf="1">
      <nc r="C1799">
        <f>IF(ISBLANK(D1799), ,VLOOKUP(D1799, Kodai,4, FALSE))</f>
      </nc>
      <ndxf>
        <alignment horizontal="left" vertical="center" wrapText="1" readingOrder="0"/>
        <border outline="0">
          <left style="thin">
            <color auto="1"/>
          </left>
          <right style="thin">
            <color auto="1"/>
          </right>
          <top style="thin">
            <color auto="1"/>
          </top>
          <bottom style="thin">
            <color auto="1"/>
          </bottom>
        </border>
      </ndxf>
    </rcc>
    <rcc rId="0" sId="1" dxf="1">
      <nc r="D1799" t="inlineStr">
        <is>
          <t>K4_P2_T3</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99" t="inlineStr">
        <is>
          <t>Krūvininkų gyvavimo trukmės korekcija puslaidininkinės struktūros užduotajame sluoksnyje</t>
        </is>
      </nc>
      <ndxf>
        <alignment vertical="top" wrapText="1" readingOrder="0"/>
        <border outline="0">
          <left style="thin">
            <color auto="1"/>
          </left>
          <right style="thin">
            <color auto="1"/>
          </right>
          <top style="thin">
            <color auto="1"/>
          </top>
          <bottom style="thin">
            <color auto="1"/>
          </bottom>
        </border>
      </ndxf>
    </rcc>
    <rcc rId="0" sId="1" dxf="1">
      <nc r="F1799" t="inlineStr">
        <is>
          <t>Dr. Vitalij Kovalevskij 
FTMC Branduolinių tyrimų skyrius
Tel. (8 5) 266 1654 
El. p.: vitalij@ftmc.lt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799">
        <v>18</v>
      </nc>
      <ndxf>
        <alignment horizontal="center" vertical="center" readingOrder="0"/>
        <border outline="0">
          <left style="thin">
            <color auto="1"/>
          </left>
          <right style="thin">
            <color auto="1"/>
          </right>
          <top style="thin">
            <color auto="1"/>
          </top>
          <bottom style="thin">
            <color auto="1"/>
          </bottom>
        </border>
      </ndxf>
    </rcc>
    <rcc rId="0" sId="1" dxf="1">
      <nc r="H1799">
        <f>IF(ISBLANK(G1799), ,VLOOKUP(G1799,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50">
    <dxf>
      <alignment wrapText="1" readingOrder="0"/>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195" sId="1">
    <oc r="E647" t="inlineStr">
      <is>
        <t>Ląstelių lustų projektavimas ir gamyba</t>
      </is>
    </oc>
    <nc r="E647" t="inlineStr">
      <is>
        <t>Ląstelių lustų projektavimas</t>
      </is>
    </nc>
  </rcc>
  <rcc rId="79196" sId="1">
    <oc r="E660" t="inlineStr">
      <is>
        <t>Ląstelių lustų projektavimas ir gamyba</t>
      </is>
    </oc>
    <nc r="E660" t="inlineStr">
      <is>
        <t>Ląstelių lustų projektavimas</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3D19A9-D786-4023-ABCA-EBDEE30FDB06}" action="delete"/>
  <rdn rId="0" localSheetId="1" customView="1" name="Z_BE3D19A9_D786_4023_ABCA_EBDEE30FDB06_.wvu.FilterData" hidden="1" oldHidden="1">
    <formula>'Paslaugų sąrašas'!$A$1:$H$2560</formula>
    <oldFormula>'Paslaugų sąrašas'!$A$1:$H$2560</oldFormula>
  </rdn>
  <rcv guid="{BE3D19A9-D786-4023-ABCA-EBDEE30FDB06}"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97" sId="1" ref="A1973:XFD1973" action="deleteRow">
    <rfmt sheetId="1" xfDxf="1" sqref="A1973:XFD1973" start="0" length="0"/>
    <rcc rId="0" sId="1" dxf="1">
      <nc r="A1973">
        <f>IF(ISBLANK(D1973), ,VLOOKUP(D1973, Kodai,2, FALSE))</f>
      </nc>
      <ndxf>
        <alignment horizontal="left" vertical="center" wrapText="1" readingOrder="0"/>
        <border outline="0">
          <left style="thin">
            <color auto="1"/>
          </left>
          <right style="thin">
            <color auto="1"/>
          </right>
          <top style="thin">
            <color auto="1"/>
          </top>
          <bottom style="thin">
            <color auto="1"/>
          </bottom>
        </border>
      </ndxf>
    </rcc>
    <rcc rId="0" sId="1" dxf="1">
      <nc r="B1973">
        <f>IF(ISBLANK(D1973), ,VLOOKUP(D1973, Kodai,3, FALSE))</f>
      </nc>
      <ndxf>
        <alignment horizontal="left" vertical="center" wrapText="1" readingOrder="0"/>
        <border outline="0">
          <left style="thin">
            <color auto="1"/>
          </left>
          <right style="thin">
            <color auto="1"/>
          </right>
          <top style="thin">
            <color auto="1"/>
          </top>
          <bottom style="thin">
            <color auto="1"/>
          </bottom>
        </border>
      </ndxf>
    </rcc>
    <rcc rId="0" sId="1" dxf="1">
      <nc r="C1973">
        <f>IF(ISBLANK(D1973), ,VLOOKUP(D1973, Kodai,4, FALSE))</f>
      </nc>
      <ndxf>
        <alignment horizontal="left" vertical="center" wrapText="1" readingOrder="0"/>
        <border outline="0">
          <left style="thin">
            <color auto="1"/>
          </left>
          <right style="thin">
            <color auto="1"/>
          </right>
          <top style="thin">
            <color auto="1"/>
          </top>
          <bottom style="thin">
            <color auto="1"/>
          </bottom>
        </border>
      </ndxf>
    </rcc>
    <rcc rId="0" sId="1" dxf="1">
      <nc r="D1973" t="inlineStr">
        <is>
          <t>K4_P4_T2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973" t="inlineStr">
        <is>
          <t>Mašinų ir įrengimų dinaminės kokybės užtikrinimo būdų ir priemonių kūrimas ir tyrimai, taikant adaptyvius virpesių gesinimo būdus ir metodus.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973"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973">
        <v>22</v>
      </nc>
      <ndxf>
        <alignment horizontal="center" vertical="center" readingOrder="0"/>
        <border outline="0">
          <left style="thin">
            <color auto="1"/>
          </left>
          <right style="thin">
            <color auto="1"/>
          </right>
          <top style="thin">
            <color auto="1"/>
          </top>
          <bottom style="thin">
            <color auto="1"/>
          </bottom>
        </border>
      </ndxf>
    </rcc>
    <rcc rId="0" sId="1" dxf="1">
      <nc r="H1973">
        <f>IF(ISBLANK(G1973), ,VLOOKUP(G1973, Institucijos,2, FALSE))</f>
      </nc>
      <ndxf>
        <alignment horizontal="center" vertical="center" wrapText="1" readingOrder="0"/>
        <border outline="0">
          <left style="thin">
            <color auto="1"/>
          </left>
          <right style="thin">
            <color auto="1"/>
          </right>
          <top style="thin">
            <color auto="1"/>
          </top>
          <bottom style="thin">
            <color auto="1"/>
          </bottom>
        </border>
      </ndxf>
    </rcc>
  </rrc>
  <rrc rId="79198" sId="1" ref="A2017:XFD2017" action="deleteRow">
    <rfmt sheetId="1" xfDxf="1" sqref="A2017:XFD2017" start="0" length="0"/>
    <rcc rId="0" sId="1" dxf="1">
      <nc r="A2017">
        <f>IF(ISBLANK(D2017), ,VLOOKUP(D2017, Kodai,2, FALSE))</f>
      </nc>
      <ndxf>
        <alignment horizontal="left" vertical="center" wrapText="1" readingOrder="0"/>
        <border outline="0">
          <left style="thin">
            <color auto="1"/>
          </left>
          <right style="thin">
            <color auto="1"/>
          </right>
          <top style="thin">
            <color auto="1"/>
          </top>
          <bottom style="thin">
            <color auto="1"/>
          </bottom>
        </border>
      </ndxf>
    </rcc>
    <rcc rId="0" sId="1" dxf="1">
      <nc r="B2017">
        <f>IF(ISBLANK(D2017), ,VLOOKUP(D2017, Kodai,3, FALSE))</f>
      </nc>
      <ndxf>
        <alignment horizontal="left" vertical="center" wrapText="1" readingOrder="0"/>
        <border outline="0">
          <left style="thin">
            <color auto="1"/>
          </left>
          <right style="thin">
            <color auto="1"/>
          </right>
          <top style="thin">
            <color auto="1"/>
          </top>
          <bottom style="thin">
            <color auto="1"/>
          </bottom>
        </border>
      </ndxf>
    </rcc>
    <rcc rId="0" sId="1" dxf="1">
      <nc r="C2017">
        <f>IF(ISBLANK(D2017), ,VLOOKUP(D2017, Kodai,4, FALSE))</f>
      </nc>
      <ndxf>
        <alignment horizontal="left" vertical="center" wrapText="1" readingOrder="0"/>
        <border outline="0">
          <left style="thin">
            <color auto="1"/>
          </left>
          <right style="thin">
            <color auto="1"/>
          </right>
          <top style="thin">
            <color auto="1"/>
          </top>
          <bottom style="thin">
            <color auto="1"/>
          </bottom>
        </border>
      </ndxf>
    </rcc>
    <rcc rId="0" sId="1" dxf="1">
      <nc r="D2017" t="inlineStr">
        <is>
          <t>K4_P4_T2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2017" t="inlineStr">
        <is>
          <t>Matavimo priemonių ir sistemų prototipų kūrimas.
Prototipas kuriamas pagal aiškiai identifikuotas technines sąlygas suformuluotam matavimo uždaviniui spręsti, realizuojantis žinomą arba naujai sukurtą matavimo metodą.
Darbų apimtis priklauso nuo konkretaus uždavinio, matavimo priemonės ar sistemos sudėtingumo.</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201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2017">
        <v>22</v>
      </nc>
      <ndxf>
        <alignment horizontal="center" vertical="center" readingOrder="0"/>
        <border outline="0">
          <left style="thin">
            <color auto="1"/>
          </left>
          <right style="thin">
            <color auto="1"/>
          </right>
          <top style="thin">
            <color auto="1"/>
          </top>
          <bottom style="thin">
            <color auto="1"/>
          </bottom>
        </border>
      </ndxf>
    </rcc>
    <rcc rId="0" sId="1" dxf="1">
      <nc r="H2017">
        <f>IF(ISBLANK(G2017), ,VLOOKUP(G2017, Institucijos,2, FALSE))</f>
      </nc>
      <ndxf>
        <alignment horizontal="center" vertical="center" wrapText="1" readingOrder="0"/>
        <border outline="0">
          <left style="thin">
            <color auto="1"/>
          </left>
          <right style="thin">
            <color auto="1"/>
          </right>
          <top style="thin">
            <color auto="1"/>
          </top>
          <bottom style="thin">
            <color auto="1"/>
          </bottom>
        </border>
      </ndxf>
    </rcc>
  </rrc>
  <rrc rId="79199" sId="1" ref="A904:XFD904" action="deleteRow">
    <rfmt sheetId="1" xfDxf="1" sqref="A904:XFD904" start="0" length="0"/>
    <rcc rId="0" sId="1" dxf="1">
      <nc r="A904">
        <f>IF(ISBLANK(D904), ,VLOOKUP(D904, Kodai,2, FALSE))</f>
      </nc>
      <ndxf>
        <alignment horizontal="left" vertical="center" wrapText="1" readingOrder="0"/>
        <border outline="0">
          <left style="thin">
            <color auto="1"/>
          </left>
          <right style="thin">
            <color auto="1"/>
          </right>
          <top style="thin">
            <color auto="1"/>
          </top>
          <bottom style="thin">
            <color auto="1"/>
          </bottom>
        </border>
      </ndxf>
    </rcc>
    <rcc rId="0" sId="1" dxf="1">
      <nc r="B904">
        <f>IF(ISBLANK(D904), ,VLOOKUP(D904, Kodai,3, FALSE))</f>
      </nc>
      <ndxf>
        <alignment horizontal="left" vertical="center" wrapText="1" readingOrder="0"/>
        <border outline="0">
          <left style="thin">
            <color auto="1"/>
          </left>
          <right style="thin">
            <color auto="1"/>
          </right>
          <top style="thin">
            <color auto="1"/>
          </top>
          <bottom style="thin">
            <color auto="1"/>
          </bottom>
        </border>
      </ndxf>
    </rcc>
    <rcc rId="0" sId="1" dxf="1">
      <nc r="C904">
        <f>IF(ISBLANK(D904), ,VLOOKUP(D904, Kodai,4, FALSE))</f>
      </nc>
      <ndxf>
        <alignment horizontal="left" vertical="center" wrapText="1" readingOrder="0"/>
        <border outline="0">
          <left style="thin">
            <color auto="1"/>
          </left>
          <right style="thin">
            <color auto="1"/>
          </right>
          <top style="thin">
            <color auto="1"/>
          </top>
          <bottom style="thin">
            <color auto="1"/>
          </bottom>
        </border>
      </ndxf>
    </rcc>
    <rcc rId="0" sId="1" dxf="1">
      <nc r="D904" t="inlineStr">
        <is>
          <t>K2_P3_T2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904" t="inlineStr">
        <is>
          <t>Medicininių įtaisų monitoringo ir valdymo elektroninių sistemų projektavimas ir taikymas.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904"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904">
        <v>22</v>
      </nc>
      <ndxf>
        <alignment horizontal="center" vertical="center" readingOrder="0"/>
        <border outline="0">
          <left style="thin">
            <color auto="1"/>
          </left>
          <right style="thin">
            <color auto="1"/>
          </right>
          <top style="thin">
            <color auto="1"/>
          </top>
          <bottom style="thin">
            <color auto="1"/>
          </bottom>
        </border>
      </ndxf>
    </rcc>
    <rcc rId="0" sId="1" dxf="1">
      <nc r="H904">
        <f>IF(ISBLANK(G904), ,VLOOKUP(G904, Institucijos,2, FALSE))</f>
      </nc>
      <ndxf>
        <alignment horizontal="center" vertical="center" wrapText="1" readingOrder="0"/>
        <border outline="0">
          <left style="thin">
            <color auto="1"/>
          </left>
          <right style="thin">
            <color auto="1"/>
          </right>
          <top style="thin">
            <color auto="1"/>
          </top>
          <bottom style="thin">
            <color auto="1"/>
          </bottom>
        </border>
      </ndxf>
    </rcc>
  </rrc>
  <rrc rId="79200" sId="1" ref="A1870:XFD1870" action="deleteRow">
    <rfmt sheetId="1" xfDxf="1" sqref="A1870:XFD1870" start="0" length="0"/>
    <rcc rId="0" sId="1" dxf="1">
      <nc r="A1870">
        <f>IF(ISBLANK(D1870), ,VLOOKUP(D1870, Kodai,2, FALSE))</f>
      </nc>
      <ndxf>
        <alignment horizontal="left" vertical="center" wrapText="1" readingOrder="0"/>
        <border outline="0">
          <left style="thin">
            <color auto="1"/>
          </left>
          <right style="thin">
            <color auto="1"/>
          </right>
          <top style="thin">
            <color auto="1"/>
          </top>
          <bottom style="thin">
            <color auto="1"/>
          </bottom>
        </border>
      </ndxf>
    </rcc>
    <rcc rId="0" sId="1" dxf="1">
      <nc r="B1870">
        <f>IF(ISBLANK(D1870), ,VLOOKUP(D1870, Kodai,3, FALSE))</f>
      </nc>
      <ndxf>
        <alignment horizontal="left" vertical="center" wrapText="1" readingOrder="0"/>
        <border outline="0">
          <left style="thin">
            <color auto="1"/>
          </left>
          <right style="thin">
            <color auto="1"/>
          </right>
          <top style="thin">
            <color auto="1"/>
          </top>
          <bottom style="thin">
            <color auto="1"/>
          </bottom>
        </border>
      </ndxf>
    </rcc>
    <rcc rId="0" sId="1" dxf="1">
      <nc r="C1870">
        <f>IF(ISBLANK(D1870), ,VLOOKUP(D1870, Kodai,4, FALSE))</f>
      </nc>
      <ndxf>
        <alignment horizontal="left" vertical="center" wrapText="1" readingOrder="0"/>
        <border outline="0">
          <left style="thin">
            <color auto="1"/>
          </left>
          <right style="thin">
            <color auto="1"/>
          </right>
          <top style="thin">
            <color auto="1"/>
          </top>
          <bottom style="thin">
            <color auto="1"/>
          </bottom>
        </border>
      </ndxf>
    </rcc>
    <rcc rId="0" sId="1" dxf="1">
      <nc r="D1870" t="inlineStr">
        <is>
          <t>K4_P3_T3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70" t="inlineStr">
        <is>
          <t>Medienos medžiagų savybių tyrimas, modifikavimas, inžinerinių medienos produktų ir energiją bei žaliavas tausojančių jų gamybos procesų kūrimas.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70"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70">
        <v>22</v>
      </nc>
      <ndxf>
        <alignment horizontal="center" vertical="center" readingOrder="0"/>
        <border outline="0">
          <left style="thin">
            <color auto="1"/>
          </left>
          <right style="thin">
            <color auto="1"/>
          </right>
          <top style="thin">
            <color auto="1"/>
          </top>
          <bottom style="thin">
            <color auto="1"/>
          </bottom>
        </border>
      </ndxf>
    </rcc>
    <rcc rId="0" sId="1" dxf="1">
      <nc r="H1870">
        <f>IF(ISBLANK(G1870), ,VLOOKUP(G1870, Institucijos,2, FALSE))</f>
      </nc>
      <ndxf>
        <alignment horizontal="center" vertical="center" wrapText="1" readingOrder="0"/>
        <border outline="0">
          <left style="thin">
            <color auto="1"/>
          </left>
          <right style="thin">
            <color auto="1"/>
          </right>
          <top style="thin">
            <color auto="1"/>
          </top>
          <bottom style="thin">
            <color auto="1"/>
          </bottom>
        </border>
      </ndxf>
    </rcc>
  </rrc>
  <rrc rId="79201" sId="1" ref="A1880:XFD1880" action="deleteRow">
    <rfmt sheetId="1" xfDxf="1" sqref="A1880:XFD1880" start="0" length="0"/>
    <rcc rId="0" sId="1" dxf="1">
      <nc r="A1880">
        <f>IF(ISBLANK(D1880), ,VLOOKUP(D1880, Kodai,2, FALSE))</f>
      </nc>
      <ndxf>
        <alignment horizontal="left" vertical="center" wrapText="1" readingOrder="0"/>
        <border outline="0">
          <left style="thin">
            <color auto="1"/>
          </left>
          <right style="thin">
            <color auto="1"/>
          </right>
          <top style="thin">
            <color auto="1"/>
          </top>
          <bottom style="thin">
            <color auto="1"/>
          </bottom>
        </border>
      </ndxf>
    </rcc>
    <rcc rId="0" sId="1" dxf="1">
      <nc r="B1880">
        <f>IF(ISBLANK(D1880), ,VLOOKUP(D1880, Kodai,3, FALSE))</f>
      </nc>
      <ndxf>
        <alignment horizontal="left" vertical="center" wrapText="1" readingOrder="0"/>
        <border outline="0">
          <left style="thin">
            <color auto="1"/>
          </left>
          <right style="thin">
            <color auto="1"/>
          </right>
          <top style="thin">
            <color auto="1"/>
          </top>
          <bottom style="thin">
            <color auto="1"/>
          </bottom>
        </border>
      </ndxf>
    </rcc>
    <rcc rId="0" sId="1" dxf="1">
      <nc r="C1880">
        <f>IF(ISBLANK(D1880), ,VLOOKUP(D1880, Kodai,4, FALSE))</f>
      </nc>
      <ndxf>
        <alignment horizontal="left" vertical="center" wrapText="1" readingOrder="0"/>
        <border outline="0">
          <left style="thin">
            <color auto="1"/>
          </left>
          <right style="thin">
            <color auto="1"/>
          </right>
          <top style="thin">
            <color auto="1"/>
          </top>
          <bottom style="thin">
            <color auto="1"/>
          </bottom>
        </border>
      </ndxf>
    </rcc>
    <rcc rId="0" sId="1" dxf="1">
      <nc r="D1880" t="inlineStr">
        <is>
          <t>K4_P3_T3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80" t="inlineStr">
        <is>
          <t>Medienos medžiagų savybių tyrimas, modifikavimas, inžinerinių medienos produktų ir energiją bei žaliavas tausojančių jų gamybos procesų kūrimas.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80"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80">
        <v>22</v>
      </nc>
      <ndxf>
        <alignment horizontal="center" vertical="center" readingOrder="0"/>
        <border outline="0">
          <left style="thin">
            <color auto="1"/>
          </left>
          <right style="thin">
            <color auto="1"/>
          </right>
          <top style="thin">
            <color auto="1"/>
          </top>
          <bottom style="thin">
            <color auto="1"/>
          </bottom>
        </border>
      </ndxf>
    </rcc>
    <rcc rId="0" sId="1" dxf="1">
      <nc r="H1880">
        <f>IF(ISBLANK(G1880), ,VLOOKUP(G1880, Institucijos,2, FALSE))</f>
      </nc>
      <ndxf>
        <alignment horizontal="center" vertical="center" wrapText="1" readingOrder="0"/>
        <border outline="0">
          <left style="thin">
            <color auto="1"/>
          </left>
          <right style="thin">
            <color auto="1"/>
          </right>
          <top style="thin">
            <color auto="1"/>
          </top>
          <bottom style="thin">
            <color auto="1"/>
          </bottom>
        </border>
      </ndxf>
    </rcc>
  </rrc>
  <rrc rId="79202" sId="1" ref="A1754:XFD1754" action="deleteRow">
    <rfmt sheetId="1" xfDxf="1" sqref="A1754:XFD1754" start="0" length="0"/>
    <rcc rId="0" sId="1" dxf="1">
      <nc r="A1754">
        <f>IF(ISBLANK(D1754), ,VLOOKUP(D1754, Kodai,2, FALSE))</f>
      </nc>
      <ndxf>
        <alignment horizontal="left" vertical="center" wrapText="1" readingOrder="0"/>
        <border outline="0">
          <left style="thin">
            <color auto="1"/>
          </left>
          <right style="thin">
            <color auto="1"/>
          </right>
          <top style="thin">
            <color auto="1"/>
          </top>
          <bottom style="thin">
            <color auto="1"/>
          </bottom>
        </border>
      </ndxf>
    </rcc>
    <rcc rId="0" sId="1" dxf="1">
      <nc r="B1754">
        <f>IF(ISBLANK(D1754), ,VLOOKUP(D1754, Kodai,3, FALSE))</f>
      </nc>
      <ndxf>
        <alignment horizontal="left" vertical="center" wrapText="1" readingOrder="0"/>
        <border outline="0">
          <left style="thin">
            <color auto="1"/>
          </left>
          <right style="thin">
            <color auto="1"/>
          </right>
          <top style="thin">
            <color auto="1"/>
          </top>
          <bottom style="thin">
            <color auto="1"/>
          </bottom>
        </border>
      </ndxf>
    </rcc>
    <rcc rId="0" sId="1" dxf="1">
      <nc r="C1754">
        <f>IF(ISBLANK(D1754), ,VLOOKUP(D1754, Kodai,4, FALSE))</f>
      </nc>
      <ndxf>
        <alignment horizontal="left" vertical="center" wrapText="1" readingOrder="0"/>
        <border outline="0">
          <left style="thin">
            <color auto="1"/>
          </left>
          <right style="thin">
            <color auto="1"/>
          </right>
          <top style="thin">
            <color auto="1"/>
          </top>
          <bottom style="thin">
            <color auto="1"/>
          </bottom>
        </border>
      </ndxf>
    </rcc>
    <rcc rId="0" sId="1" dxf="1">
      <nc r="D1754" t="inlineStr">
        <is>
          <t>K4_P2_T3</t>
        </is>
      </nc>
      <ndxf>
        <font>
          <sz val="11"/>
          <color auto="1"/>
          <name val="Calibri"/>
          <scheme val="minor"/>
        </font>
        <alignment horizontal="center" vertical="center" wrapText="1" readingOrder="0"/>
        <border outline="0">
          <left style="thin">
            <color rgb="FF000000"/>
          </left>
          <right style="thin">
            <color rgb="FF000000"/>
          </right>
          <top style="thin">
            <color rgb="FF000000"/>
          </top>
          <bottom style="thin">
            <color rgb="FF000000"/>
          </bottom>
        </border>
      </ndxf>
    </rcc>
    <rcc rId="0" sId="1" dxf="1">
      <nc r="E1754" t="inlineStr">
        <is>
          <t>Medžiagų cheminė analizė atominės spektroskopijos metodu</t>
        </is>
      </nc>
      <ndxf>
        <font>
          <sz val="11"/>
          <color auto="1"/>
          <name val="Calibri"/>
          <scheme val="minor"/>
        </font>
        <alignment vertical="top" wrapText="1" readingOrder="0"/>
        <border outline="0">
          <left style="thin">
            <color rgb="FF000000"/>
          </left>
          <right style="thin">
            <color rgb="FF000000"/>
          </right>
          <top style="thin">
            <color rgb="FF000000"/>
          </top>
          <bottom style="thin">
            <color rgb="FF000000"/>
          </bottom>
        </border>
      </ndxf>
    </rcc>
    <rcc rId="0" sId="1" dxf="1">
      <nc r="F1754"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rgb="FF000000"/>
          </left>
          <right style="thin">
            <color rgb="FF000000"/>
          </right>
          <top style="thin">
            <color rgb="FF000000"/>
          </top>
          <bottom style="thin">
            <color rgb="FF000000"/>
          </bottom>
        </border>
        <protection locked="0"/>
      </ndxf>
    </rcc>
    <rcc rId="0" sId="1" dxf="1">
      <nc r="G1754">
        <v>22</v>
      </nc>
      <ndxf>
        <alignment horizontal="center" vertical="center" readingOrder="0"/>
        <border outline="0">
          <left style="thin">
            <color rgb="FF000000"/>
          </left>
          <right style="thin">
            <color rgb="FF000000"/>
          </right>
          <top style="thin">
            <color rgb="FF000000"/>
          </top>
          <bottom style="thin">
            <color rgb="FF000000"/>
          </bottom>
        </border>
      </ndxf>
    </rcc>
    <rcc rId="0" sId="1" dxf="1">
      <nc r="H1754">
        <f>IF(ISBLANK(G1754), ,VLOOKUP(G1754, Institucijos,2, FALSE))</f>
      </nc>
      <ndxf>
        <alignment horizontal="center" vertical="center" wrapText="1" readingOrder="0"/>
        <border outline="0">
          <left style="thin">
            <color auto="1"/>
          </left>
          <right style="thin">
            <color auto="1"/>
          </right>
          <top style="thin">
            <color auto="1"/>
          </top>
          <bottom style="thin">
            <color auto="1"/>
          </bottom>
        </border>
      </ndxf>
    </rcc>
  </rrc>
  <rrc rId="79203" sId="1" ref="A1814:XFD1814" action="deleteRow">
    <rfmt sheetId="1" xfDxf="1" sqref="A1814:XFD1814" start="0" length="0"/>
    <rcc rId="0" sId="1" dxf="1">
      <nc r="A1814">
        <f>IF(ISBLANK(D1814), ,VLOOKUP(D1814, Kodai,2, FALSE))</f>
      </nc>
      <ndxf>
        <alignment horizontal="left" vertical="center" wrapText="1" readingOrder="0"/>
        <border outline="0">
          <left style="thin">
            <color auto="1"/>
          </left>
          <right style="thin">
            <color auto="1"/>
          </right>
          <top style="thin">
            <color auto="1"/>
          </top>
          <bottom style="thin">
            <color auto="1"/>
          </bottom>
        </border>
      </ndxf>
    </rcc>
    <rcc rId="0" sId="1" dxf="1">
      <nc r="B1814">
        <f>IF(ISBLANK(D1814), ,VLOOKUP(D1814, Kodai,3, FALSE))</f>
      </nc>
      <ndxf>
        <alignment horizontal="left" vertical="center" wrapText="1" readingOrder="0"/>
        <border outline="0">
          <left style="thin">
            <color auto="1"/>
          </left>
          <right style="thin">
            <color auto="1"/>
          </right>
          <top style="thin">
            <color auto="1"/>
          </top>
          <bottom style="thin">
            <color auto="1"/>
          </bottom>
        </border>
      </ndxf>
    </rcc>
    <rcc rId="0" sId="1" dxf="1">
      <nc r="C1814">
        <f>IF(ISBLANK(D1814), ,VLOOKUP(D1814, Kodai,4, FALSE))</f>
      </nc>
      <ndxf>
        <alignment horizontal="left" vertical="center" wrapText="1" readingOrder="0"/>
        <border outline="0">
          <left style="thin">
            <color auto="1"/>
          </left>
          <right style="thin">
            <color auto="1"/>
          </right>
          <top style="thin">
            <color auto="1"/>
          </top>
          <bottom style="thin">
            <color auto="1"/>
          </bottom>
        </border>
      </ndxf>
    </rcc>
    <rcc rId="0" sId="1" dxf="1">
      <nc r="D1814" t="inlineStr">
        <is>
          <t>K4_P2_T3</t>
        </is>
      </nc>
      <ndxf>
        <font>
          <sz val="11"/>
          <color auto="1"/>
          <name val="Calibri"/>
          <scheme val="minor"/>
        </font>
        <alignment horizontal="center" vertical="center" wrapText="1" readingOrder="0"/>
        <border outline="0">
          <left style="thin">
            <color rgb="FF000000"/>
          </left>
          <right style="thin">
            <color rgb="FF000000"/>
          </right>
          <top style="thin">
            <color rgb="FF000000"/>
          </top>
          <bottom style="thin">
            <color rgb="FF000000"/>
          </bottom>
        </border>
      </ndxf>
    </rcc>
    <rcc rId="0" sId="1" dxf="1">
      <nc r="E1814" t="inlineStr">
        <is>
          <t>Medžiagų cheminė analizė atominės spektroskopijos metodu</t>
        </is>
      </nc>
      <ndxf>
        <font>
          <sz val="11"/>
          <color auto="1"/>
          <name val="Calibri"/>
          <scheme val="minor"/>
        </font>
        <alignment vertical="top" wrapText="1" readingOrder="0"/>
        <border outline="0">
          <left style="thin">
            <color rgb="FF000000"/>
          </left>
          <right style="thin">
            <color rgb="FF000000"/>
          </right>
          <top style="thin">
            <color rgb="FF000000"/>
          </top>
          <bottom style="thin">
            <color rgb="FF000000"/>
          </bottom>
        </border>
      </ndxf>
    </rcc>
    <rcc rId="0" sId="1" dxf="1">
      <nc r="F1814"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rgb="FF000000"/>
          </left>
          <right style="thin">
            <color rgb="FF000000"/>
          </right>
          <top style="thin">
            <color rgb="FF000000"/>
          </top>
          <bottom style="thin">
            <color rgb="FF000000"/>
          </bottom>
        </border>
        <protection locked="0"/>
      </ndxf>
    </rcc>
    <rcc rId="0" sId="1" dxf="1">
      <nc r="G1814">
        <v>22</v>
      </nc>
      <ndxf>
        <alignment horizontal="center" vertical="center" readingOrder="0"/>
        <border outline="0">
          <left style="thin">
            <color rgb="FF000000"/>
          </left>
          <right style="thin">
            <color rgb="FF000000"/>
          </right>
          <top style="thin">
            <color rgb="FF000000"/>
          </top>
          <bottom style="thin">
            <color rgb="FF000000"/>
          </bottom>
        </border>
      </ndxf>
    </rcc>
    <rcc rId="0" sId="1" dxf="1">
      <nc r="H1814">
        <f>IF(ISBLANK(G1814), ,VLOOKUP(G1814, Institucijos,2, FALSE))</f>
      </nc>
      <ndxf>
        <alignment horizontal="center" vertical="center" wrapText="1" readingOrder="0"/>
        <border outline="0">
          <left style="thin">
            <color auto="1"/>
          </left>
          <right style="thin">
            <color auto="1"/>
          </right>
          <top style="thin">
            <color auto="1"/>
          </top>
          <bottom style="thin">
            <color auto="1"/>
          </bottom>
        </border>
      </ndxf>
    </rcc>
  </rrc>
  <rcc rId="79204" sId="1">
    <oc r="F1653" t="inlineStr">
      <is>
        <t>Keisti paslaugos tipą</t>
      </is>
    </oc>
    <nc r="F1653"/>
  </rcc>
  <rrc rId="79205" sId="1" ref="A1653:XFD1653" action="deleteRow">
    <rfmt sheetId="1" xfDxf="1" sqref="A1653:XFD1653" start="0" length="0"/>
    <rcc rId="0" sId="1" dxf="1">
      <nc r="A1653">
        <f>IF(ISBLANK(D1653), ,VLOOKUP(D1653, Kodai,2, FALSE))</f>
      </nc>
      <ndxf>
        <alignment horizontal="left" vertical="center" wrapText="1" readingOrder="0"/>
        <border outline="0">
          <left style="thin">
            <color auto="1"/>
          </left>
          <right style="thin">
            <color auto="1"/>
          </right>
          <top style="thin">
            <color auto="1"/>
          </top>
          <bottom style="thin">
            <color auto="1"/>
          </bottom>
        </border>
      </ndxf>
    </rcc>
    <rcc rId="0" sId="1" dxf="1">
      <nc r="B1653">
        <f>IF(ISBLANK(D1653), ,VLOOKUP(D1653, Kodai,3, FALSE))</f>
      </nc>
      <ndxf>
        <alignment horizontal="left" vertical="center" wrapText="1" readingOrder="0"/>
        <border outline="0">
          <left style="thin">
            <color auto="1"/>
          </left>
          <right style="thin">
            <color auto="1"/>
          </right>
          <top style="thin">
            <color auto="1"/>
          </top>
          <bottom style="thin">
            <color auto="1"/>
          </bottom>
        </border>
      </ndxf>
    </rcc>
    <rcc rId="0" sId="1" dxf="1">
      <nc r="C1653">
        <f>IF(ISBLANK(D1653), ,VLOOKUP(D1653, Kodai,4, FALSE))</f>
      </nc>
      <ndxf>
        <alignment horizontal="left" vertical="center" wrapText="1" readingOrder="0"/>
        <border outline="0">
          <left style="thin">
            <color auto="1"/>
          </left>
          <right style="thin">
            <color auto="1"/>
          </right>
          <top style="thin">
            <color auto="1"/>
          </top>
          <bottom style="thin">
            <color auto="1"/>
          </bottom>
        </border>
      </ndxf>
    </rcc>
    <rcc rId="0" sId="1" dxf="1">
      <nc r="D1653" t="inlineStr">
        <is>
          <t>K4_P2_T3</t>
        </is>
      </nc>
      <ndxf>
        <font>
          <sz val="11"/>
          <color rgb="FF000000"/>
          <name val="Calibri"/>
          <scheme val="minor"/>
        </font>
        <alignment horizontal="center" vertical="center" wrapText="1" readingOrder="0"/>
        <border outline="0">
          <left style="thin">
            <color rgb="FF000000"/>
          </left>
          <right style="thin">
            <color rgb="FF000000"/>
          </right>
          <top style="thin">
            <color rgb="FF000000"/>
          </top>
          <bottom style="thin">
            <color rgb="FF000000"/>
          </bottom>
        </border>
      </ndxf>
    </rcc>
    <rcc rId="0" sId="1" dxf="1">
      <nc r="E1653" t="inlineStr">
        <is>
          <t>Medžiagų paviršiaus analizė skanuojančiu elektroniniu mikroskopu</t>
        </is>
      </nc>
      <ndxf>
        <alignment vertical="top" wrapText="1" readingOrder="0"/>
        <border outline="0">
          <left style="thin">
            <color rgb="FF000000"/>
          </left>
          <right style="thin">
            <color rgb="FF000000"/>
          </right>
          <top style="thin">
            <color rgb="FF000000"/>
          </top>
          <bottom style="thin">
            <color rgb="FF000000"/>
          </bottom>
        </border>
      </ndxf>
    </rcc>
    <rfmt sheetId="1" sqref="F1653" start="0" length="0">
      <dxf>
        <alignment vertical="top" wrapText="1" readingOrder="0"/>
        <border outline="0">
          <left style="thin">
            <color rgb="FF000000"/>
          </left>
          <right style="thin">
            <color rgb="FF000000"/>
          </right>
          <top style="thin">
            <color rgb="FF000000"/>
          </top>
          <bottom style="thin">
            <color rgb="FF000000"/>
          </bottom>
        </border>
        <protection locked="0"/>
      </dxf>
    </rfmt>
    <rcc rId="0" sId="1" dxf="1">
      <nc r="G1653">
        <v>18</v>
      </nc>
      <ndxf>
        <alignment horizontal="center" vertical="center" readingOrder="0"/>
        <border outline="0">
          <left style="thin">
            <color rgb="FF000000"/>
          </left>
          <right style="thin">
            <color rgb="FF000000"/>
          </right>
          <top style="thin">
            <color rgb="FF000000"/>
          </top>
          <bottom style="thin">
            <color rgb="FF000000"/>
          </bottom>
        </border>
      </ndxf>
    </rcc>
    <rcc rId="0" sId="1" dxf="1">
      <nc r="H1653">
        <f>IF(ISBLANK(G1653), ,VLOOKUP(G1653,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06" sId="1" ref="A1752:XFD1752" action="deleteRow">
    <rfmt sheetId="1" xfDxf="1" sqref="A1752:XFD1752" start="0" length="0"/>
    <rcc rId="0" sId="1" dxf="1">
      <nc r="A1752">
        <f>IF(ISBLANK(D1752), ,VLOOKUP(D1752, Kodai,2, FALSE))</f>
      </nc>
      <ndxf>
        <alignment horizontal="left" vertical="center" wrapText="1" readingOrder="0"/>
        <border outline="0">
          <left style="thin">
            <color auto="1"/>
          </left>
          <right style="thin">
            <color auto="1"/>
          </right>
          <top style="thin">
            <color auto="1"/>
          </top>
          <bottom style="thin">
            <color auto="1"/>
          </bottom>
        </border>
      </ndxf>
    </rcc>
    <rcc rId="0" sId="1" dxf="1">
      <nc r="B1752">
        <f>IF(ISBLANK(D1752), ,VLOOKUP(D1752, Kodai,3, FALSE))</f>
      </nc>
      <ndxf>
        <alignment horizontal="left" vertical="center" wrapText="1" readingOrder="0"/>
        <border outline="0">
          <left style="thin">
            <color auto="1"/>
          </left>
          <right style="thin">
            <color auto="1"/>
          </right>
          <top style="thin">
            <color auto="1"/>
          </top>
          <bottom style="thin">
            <color auto="1"/>
          </bottom>
        </border>
      </ndxf>
    </rcc>
    <rcc rId="0" sId="1" dxf="1">
      <nc r="C1752">
        <f>IF(ISBLANK(D1752), ,VLOOKUP(D1752, Kodai,4, FALSE))</f>
      </nc>
      <ndxf>
        <alignment horizontal="left" vertical="center" wrapText="1" readingOrder="0"/>
        <border outline="0">
          <left style="thin">
            <color auto="1"/>
          </left>
          <right style="thin">
            <color auto="1"/>
          </right>
          <top style="thin">
            <color auto="1"/>
          </top>
          <bottom style="thin">
            <color auto="1"/>
          </bottom>
        </border>
      </ndxf>
    </rcc>
    <rcc rId="0" sId="1" dxf="1">
      <nc r="D1752" t="inlineStr">
        <is>
          <t>K4_P2_T3</t>
        </is>
      </nc>
      <ndxf>
        <font>
          <sz val="11"/>
          <color auto="1"/>
          <name val="Calibri"/>
          <scheme val="minor"/>
        </font>
        <alignment horizontal="center" vertical="center" wrapText="1" readingOrder="0"/>
        <border outline="0">
          <left style="thin">
            <color rgb="FF000000"/>
          </left>
          <right style="thin">
            <color rgb="FF000000"/>
          </right>
          <top style="thin">
            <color rgb="FF000000"/>
          </top>
          <bottom style="thin">
            <color rgb="FF000000"/>
          </bottom>
        </border>
      </ndxf>
    </rcc>
    <rcc rId="0" sId="1" dxf="1">
      <nc r="E1752" t="inlineStr">
        <is>
          <t>Medžiagų tyrimas, identifikacija su Raman spektroskopija</t>
        </is>
      </nc>
      <ndxf>
        <font>
          <sz val="11"/>
          <color auto="1"/>
          <name val="Calibri"/>
          <scheme val="minor"/>
        </font>
        <alignment vertical="top" wrapText="1" readingOrder="0"/>
        <border outline="0">
          <left style="thin">
            <color rgb="FF000000"/>
          </left>
          <right style="thin">
            <color rgb="FF000000"/>
          </right>
          <top style="thin">
            <color rgb="FF000000"/>
          </top>
          <bottom style="thin">
            <color rgb="FF000000"/>
          </bottom>
        </border>
      </ndxf>
    </rcc>
    <rcc rId="0" sId="1" dxf="1">
      <nc r="F1752"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rgb="FF000000"/>
          </left>
          <right style="thin">
            <color rgb="FF000000"/>
          </right>
          <top style="thin">
            <color rgb="FF000000"/>
          </top>
          <bottom style="thin">
            <color rgb="FF000000"/>
          </bottom>
        </border>
        <protection locked="0"/>
      </ndxf>
    </rcc>
    <rcc rId="0" sId="1" dxf="1">
      <nc r="G1752">
        <v>22</v>
      </nc>
      <ndxf>
        <alignment horizontal="center" vertical="center" readingOrder="0"/>
        <border outline="0">
          <left style="thin">
            <color rgb="FF000000"/>
          </left>
          <right style="thin">
            <color rgb="FF000000"/>
          </right>
          <top style="thin">
            <color rgb="FF000000"/>
          </top>
          <bottom style="thin">
            <color rgb="FF000000"/>
          </bottom>
        </border>
      </ndxf>
    </rcc>
    <rcc rId="0" sId="1" dxf="1">
      <nc r="H1752">
        <f>IF(ISBLANK(G1752), ,VLOOKUP(G1752, Institucijos,2, FALSE))</f>
      </nc>
      <ndxf>
        <alignment horizontal="center" vertical="center" wrapText="1" readingOrder="0"/>
        <border outline="0">
          <left style="thin">
            <color auto="1"/>
          </left>
          <right style="thin">
            <color auto="1"/>
          </right>
          <top style="thin">
            <color auto="1"/>
          </top>
          <bottom style="thin">
            <color auto="1"/>
          </bottom>
        </border>
      </ndxf>
    </rcc>
  </rrc>
  <rrc rId="79207" sId="1" ref="A1811:XFD1811" action="deleteRow">
    <rfmt sheetId="1" xfDxf="1" sqref="A1811:XFD1811" start="0" length="0"/>
    <rcc rId="0" sId="1" dxf="1">
      <nc r="A1811">
        <f>IF(ISBLANK(D1811), ,VLOOKUP(D1811, Kodai,2, FALSE))</f>
      </nc>
      <ndxf>
        <alignment horizontal="left" vertical="center" wrapText="1" readingOrder="0"/>
        <border outline="0">
          <left style="thin">
            <color auto="1"/>
          </left>
          <right style="thin">
            <color auto="1"/>
          </right>
          <top style="thin">
            <color auto="1"/>
          </top>
          <bottom style="thin">
            <color auto="1"/>
          </bottom>
        </border>
      </ndxf>
    </rcc>
    <rcc rId="0" sId="1" dxf="1">
      <nc r="B1811">
        <f>IF(ISBLANK(D1811), ,VLOOKUP(D1811, Kodai,3, FALSE))</f>
      </nc>
      <ndxf>
        <alignment horizontal="left" vertical="center" wrapText="1" readingOrder="0"/>
        <border outline="0">
          <left style="thin">
            <color auto="1"/>
          </left>
          <right style="thin">
            <color auto="1"/>
          </right>
          <top style="thin">
            <color auto="1"/>
          </top>
          <bottom style="thin">
            <color auto="1"/>
          </bottom>
        </border>
      </ndxf>
    </rcc>
    <rcc rId="0" sId="1" dxf="1">
      <nc r="C1811">
        <f>IF(ISBLANK(D1811), ,VLOOKUP(D1811, Kodai,4, FALSE))</f>
      </nc>
      <ndxf>
        <alignment horizontal="left" vertical="center" wrapText="1" readingOrder="0"/>
        <border outline="0">
          <left style="thin">
            <color auto="1"/>
          </left>
          <right style="thin">
            <color auto="1"/>
          </right>
          <top style="thin">
            <color auto="1"/>
          </top>
          <bottom style="thin">
            <color auto="1"/>
          </bottom>
        </border>
      </ndxf>
    </rcc>
    <rcc rId="0" sId="1" dxf="1">
      <nc r="D1811" t="inlineStr">
        <is>
          <t>K4_P2_T3</t>
        </is>
      </nc>
      <ndxf>
        <font>
          <sz val="11"/>
          <color auto="1"/>
          <name val="Calibri"/>
          <scheme val="minor"/>
        </font>
        <alignment horizontal="center" vertical="center" wrapText="1" readingOrder="0"/>
        <border outline="0">
          <left style="thin">
            <color rgb="FF000000"/>
          </left>
          <right style="thin">
            <color rgb="FF000000"/>
          </right>
          <top style="thin">
            <color rgb="FF000000"/>
          </top>
          <bottom style="thin">
            <color rgb="FF000000"/>
          </bottom>
        </border>
      </ndxf>
    </rcc>
    <rcc rId="0" sId="1" dxf="1">
      <nc r="E1811" t="inlineStr">
        <is>
          <t>Medžiagų tyrimas, identifikacija su Raman spektroskopija</t>
        </is>
      </nc>
      <ndxf>
        <font>
          <sz val="11"/>
          <color auto="1"/>
          <name val="Calibri"/>
          <scheme val="minor"/>
        </font>
        <alignment vertical="top" wrapText="1" readingOrder="0"/>
        <border outline="0">
          <left style="thin">
            <color rgb="FF000000"/>
          </left>
          <right style="thin">
            <color rgb="FF000000"/>
          </right>
          <top style="thin">
            <color rgb="FF000000"/>
          </top>
          <bottom style="thin">
            <color rgb="FF000000"/>
          </bottom>
        </border>
      </ndxf>
    </rcc>
    <rcc rId="0" sId="1" dxf="1">
      <nc r="F1811"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rgb="FF000000"/>
          </left>
          <right style="thin">
            <color rgb="FF000000"/>
          </right>
          <top style="thin">
            <color rgb="FF000000"/>
          </top>
          <bottom style="thin">
            <color rgb="FF000000"/>
          </bottom>
        </border>
        <protection locked="0"/>
      </ndxf>
    </rcc>
    <rcc rId="0" sId="1" dxf="1">
      <nc r="G1811">
        <v>22</v>
      </nc>
      <ndxf>
        <alignment horizontal="center" vertical="center" readingOrder="0"/>
        <border outline="0">
          <left style="thin">
            <color rgb="FF000000"/>
          </left>
          <right style="thin">
            <color rgb="FF000000"/>
          </right>
          <top style="thin">
            <color rgb="FF000000"/>
          </top>
          <bottom style="thin">
            <color rgb="FF000000"/>
          </bottom>
        </border>
      </ndxf>
    </rcc>
    <rcc rId="0" sId="1" dxf="1">
      <nc r="H1811">
        <f>IF(ISBLANK(G1811), ,VLOOKUP(G1811, Institucijos,2, FALSE))</f>
      </nc>
      <ndxf>
        <alignment horizontal="center" vertical="center" wrapText="1" readingOrder="0"/>
        <border outline="0">
          <left style="thin">
            <color auto="1"/>
          </left>
          <right style="thin">
            <color auto="1"/>
          </right>
          <top style="thin">
            <color auto="1"/>
          </top>
          <bottom style="thin">
            <color auto="1"/>
          </bottom>
        </border>
      </ndxf>
    </rcc>
  </rrc>
  <rrc rId="79208" sId="1" ref="A1737:XFD1737" action="deleteRow">
    <rfmt sheetId="1" xfDxf="1" sqref="A1737:XFD1737" start="0" length="0"/>
    <rcc rId="0" sId="1" dxf="1">
      <nc r="A1737">
        <f>IF(ISBLANK(D1737), ,VLOOKUP(D1737, Kodai,2, FALSE))</f>
      </nc>
      <ndxf>
        <alignment horizontal="left" vertical="center" wrapText="1" readingOrder="0"/>
        <border outline="0">
          <left style="thin">
            <color auto="1"/>
          </left>
          <right style="thin">
            <color auto="1"/>
          </right>
          <top style="thin">
            <color auto="1"/>
          </top>
          <bottom style="thin">
            <color auto="1"/>
          </bottom>
        </border>
      </ndxf>
    </rcc>
    <rcc rId="0" sId="1" dxf="1">
      <nc r="B1737">
        <f>IF(ISBLANK(D1737), ,VLOOKUP(D1737, Kodai,3, FALSE))</f>
      </nc>
      <ndxf>
        <alignment horizontal="left" vertical="center" wrapText="1" readingOrder="0"/>
        <border outline="0">
          <left style="thin">
            <color auto="1"/>
          </left>
          <right style="thin">
            <color auto="1"/>
          </right>
          <top style="thin">
            <color auto="1"/>
          </top>
          <bottom style="thin">
            <color auto="1"/>
          </bottom>
        </border>
      </ndxf>
    </rcc>
    <rcc rId="0" sId="1" dxf="1">
      <nc r="C1737">
        <f>IF(ISBLANK(D1737), ,VLOOKUP(D1737, Kodai,4, FALSE))</f>
      </nc>
      <ndxf>
        <alignment horizontal="left" vertical="center" wrapText="1" readingOrder="0"/>
        <border outline="0">
          <left style="thin">
            <color auto="1"/>
          </left>
          <right style="thin">
            <color auto="1"/>
          </right>
          <top style="thin">
            <color auto="1"/>
          </top>
          <bottom style="thin">
            <color auto="1"/>
          </bottom>
        </border>
      </ndxf>
    </rcc>
    <rcc rId="0" sId="1" dxf="1">
      <nc r="D1737" t="inlineStr">
        <is>
          <t>K4_P2_T3</t>
        </is>
      </nc>
      <ndxf>
        <font>
          <sz val="11"/>
          <color auto="1"/>
          <name val="Calibri"/>
          <scheme val="minor"/>
        </font>
        <alignment horizontal="center" vertical="center" wrapText="1" readingOrder="0"/>
        <border outline="0">
          <left style="thin">
            <color rgb="FF000000"/>
          </left>
          <right style="thin">
            <color rgb="FF000000"/>
          </right>
          <top style="thin">
            <color rgb="FF000000"/>
          </top>
          <bottom style="thin">
            <color rgb="FF000000"/>
          </bottom>
        </border>
      </ndxf>
    </rcc>
    <rcc rId="0" sId="1" dxf="1">
      <nc r="E1737" t="inlineStr">
        <is>
          <t>Metalinių, puslaidininkinių bei dielektrinių sluoksnių formavimas vakuuminiais joniniais ir plazminiais metodais bei jų savybių tyrimai</t>
        </is>
      </nc>
      <ndxf>
        <font>
          <sz val="11"/>
          <color auto="1"/>
          <name val="Calibri"/>
          <scheme val="minor"/>
        </font>
        <alignment vertical="top" wrapText="1" readingOrder="0"/>
        <border outline="0">
          <left style="thin">
            <color rgb="FF000000"/>
          </left>
          <right style="thin">
            <color rgb="FF000000"/>
          </right>
          <top style="thin">
            <color rgb="FF000000"/>
          </top>
          <bottom style="thin">
            <color rgb="FF000000"/>
          </bottom>
        </border>
      </ndxf>
    </rcc>
    <rcc rId="0" sId="1" dxf="1">
      <nc r="F173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rgb="FF000000"/>
          </left>
          <right style="thin">
            <color rgb="FF000000"/>
          </right>
          <top style="thin">
            <color rgb="FF000000"/>
          </top>
          <bottom style="thin">
            <color rgb="FF000000"/>
          </bottom>
        </border>
        <protection locked="0"/>
      </ndxf>
    </rcc>
    <rcc rId="0" sId="1" dxf="1">
      <nc r="G1737">
        <v>22</v>
      </nc>
      <ndxf>
        <alignment horizontal="center" vertical="center" readingOrder="0"/>
        <border outline="0">
          <left style="thin">
            <color rgb="FF000000"/>
          </left>
          <right style="thin">
            <color rgb="FF000000"/>
          </right>
          <top style="thin">
            <color rgb="FF000000"/>
          </top>
          <bottom style="thin">
            <color rgb="FF000000"/>
          </bottom>
        </border>
      </ndxf>
    </rcc>
    <rcc rId="0" sId="1" dxf="1">
      <nc r="H1737">
        <f>IF(ISBLANK(G1737), ,VLOOKUP(G1737, Institucijos,2, FALSE))</f>
      </nc>
      <ndxf>
        <alignment horizontal="center" vertical="center" wrapText="1" readingOrder="0"/>
        <border outline="0">
          <left style="thin">
            <color auto="1"/>
          </left>
          <right style="thin">
            <color auto="1"/>
          </right>
          <top style="thin">
            <color auto="1"/>
          </top>
          <bottom style="thin">
            <color auto="1"/>
          </bottom>
        </border>
      </ndxf>
    </rcc>
  </rrc>
  <rrc rId="79209" sId="1" ref="A1797:XFD1797" action="deleteRow">
    <rfmt sheetId="1" xfDxf="1" sqref="A1797:XFD1797" start="0" length="0"/>
    <rcc rId="0" sId="1" dxf="1">
      <nc r="A1797">
        <f>IF(ISBLANK(D1797), ,VLOOKUP(D1797, Kodai,2, FALSE))</f>
      </nc>
      <ndxf>
        <alignment horizontal="left" vertical="center" wrapText="1" readingOrder="0"/>
        <border outline="0">
          <left style="thin">
            <color auto="1"/>
          </left>
          <right style="thin">
            <color auto="1"/>
          </right>
          <top style="thin">
            <color auto="1"/>
          </top>
          <bottom style="thin">
            <color auto="1"/>
          </bottom>
        </border>
      </ndxf>
    </rcc>
    <rcc rId="0" sId="1" dxf="1">
      <nc r="B1797">
        <f>IF(ISBLANK(D1797), ,VLOOKUP(D1797, Kodai,3, FALSE))</f>
      </nc>
      <ndxf>
        <alignment horizontal="left" vertical="center" wrapText="1" readingOrder="0"/>
        <border outline="0">
          <left style="thin">
            <color auto="1"/>
          </left>
          <right style="thin">
            <color auto="1"/>
          </right>
          <top style="thin">
            <color auto="1"/>
          </top>
          <bottom style="thin">
            <color auto="1"/>
          </bottom>
        </border>
      </ndxf>
    </rcc>
    <rcc rId="0" sId="1" dxf="1">
      <nc r="C1797">
        <f>IF(ISBLANK(D1797), ,VLOOKUP(D1797, Kodai,4, FALSE))</f>
      </nc>
      <ndxf>
        <alignment horizontal="left" vertical="center" wrapText="1" readingOrder="0"/>
        <border outline="0">
          <left style="thin">
            <color auto="1"/>
          </left>
          <right style="thin">
            <color auto="1"/>
          </right>
          <top style="thin">
            <color auto="1"/>
          </top>
          <bottom style="thin">
            <color auto="1"/>
          </bottom>
        </border>
      </ndxf>
    </rcc>
    <rcc rId="0" sId="1" dxf="1">
      <nc r="D1797" t="inlineStr">
        <is>
          <t>K4_P2_T3</t>
        </is>
      </nc>
      <ndxf>
        <font>
          <sz val="11"/>
          <color auto="1"/>
          <name val="Calibri"/>
          <scheme val="minor"/>
        </font>
        <alignment horizontal="center" vertical="center" wrapText="1" readingOrder="0"/>
        <border outline="0">
          <left style="thin">
            <color rgb="FF000000"/>
          </left>
          <right style="thin">
            <color rgb="FF000000"/>
          </right>
          <top style="thin">
            <color rgb="FF000000"/>
          </top>
          <bottom style="thin">
            <color rgb="FF000000"/>
          </bottom>
        </border>
      </ndxf>
    </rcc>
    <rcc rId="0" sId="1" dxf="1">
      <nc r="E1797" t="inlineStr">
        <is>
          <t>Metalinių, puslaidininkinių bei dielektrinių sluoksnių formavimas vakuuminiais joniniais ir plazminiais metodais bei jų savybių tyrimai</t>
        </is>
      </nc>
      <ndxf>
        <font>
          <sz val="11"/>
          <color auto="1"/>
          <name val="Calibri"/>
          <scheme val="minor"/>
        </font>
        <alignment vertical="top" wrapText="1" readingOrder="0"/>
        <border outline="0">
          <left style="thin">
            <color rgb="FF000000"/>
          </left>
          <right style="thin">
            <color rgb="FF000000"/>
          </right>
          <top style="thin">
            <color rgb="FF000000"/>
          </top>
          <bottom style="thin">
            <color rgb="FF000000"/>
          </bottom>
        </border>
      </ndxf>
    </rcc>
    <rcc rId="0" sId="1" dxf="1">
      <nc r="F179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rgb="FF000000"/>
          </left>
          <right style="thin">
            <color rgb="FF000000"/>
          </right>
          <top style="thin">
            <color rgb="FF000000"/>
          </top>
          <bottom style="thin">
            <color rgb="FF000000"/>
          </bottom>
        </border>
        <protection locked="0"/>
      </ndxf>
    </rcc>
    <rcc rId="0" sId="1" dxf="1">
      <nc r="G1797">
        <v>22</v>
      </nc>
      <ndxf>
        <alignment horizontal="center" vertical="center" readingOrder="0"/>
        <border outline="0">
          <left style="thin">
            <color rgb="FF000000"/>
          </left>
          <right style="thin">
            <color rgb="FF000000"/>
          </right>
          <top style="thin">
            <color rgb="FF000000"/>
          </top>
          <bottom style="thin">
            <color rgb="FF000000"/>
          </bottom>
        </border>
      </ndxf>
    </rcc>
    <rcc rId="0" sId="1" dxf="1">
      <nc r="H1797">
        <f>IF(ISBLANK(G1797), ,VLOOKUP(G1797, Institucijos,2, FALSE))</f>
      </nc>
      <ndxf>
        <alignment horizontal="center" vertical="center" wrapText="1" readingOrder="0"/>
        <border outline="0">
          <left style="thin">
            <color auto="1"/>
          </left>
          <right style="thin">
            <color auto="1"/>
          </right>
          <top style="thin">
            <color auto="1"/>
          </top>
          <bottom style="thin">
            <color auto="1"/>
          </bottom>
        </border>
      </ndxf>
    </rcc>
  </rrc>
  <rrc rId="79210" sId="1" ref="A1738:XFD1738" action="deleteRow">
    <rfmt sheetId="1" xfDxf="1" sqref="A1738:XFD1738" start="0" length="0"/>
    <rcc rId="0" sId="1" dxf="1">
      <nc r="A1738">
        <f>IF(ISBLANK(D1738), ,VLOOKUP(D1738, Kodai,2, FALSE))</f>
      </nc>
      <ndxf>
        <alignment horizontal="left" vertical="center" wrapText="1" readingOrder="0"/>
        <border outline="0">
          <left style="thin">
            <color auto="1"/>
          </left>
          <right style="thin">
            <color auto="1"/>
          </right>
          <top style="thin">
            <color auto="1"/>
          </top>
          <bottom style="thin">
            <color auto="1"/>
          </bottom>
        </border>
      </ndxf>
    </rcc>
    <rcc rId="0" sId="1" dxf="1">
      <nc r="B1738">
        <f>IF(ISBLANK(D1738), ,VLOOKUP(D1738, Kodai,3, FALSE))</f>
      </nc>
      <ndxf>
        <alignment horizontal="left" vertical="center" wrapText="1" readingOrder="0"/>
        <border outline="0">
          <left style="thin">
            <color auto="1"/>
          </left>
          <right style="thin">
            <color auto="1"/>
          </right>
          <top style="thin">
            <color auto="1"/>
          </top>
          <bottom style="thin">
            <color auto="1"/>
          </bottom>
        </border>
      </ndxf>
    </rcc>
    <rcc rId="0" sId="1" dxf="1">
      <nc r="C1738">
        <f>IF(ISBLANK(D1738), ,VLOOKUP(D1738, Kodai,4, FALSE))</f>
      </nc>
      <ndxf>
        <alignment horizontal="left" vertical="center" wrapText="1" readingOrder="0"/>
        <border outline="0">
          <left style="thin">
            <color auto="1"/>
          </left>
          <right style="thin">
            <color auto="1"/>
          </right>
          <top style="thin">
            <color auto="1"/>
          </top>
          <bottom style="thin">
            <color auto="1"/>
          </bottom>
        </border>
      </ndxf>
    </rcc>
    <rcc rId="0" sId="1" dxf="1">
      <nc r="D1738" t="inlineStr">
        <is>
          <t>K4_P2_T3</t>
        </is>
      </nc>
      <ndxf>
        <font>
          <sz val="11"/>
          <color auto="1"/>
          <name val="Calibri"/>
          <scheme val="minor"/>
        </font>
        <alignment horizontal="center" vertical="center" wrapText="1" readingOrder="0"/>
        <border outline="0">
          <left style="thin">
            <color rgb="FF000000"/>
          </left>
          <right style="thin">
            <color rgb="FF000000"/>
          </right>
          <top style="thin">
            <color rgb="FF000000"/>
          </top>
          <bottom style="thin">
            <color rgb="FF000000"/>
          </bottom>
        </border>
      </ndxf>
    </rcc>
    <rcc rId="0" sId="1" dxf="1">
      <nc r="E1738" t="inlineStr">
        <is>
          <t>Metalo ir puslaidininkio (Schottky ir ominių) kontaktų formavimas ir tyrimas</t>
        </is>
      </nc>
      <ndxf>
        <font>
          <sz val="11"/>
          <color auto="1"/>
          <name val="Calibri"/>
          <scheme val="minor"/>
        </font>
        <alignment vertical="top" wrapText="1" readingOrder="0"/>
        <border outline="0">
          <left style="thin">
            <color rgb="FF000000"/>
          </left>
          <right style="thin">
            <color rgb="FF000000"/>
          </right>
          <top style="thin">
            <color rgb="FF000000"/>
          </top>
          <bottom style="thin">
            <color rgb="FF000000"/>
          </bottom>
        </border>
      </ndxf>
    </rcc>
    <rcc rId="0" sId="1" dxf="1">
      <nc r="F1738"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rgb="FF000000"/>
          </left>
          <right style="thin">
            <color rgb="FF000000"/>
          </right>
          <top style="thin">
            <color rgb="FF000000"/>
          </top>
          <bottom style="thin">
            <color rgb="FF000000"/>
          </bottom>
        </border>
        <protection locked="0"/>
      </ndxf>
    </rcc>
    <rcc rId="0" sId="1" dxf="1">
      <nc r="G1738">
        <v>22</v>
      </nc>
      <ndxf>
        <alignment horizontal="center" vertical="center" readingOrder="0"/>
        <border outline="0">
          <left style="thin">
            <color rgb="FF000000"/>
          </left>
          <right style="thin">
            <color rgb="FF000000"/>
          </right>
          <top style="thin">
            <color rgb="FF000000"/>
          </top>
          <bottom style="thin">
            <color rgb="FF000000"/>
          </bottom>
        </border>
      </ndxf>
    </rcc>
    <rcc rId="0" sId="1" dxf="1">
      <nc r="H1738">
        <f>IF(ISBLANK(G1738), ,VLOOKUP(G1738, Institucijos,2, FALSE))</f>
      </nc>
      <ndxf>
        <alignment horizontal="center" vertical="center" wrapText="1" readingOrder="0"/>
        <border outline="0">
          <left style="thin">
            <color auto="1"/>
          </left>
          <right style="thin">
            <color auto="1"/>
          </right>
          <top style="thin">
            <color auto="1"/>
          </top>
          <bottom style="thin">
            <color auto="1"/>
          </bottom>
        </border>
      </ndxf>
    </rcc>
  </rrc>
  <rrc rId="79211" sId="1" ref="A1797:XFD1797" action="deleteRow">
    <rfmt sheetId="1" xfDxf="1" sqref="A1797:XFD1797" start="0" length="0"/>
    <rcc rId="0" sId="1" dxf="1">
      <nc r="A1797">
        <f>IF(ISBLANK(D1797), ,VLOOKUP(D1797, Kodai,2, FALSE))</f>
      </nc>
      <ndxf>
        <alignment horizontal="left" vertical="center" wrapText="1" readingOrder="0"/>
        <border outline="0">
          <left style="thin">
            <color auto="1"/>
          </left>
          <right style="thin">
            <color auto="1"/>
          </right>
          <top style="thin">
            <color auto="1"/>
          </top>
          <bottom style="thin">
            <color auto="1"/>
          </bottom>
        </border>
      </ndxf>
    </rcc>
    <rcc rId="0" sId="1" dxf="1">
      <nc r="B1797">
        <f>IF(ISBLANK(D1797), ,VLOOKUP(D1797, Kodai,3, FALSE))</f>
      </nc>
      <ndxf>
        <alignment horizontal="left" vertical="center" wrapText="1" readingOrder="0"/>
        <border outline="0">
          <left style="thin">
            <color auto="1"/>
          </left>
          <right style="thin">
            <color auto="1"/>
          </right>
          <top style="thin">
            <color auto="1"/>
          </top>
          <bottom style="thin">
            <color auto="1"/>
          </bottom>
        </border>
      </ndxf>
    </rcc>
    <rcc rId="0" sId="1" dxf="1">
      <nc r="C1797">
        <f>IF(ISBLANK(D1797), ,VLOOKUP(D1797, Kodai,4, FALSE))</f>
      </nc>
      <ndxf>
        <alignment horizontal="left" vertical="center" wrapText="1" readingOrder="0"/>
        <border outline="0">
          <left style="thin">
            <color auto="1"/>
          </left>
          <right style="thin">
            <color auto="1"/>
          </right>
          <top style="thin">
            <color auto="1"/>
          </top>
          <bottom style="thin">
            <color auto="1"/>
          </bottom>
        </border>
      </ndxf>
    </rcc>
    <rcc rId="0" sId="1" dxf="1">
      <nc r="D1797" t="inlineStr">
        <is>
          <t>K4_P2_T3</t>
        </is>
      </nc>
      <ndxf>
        <font>
          <sz val="11"/>
          <color auto="1"/>
          <name val="Calibri"/>
          <scheme val="minor"/>
        </font>
        <alignment horizontal="center" vertical="center" wrapText="1" readingOrder="0"/>
        <border outline="0">
          <left style="thin">
            <color rgb="FF000000"/>
          </left>
          <right style="thin">
            <color rgb="FF000000"/>
          </right>
          <top style="thin">
            <color rgb="FF000000"/>
          </top>
          <bottom style="thin">
            <color rgb="FF000000"/>
          </bottom>
        </border>
      </ndxf>
    </rcc>
    <rcc rId="0" sId="1" dxf="1">
      <nc r="E1797" t="inlineStr">
        <is>
          <t>Metalo ir puslaidininkio (Schottky ir ominių) kontaktų formavimas ir tyrimas</t>
        </is>
      </nc>
      <ndxf>
        <font>
          <sz val="11"/>
          <color auto="1"/>
          <name val="Calibri"/>
          <scheme val="minor"/>
        </font>
        <alignment vertical="top" wrapText="1" readingOrder="0"/>
        <border outline="0">
          <left style="thin">
            <color rgb="FF000000"/>
          </left>
          <right style="thin">
            <color rgb="FF000000"/>
          </right>
          <top style="thin">
            <color rgb="FF000000"/>
          </top>
          <bottom style="thin">
            <color rgb="FF000000"/>
          </bottom>
        </border>
      </ndxf>
    </rcc>
    <rcc rId="0" sId="1" dxf="1">
      <nc r="F179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rgb="FF000000"/>
          </left>
          <right style="thin">
            <color rgb="FF000000"/>
          </right>
          <top style="thin">
            <color rgb="FF000000"/>
          </top>
          <bottom style="thin">
            <color rgb="FF000000"/>
          </bottom>
        </border>
        <protection locked="0"/>
      </ndxf>
    </rcc>
    <rcc rId="0" sId="1" dxf="1">
      <nc r="G1797">
        <v>22</v>
      </nc>
      <ndxf>
        <alignment horizontal="center" vertical="center" readingOrder="0"/>
        <border outline="0">
          <left style="thin">
            <color rgb="FF000000"/>
          </left>
          <right style="thin">
            <color rgb="FF000000"/>
          </right>
          <top style="thin">
            <color rgb="FF000000"/>
          </top>
          <bottom style="thin">
            <color rgb="FF000000"/>
          </bottom>
        </border>
      </ndxf>
    </rcc>
    <rcc rId="0" sId="1" dxf="1">
      <nc r="H1797">
        <f>IF(ISBLANK(G1797), ,VLOOKUP(G1797, Institucijos,2, FALSE))</f>
      </nc>
      <ndxf>
        <alignment horizontal="center" vertical="center" wrapText="1" readingOrder="0"/>
        <border outline="0">
          <left style="thin">
            <color auto="1"/>
          </left>
          <right style="thin">
            <color auto="1"/>
          </right>
          <top style="thin">
            <color auto="1"/>
          </top>
          <bottom style="thin">
            <color auto="1"/>
          </bottom>
        </border>
      </ndxf>
    </rcc>
  </rrc>
  <rrc rId="79212" sId="1" ref="A1740:XFD1740" action="deleteRow">
    <rfmt sheetId="1" xfDxf="1" sqref="A1740:XFD1740" start="0" length="0"/>
    <rcc rId="0" sId="1" dxf="1">
      <nc r="A1740">
        <f>IF(ISBLANK(D1740), ,VLOOKUP(D1740, Kodai,2, FALSE))</f>
      </nc>
      <ndxf>
        <alignment horizontal="left" vertical="center" wrapText="1" readingOrder="0"/>
        <border outline="0">
          <left style="thin">
            <color auto="1"/>
          </left>
          <right style="thin">
            <color auto="1"/>
          </right>
          <top style="thin">
            <color auto="1"/>
          </top>
          <bottom style="thin">
            <color auto="1"/>
          </bottom>
        </border>
      </ndxf>
    </rcc>
    <rcc rId="0" sId="1" dxf="1">
      <nc r="B1740">
        <f>IF(ISBLANK(D1740), ,VLOOKUP(D1740, Kodai,3, FALSE))</f>
      </nc>
      <ndxf>
        <alignment horizontal="left" vertical="center" wrapText="1" readingOrder="0"/>
        <border outline="0">
          <left style="thin">
            <color auto="1"/>
          </left>
          <right style="thin">
            <color auto="1"/>
          </right>
          <top style="thin">
            <color auto="1"/>
          </top>
          <bottom style="thin">
            <color auto="1"/>
          </bottom>
        </border>
      </ndxf>
    </rcc>
    <rcc rId="0" sId="1" dxf="1">
      <nc r="C1740">
        <f>IF(ISBLANK(D1740), ,VLOOKUP(D1740, Kodai,4, FALSE))</f>
      </nc>
      <ndxf>
        <alignment horizontal="left" vertical="center" wrapText="1" readingOrder="0"/>
        <border outline="0">
          <left style="thin">
            <color auto="1"/>
          </left>
          <right style="thin">
            <color auto="1"/>
          </right>
          <top style="thin">
            <color auto="1"/>
          </top>
          <bottom style="thin">
            <color auto="1"/>
          </bottom>
        </border>
      </ndxf>
    </rcc>
    <rcc rId="0" sId="1" dxf="1">
      <nc r="D1740" t="inlineStr">
        <is>
          <t>K4_P2_T2</t>
        </is>
      </nc>
      <ndxf>
        <font>
          <sz val="11"/>
          <color auto="1"/>
          <name val="Calibri"/>
          <scheme val="minor"/>
        </font>
        <alignment horizontal="center" vertical="center" wrapText="1" readingOrder="0"/>
        <border outline="0">
          <left style="thin">
            <color rgb="FF000000"/>
          </left>
          <right style="thin">
            <color rgb="FF000000"/>
          </right>
          <top style="thin">
            <color rgb="FF000000"/>
          </top>
          <bottom style="thin">
            <color rgb="FF000000"/>
          </bottom>
        </border>
      </ndxf>
    </rcc>
    <rcc rId="0" sId="1" dxf="1">
      <nc r="E1740" t="inlineStr">
        <is>
          <t>Metalo plėvelių garinimas</t>
        </is>
      </nc>
      <ndxf>
        <font>
          <sz val="11"/>
          <color auto="1"/>
          <name val="Calibri"/>
          <scheme val="minor"/>
        </font>
        <alignment vertical="top" wrapText="1" readingOrder="0"/>
        <border outline="0">
          <left style="thin">
            <color rgb="FF000000"/>
          </left>
          <right style="thin">
            <color rgb="FF000000"/>
          </right>
          <top style="thin">
            <color rgb="FF000000"/>
          </top>
          <bottom style="thin">
            <color rgb="FF000000"/>
          </bottom>
        </border>
      </ndxf>
    </rcc>
    <rcc rId="0" sId="1" dxf="1">
      <nc r="F1740"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rgb="FF000000"/>
          </left>
          <right style="thin">
            <color rgb="FF000000"/>
          </right>
          <top style="thin">
            <color rgb="FF000000"/>
          </top>
          <bottom style="thin">
            <color rgb="FF000000"/>
          </bottom>
        </border>
        <protection locked="0"/>
      </ndxf>
    </rcc>
    <rcc rId="0" sId="1" dxf="1">
      <nc r="G1740">
        <v>22</v>
      </nc>
      <ndxf>
        <alignment horizontal="center" vertical="center" readingOrder="0"/>
        <border outline="0">
          <left style="thin">
            <color rgb="FF000000"/>
          </left>
          <right style="thin">
            <color rgb="FF000000"/>
          </right>
          <top style="thin">
            <color rgb="FF000000"/>
          </top>
          <bottom style="thin">
            <color rgb="FF000000"/>
          </bottom>
        </border>
      </ndxf>
    </rcc>
    <rcc rId="0" sId="1" dxf="1">
      <nc r="H1740">
        <f>IF(ISBLANK(G1740), ,VLOOKUP(G1740, Institucijos,2, FALSE))</f>
      </nc>
      <ndxf>
        <alignment horizontal="center" vertical="center" wrapText="1" readingOrder="0"/>
        <border outline="0">
          <left style="thin">
            <color auto="1"/>
          </left>
          <right style="thin">
            <color auto="1"/>
          </right>
          <top style="thin">
            <color auto="1"/>
          </top>
          <bottom style="thin">
            <color auto="1"/>
          </bottom>
        </border>
      </ndxf>
    </rcc>
  </rrc>
  <rrc rId="79213" sId="1" ref="A1798:XFD1798" action="deleteRow">
    <rfmt sheetId="1" xfDxf="1" sqref="A1798:XFD1798" start="0" length="0"/>
    <rcc rId="0" sId="1" dxf="1">
      <nc r="A1798">
        <f>IF(ISBLANK(D1798), ,VLOOKUP(D1798, Kodai,2, FALSE))</f>
      </nc>
      <ndxf>
        <alignment horizontal="left" vertical="center" wrapText="1" readingOrder="0"/>
        <border outline="0">
          <left style="thin">
            <color auto="1"/>
          </left>
          <right style="thin">
            <color auto="1"/>
          </right>
          <top style="thin">
            <color auto="1"/>
          </top>
          <bottom style="thin">
            <color auto="1"/>
          </bottom>
        </border>
      </ndxf>
    </rcc>
    <rcc rId="0" sId="1" dxf="1">
      <nc r="B1798">
        <f>IF(ISBLANK(D1798), ,VLOOKUP(D1798, Kodai,3, FALSE))</f>
      </nc>
      <ndxf>
        <alignment horizontal="left" vertical="center" wrapText="1" readingOrder="0"/>
        <border outline="0">
          <left style="thin">
            <color auto="1"/>
          </left>
          <right style="thin">
            <color auto="1"/>
          </right>
          <top style="thin">
            <color auto="1"/>
          </top>
          <bottom style="thin">
            <color auto="1"/>
          </bottom>
        </border>
      </ndxf>
    </rcc>
    <rcc rId="0" sId="1" dxf="1">
      <nc r="C1798">
        <f>IF(ISBLANK(D1798), ,VLOOKUP(D1798, Kodai,4, FALSE))</f>
      </nc>
      <ndxf>
        <alignment horizontal="left" vertical="center" wrapText="1" readingOrder="0"/>
        <border outline="0">
          <left style="thin">
            <color auto="1"/>
          </left>
          <right style="thin">
            <color auto="1"/>
          </right>
          <top style="thin">
            <color auto="1"/>
          </top>
          <bottom style="thin">
            <color auto="1"/>
          </bottom>
        </border>
      </ndxf>
    </rcc>
    <rcc rId="0" sId="1" dxf="1">
      <nc r="D1798" t="inlineStr">
        <is>
          <t>K4_P2_T2</t>
        </is>
      </nc>
      <ndxf>
        <font>
          <sz val="11"/>
          <color auto="1"/>
          <name val="Calibri"/>
          <scheme val="minor"/>
        </font>
        <alignment horizontal="center" vertical="center" wrapText="1" readingOrder="0"/>
        <border outline="0">
          <left style="thin">
            <color rgb="FF000000"/>
          </left>
          <right style="thin">
            <color rgb="FF000000"/>
          </right>
          <top style="thin">
            <color rgb="FF000000"/>
          </top>
          <bottom style="thin">
            <color rgb="FF000000"/>
          </bottom>
        </border>
      </ndxf>
    </rcc>
    <rcc rId="0" sId="1" dxf="1">
      <nc r="E1798" t="inlineStr">
        <is>
          <t>Metalo plėvelių garinimas</t>
        </is>
      </nc>
      <ndxf>
        <font>
          <sz val="11"/>
          <color auto="1"/>
          <name val="Calibri"/>
          <scheme val="minor"/>
        </font>
        <alignment vertical="top" wrapText="1" readingOrder="0"/>
        <border outline="0">
          <left style="thin">
            <color rgb="FF000000"/>
          </left>
          <right style="thin">
            <color rgb="FF000000"/>
          </right>
          <top style="thin">
            <color rgb="FF000000"/>
          </top>
          <bottom style="thin">
            <color rgb="FF000000"/>
          </bottom>
        </border>
      </ndxf>
    </rcc>
    <rcc rId="0" sId="1" dxf="1">
      <nc r="F1798"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rgb="FF000000"/>
          </left>
          <right style="thin">
            <color rgb="FF000000"/>
          </right>
          <top style="thin">
            <color rgb="FF000000"/>
          </top>
          <bottom style="thin">
            <color rgb="FF000000"/>
          </bottom>
        </border>
        <protection locked="0"/>
      </ndxf>
    </rcc>
    <rcc rId="0" sId="1" dxf="1">
      <nc r="G1798">
        <v>22</v>
      </nc>
      <ndxf>
        <alignment horizontal="center" vertical="center" readingOrder="0"/>
        <border outline="0">
          <left style="thin">
            <color rgb="FF000000"/>
          </left>
          <right style="thin">
            <color rgb="FF000000"/>
          </right>
          <top style="thin">
            <color rgb="FF000000"/>
          </top>
          <bottom style="thin">
            <color rgb="FF000000"/>
          </bottom>
        </border>
      </ndxf>
    </rcc>
    <rcc rId="0" sId="1" dxf="1">
      <nc r="H1798">
        <f>IF(ISBLANK(G1798), ,VLOOKUP(G1798,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214" sId="1">
    <oc r="E2334" t="inlineStr">
      <is>
        <t>Metodų socialinių tinklų analizės taikymams ugdymo technologijų tobulinimui sukūrimas ir įvertinimas</t>
      </is>
    </oc>
    <nc r="E2334" t="inlineStr">
      <is>
        <t>Metodų socialinių tinklų analizės taikymams ugdymo technologijų tobulinimui sukūrimas</t>
      </is>
    </nc>
  </rcc>
  <rrc rId="79215" sId="1" ref="A2334:XFD2334" action="deleteRow">
    <rfmt sheetId="1" xfDxf="1" sqref="A2334:XFD2334" start="0" length="0"/>
    <rcc rId="0" sId="1" dxf="1">
      <nc r="A2334">
        <f>IF(ISBLANK(D2334), ,VLOOKUP(D2334, Kodai,2, FALSE))</f>
      </nc>
      <ndxf>
        <alignment horizontal="left" vertical="center" wrapText="1" readingOrder="0"/>
        <border outline="0">
          <left style="thin">
            <color auto="1"/>
          </left>
          <right style="thin">
            <color auto="1"/>
          </right>
          <top style="thin">
            <color auto="1"/>
          </top>
          <bottom style="thin">
            <color auto="1"/>
          </bottom>
        </border>
      </ndxf>
    </rcc>
    <rcc rId="0" sId="1" dxf="1">
      <nc r="B2334">
        <f>IF(ISBLANK(D2334), ,VLOOKUP(D2334, Kodai,3, FALSE))</f>
      </nc>
      <ndxf>
        <alignment horizontal="left" vertical="center" wrapText="1" readingOrder="0"/>
        <border outline="0">
          <left style="thin">
            <color auto="1"/>
          </left>
          <right style="thin">
            <color auto="1"/>
          </right>
          <top style="thin">
            <color auto="1"/>
          </top>
          <bottom style="thin">
            <color auto="1"/>
          </bottom>
        </border>
      </ndxf>
    </rcc>
    <rcc rId="0" sId="1" dxf="1">
      <nc r="C2334">
        <f>IF(ISBLANK(D2334), ,VLOOKUP(D2334, Kodai,4, FALSE))</f>
      </nc>
      <ndxf>
        <alignment horizontal="left" vertical="center" wrapText="1" readingOrder="0"/>
        <border outline="0">
          <left style="thin">
            <color auto="1"/>
          </left>
          <right style="thin">
            <color auto="1"/>
          </right>
          <top style="thin">
            <color auto="1"/>
          </top>
          <bottom style="thin">
            <color auto="1"/>
          </bottom>
        </border>
      </ndxf>
    </rcc>
    <rcc rId="0" sId="1" dxf="1">
      <nc r="D2334" t="inlineStr">
        <is>
          <t>K6_P1_T3</t>
        </is>
      </nc>
      <ndxf>
        <alignment horizontal="center" vertical="center" wrapText="1" readingOrder="0"/>
        <border outline="0">
          <left style="thin">
            <color rgb="FF000000"/>
          </left>
          <right style="thin">
            <color rgb="FF000000"/>
          </right>
          <top style="thin">
            <color rgb="FF000000"/>
          </top>
          <bottom style="thin">
            <color rgb="FF000000"/>
          </bottom>
        </border>
      </ndxf>
    </rcc>
    <rcc rId="0" sId="1" dxf="1">
      <nc r="E2334" t="inlineStr">
        <is>
          <t>Metodų socialinių tinklų analizės taikymams ugdymo technologijų tobulinimui sukūrimas</t>
        </is>
      </nc>
      <ndxf>
        <alignment vertical="top" wrapText="1" readingOrder="0"/>
        <border outline="0">
          <left style="thin">
            <color rgb="FF000000"/>
          </left>
          <right style="thin">
            <color rgb="FF000000"/>
          </right>
          <top style="thin">
            <color rgb="FF000000"/>
          </top>
          <bottom style="thin">
            <color rgb="FF000000"/>
          </bottom>
        </border>
      </ndxf>
    </rcc>
    <rcc rId="0" sId="1" dxf="1">
      <nc r="F2334" t="inlineStr">
        <is>
          <t>VDU Informatikos fakultetas
Doc., dr. Daiva Vitkutė-Adžgauskienė, 
El.p. d.vitkute@if.vdu.lt, 
Tel.: +37069825808</t>
        </is>
      </nc>
      <ndxf>
        <alignment horizontal="left" vertical="top" wrapText="1" readingOrder="0"/>
        <border outline="0">
          <left style="thin">
            <color rgb="FF000000"/>
          </left>
          <right style="thin">
            <color rgb="FF000000"/>
          </right>
          <top style="thin">
            <color rgb="FF000000"/>
          </top>
          <bottom style="thin">
            <color rgb="FF000000"/>
          </bottom>
        </border>
        <protection locked="0"/>
      </ndxf>
    </rcc>
    <rcc rId="0" sId="1" dxf="1">
      <nc r="G2334">
        <v>31</v>
      </nc>
      <ndxf>
        <alignment horizontal="center" vertical="center" readingOrder="0"/>
        <border outline="0">
          <left style="thin">
            <color rgb="FF000000"/>
          </left>
          <right style="thin">
            <color rgb="FF000000"/>
          </right>
          <top style="thin">
            <color rgb="FF000000"/>
          </top>
          <bottom style="thin">
            <color rgb="FF000000"/>
          </bottom>
        </border>
      </ndxf>
    </rcc>
    <rcc rId="0" sId="1" dxf="1">
      <nc r="H2334">
        <f>IF(ISBLANK(G2334), ,VLOOKUP(G2334,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16" sId="1" ref="A253:XFD253" action="deleteRow">
    <rfmt sheetId="1" xfDxf="1" sqref="A253:XFD253" start="0" length="0"/>
    <rcc rId="0" sId="1" dxf="1">
      <nc r="A253">
        <f>IF(ISBLANK(D253), ,VLOOKUP(D253, Kodai,2, FALSE))</f>
      </nc>
      <ndxf>
        <alignment horizontal="left" vertical="center" wrapText="1" readingOrder="0"/>
        <border outline="0">
          <left style="thin">
            <color auto="1"/>
          </left>
          <right style="thin">
            <color auto="1"/>
          </right>
          <top style="thin">
            <color auto="1"/>
          </top>
          <bottom style="thin">
            <color auto="1"/>
          </bottom>
        </border>
      </ndxf>
    </rcc>
    <rcc rId="0" sId="1" dxf="1">
      <nc r="B253">
        <f>IF(ISBLANK(D253), ,VLOOKUP(D253, Kodai,3, FALSE))</f>
      </nc>
      <ndxf>
        <alignment horizontal="left" vertical="center" wrapText="1" readingOrder="0"/>
        <border outline="0">
          <left style="thin">
            <color auto="1"/>
          </left>
          <right style="thin">
            <color auto="1"/>
          </right>
          <top style="thin">
            <color auto="1"/>
          </top>
          <bottom style="thin">
            <color auto="1"/>
          </bottom>
        </border>
      </ndxf>
    </rcc>
    <rcc rId="0" sId="1" dxf="1">
      <nc r="C253">
        <f>IF(ISBLANK(D253), ,VLOOKUP(D253, Kodai,4, FALSE))</f>
      </nc>
      <ndxf>
        <alignment horizontal="left" vertical="center" wrapText="1" readingOrder="0"/>
        <border outline="0">
          <left style="thin">
            <color auto="1"/>
          </left>
          <right style="thin">
            <color auto="1"/>
          </right>
          <top style="thin">
            <color auto="1"/>
          </top>
          <bottom style="thin">
            <color auto="1"/>
          </bottom>
        </border>
      </ndxf>
    </rcc>
    <rcc rId="0" sId="1" dxf="1">
      <nc r="D253" t="inlineStr">
        <is>
          <t>K1_P2_T3</t>
        </is>
      </nc>
      <ndxf>
        <alignment horizontal="center" vertical="center" readingOrder="0"/>
        <border outline="0">
          <left style="thin">
            <color rgb="FF000000"/>
          </left>
          <right style="thin">
            <color rgb="FF000000"/>
          </right>
          <top style="thin">
            <color rgb="FF000000"/>
          </top>
          <bottom style="thin">
            <color rgb="FF000000"/>
          </bottom>
        </border>
      </ndxf>
    </rcc>
    <rcc rId="0" sId="1" dxf="1">
      <nc r="E253" t="inlineStr">
        <is>
          <t>Mokslinių tyrimų išmaniosios energijos tinklų optimizavimo tematikoje atlikimas</t>
        </is>
      </nc>
      <ndxf>
        <alignment vertical="top" wrapText="1" readingOrder="0"/>
        <border outline="0">
          <left style="thin">
            <color rgb="FF000000"/>
          </left>
          <right style="thin">
            <color rgb="FF000000"/>
          </right>
          <top style="thin">
            <color rgb="FF000000"/>
          </top>
          <bottom style="thin">
            <color rgb="FF000000"/>
          </bottom>
        </border>
      </ndxf>
    </rcc>
    <rcc rId="0" sId="1" dxf="1">
      <nc r="F253" t="inlineStr">
        <is>
          <t>dr.Audrius Varoneckas 
Vyresnysis mokslo darbuotojas
audrius.varoneckas@bpti.lt
+37069871805</t>
        </is>
      </nc>
      <ndxf>
        <alignment horizontal="left" vertical="top" wrapText="1" readingOrder="0"/>
        <border outline="0">
          <left style="thin">
            <color rgb="FF000000"/>
          </left>
          <right style="thin">
            <color rgb="FF000000"/>
          </right>
          <top style="thin">
            <color rgb="FF000000"/>
          </top>
          <bottom style="thin">
            <color rgb="FF000000"/>
          </bottom>
        </border>
      </ndxf>
    </rcc>
    <rcc rId="0" sId="1" dxf="1">
      <nc r="G253">
        <v>20</v>
      </nc>
      <ndxf>
        <alignment horizontal="center" vertical="center" readingOrder="0"/>
        <border outline="0">
          <left style="thin">
            <color rgb="FF000000"/>
          </left>
          <right style="thin">
            <color rgb="FF000000"/>
          </right>
          <top style="thin">
            <color rgb="FF000000"/>
          </top>
          <bottom style="thin">
            <color rgb="FF000000"/>
          </bottom>
        </border>
      </ndxf>
    </rcc>
    <rcc rId="0" sId="1" dxf="1">
      <nc r="H253">
        <f>IF(ISBLANK(G253), ,VLOOKUP(G253, Institucijos,2, FALSE))</f>
      </nc>
      <ndxf>
        <alignment horizontal="center" vertical="center" wrapText="1" readingOrder="0"/>
        <border outline="0">
          <left style="thin">
            <color auto="1"/>
          </left>
          <right style="thin">
            <color auto="1"/>
          </right>
          <top style="thin">
            <color auto="1"/>
          </top>
          <bottom style="thin">
            <color auto="1"/>
          </bottom>
        </border>
      </ndxf>
    </rcc>
  </rrc>
  <rrc rId="79217" sId="1" ref="A253:XFD253" action="deleteRow">
    <rfmt sheetId="1" xfDxf="1" sqref="A253:XFD253" start="0" length="0"/>
    <rcc rId="0" sId="1" dxf="1">
      <nc r="A253">
        <f>IF(ISBLANK(D253), ,VLOOKUP(D253, Kodai,2, FALSE))</f>
      </nc>
      <ndxf>
        <alignment horizontal="left" vertical="center" wrapText="1" readingOrder="0"/>
        <border outline="0">
          <left style="thin">
            <color auto="1"/>
          </left>
          <right style="thin">
            <color auto="1"/>
          </right>
          <top style="thin">
            <color auto="1"/>
          </top>
          <bottom style="thin">
            <color auto="1"/>
          </bottom>
        </border>
      </ndxf>
    </rcc>
    <rcc rId="0" sId="1" dxf="1">
      <nc r="B253">
        <f>IF(ISBLANK(D253), ,VLOOKUP(D253, Kodai,3, FALSE))</f>
      </nc>
      <ndxf>
        <alignment horizontal="left" vertical="center" wrapText="1" readingOrder="0"/>
        <border outline="0">
          <left style="thin">
            <color auto="1"/>
          </left>
          <right style="thin">
            <color auto="1"/>
          </right>
          <top style="thin">
            <color auto="1"/>
          </top>
          <bottom style="thin">
            <color auto="1"/>
          </bottom>
        </border>
      </ndxf>
    </rcc>
    <rcc rId="0" sId="1" dxf="1">
      <nc r="C253">
        <f>IF(ISBLANK(D253), ,VLOOKUP(D253, Kodai,4, FALSE))</f>
      </nc>
      <ndxf>
        <alignment horizontal="left" vertical="center" wrapText="1" readingOrder="0"/>
        <border outline="0">
          <left style="thin">
            <color auto="1"/>
          </left>
          <right style="thin">
            <color auto="1"/>
          </right>
          <top style="thin">
            <color auto="1"/>
          </top>
          <bottom style="thin">
            <color auto="1"/>
          </bottom>
        </border>
      </ndxf>
    </rcc>
    <rcc rId="0" sId="1" dxf="1">
      <nc r="D253" t="inlineStr">
        <is>
          <t>K1_P2_T3</t>
        </is>
      </nc>
      <ndxf>
        <alignment horizontal="center" vertical="center" readingOrder="0"/>
        <border outline="0">
          <left style="thin">
            <color rgb="FF000000"/>
          </left>
          <right style="thin">
            <color rgb="FF000000"/>
          </right>
          <top style="thin">
            <color rgb="FF000000"/>
          </top>
          <bottom style="thin">
            <color rgb="FF000000"/>
          </bottom>
        </border>
      </ndxf>
    </rcc>
    <rcc rId="0" sId="1" dxf="1">
      <nc r="E253" t="inlineStr">
        <is>
          <t>Mokslinių tyrimų vartotojų energetinio efektyvumo didinimo srityje taikant prognozavimo metodus atlikimas</t>
        </is>
      </nc>
      <ndxf>
        <alignment vertical="top" wrapText="1" readingOrder="0"/>
        <border outline="0">
          <left style="thin">
            <color rgb="FF000000"/>
          </left>
          <right style="thin">
            <color rgb="FF000000"/>
          </right>
          <top style="thin">
            <color rgb="FF000000"/>
          </top>
          <bottom style="thin">
            <color rgb="FF000000"/>
          </bottom>
        </border>
      </ndxf>
    </rcc>
    <rcc rId="0" sId="1" dxf="1">
      <nc r="F253" t="inlineStr">
        <is>
          <t>dr.Audrius Varoneckas 
Vyresnysis mokslo darbuotojas
audrius.varoneckas@bpti.lt
+37069871805</t>
        </is>
      </nc>
      <ndxf>
        <alignment horizontal="left" vertical="top" wrapText="1" readingOrder="0"/>
        <border outline="0">
          <left style="thin">
            <color rgb="FF000000"/>
          </left>
          <right style="thin">
            <color rgb="FF000000"/>
          </right>
          <top style="thin">
            <color rgb="FF000000"/>
          </top>
          <bottom style="thin">
            <color rgb="FF000000"/>
          </bottom>
        </border>
      </ndxf>
    </rcc>
    <rcc rId="0" sId="1" dxf="1">
      <nc r="G253">
        <v>20</v>
      </nc>
      <ndxf>
        <alignment horizontal="center" vertical="center" readingOrder="0"/>
        <border outline="0">
          <left style="thin">
            <color rgb="FF000000"/>
          </left>
          <right style="thin">
            <color rgb="FF000000"/>
          </right>
          <top style="thin">
            <color rgb="FF000000"/>
          </top>
          <bottom style="thin">
            <color rgb="FF000000"/>
          </bottom>
        </border>
      </ndxf>
    </rcc>
    <rcc rId="0" sId="1" dxf="1">
      <nc r="H253">
        <f>IF(ISBLANK(G253), ,VLOOKUP(G253,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18" sId="1" ref="A1746:XFD1746" action="deleteRow">
    <rfmt sheetId="1" xfDxf="1" sqref="A1746:XFD1746" start="0" length="0"/>
    <rcc rId="0" sId="1" dxf="1">
      <nc r="A1746">
        <f>IF(ISBLANK(D1746), ,VLOOKUP(D1746, Kodai,2, FALSE))</f>
      </nc>
      <ndxf>
        <alignment horizontal="left" vertical="center" wrapText="1" readingOrder="0"/>
        <border outline="0">
          <left style="thin">
            <color auto="1"/>
          </left>
          <right style="thin">
            <color auto="1"/>
          </right>
          <top style="thin">
            <color auto="1"/>
          </top>
          <bottom style="thin">
            <color auto="1"/>
          </bottom>
        </border>
      </ndxf>
    </rcc>
    <rcc rId="0" sId="1" dxf="1">
      <nc r="B1746">
        <f>IF(ISBLANK(D1746), ,VLOOKUP(D1746, Kodai,3, FALSE))</f>
      </nc>
      <ndxf>
        <alignment horizontal="left" vertical="center" wrapText="1" readingOrder="0"/>
        <border outline="0">
          <left style="thin">
            <color auto="1"/>
          </left>
          <right style="thin">
            <color auto="1"/>
          </right>
          <top style="thin">
            <color auto="1"/>
          </top>
          <bottom style="thin">
            <color auto="1"/>
          </bottom>
        </border>
      </ndxf>
    </rcc>
    <rcc rId="0" sId="1" dxf="1">
      <nc r="C1746">
        <f>IF(ISBLANK(D1746), ,VLOOKUP(D1746, Kodai,4, FALSE))</f>
      </nc>
      <ndxf>
        <alignment horizontal="left" vertical="center" wrapText="1" readingOrder="0"/>
        <border outline="0">
          <left style="thin">
            <color auto="1"/>
          </left>
          <right style="thin">
            <color auto="1"/>
          </right>
          <top style="thin">
            <color auto="1"/>
          </top>
          <bottom style="thin">
            <color auto="1"/>
          </bottom>
        </border>
      </ndxf>
    </rcc>
    <rcc rId="0" sId="1" dxf="1">
      <nc r="D1746" t="inlineStr">
        <is>
          <t>K4_P2_T3</t>
        </is>
      </nc>
      <ndxf>
        <font>
          <sz val="11"/>
          <color auto="1"/>
          <name val="Calibri"/>
          <scheme val="minor"/>
        </font>
        <alignment horizontal="center" vertical="center" wrapText="1" readingOrder="0"/>
        <border outline="0">
          <left style="thin">
            <color rgb="FF000000"/>
          </left>
          <right style="thin">
            <color rgb="FF000000"/>
          </right>
          <top style="thin">
            <color rgb="FF000000"/>
          </top>
          <bottom style="thin">
            <color rgb="FF000000"/>
          </bottom>
        </border>
      </ndxf>
    </rcc>
    <rcc rId="0" sId="1" dxf="1">
      <nc r="E1746" t="inlineStr">
        <is>
          <t xml:space="preserve">Molekulių ir mišinių charakterizavimas, vibracinių spektrų identifikavimas (FTIR) </t>
        </is>
      </nc>
      <ndxf>
        <font>
          <sz val="11"/>
          <color auto="1"/>
          <name val="Calibri"/>
          <scheme val="minor"/>
        </font>
        <alignment vertical="top" wrapText="1" readingOrder="0"/>
        <border outline="0">
          <left style="thin">
            <color rgb="FF000000"/>
          </left>
          <right style="thin">
            <color rgb="FF000000"/>
          </right>
          <top style="thin">
            <color rgb="FF000000"/>
          </top>
          <bottom style="thin">
            <color rgb="FF000000"/>
          </bottom>
        </border>
      </ndxf>
    </rcc>
    <rcc rId="0" sId="1" dxf="1">
      <nc r="F174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rgb="FF000000"/>
          </left>
          <right style="thin">
            <color rgb="FF000000"/>
          </right>
          <top style="thin">
            <color rgb="FF000000"/>
          </top>
          <bottom style="thin">
            <color rgb="FF000000"/>
          </bottom>
        </border>
        <protection locked="0"/>
      </ndxf>
    </rcc>
    <rcc rId="0" sId="1" dxf="1">
      <nc r="G1746">
        <v>22</v>
      </nc>
      <ndxf>
        <alignment horizontal="center" vertical="center" readingOrder="0"/>
        <border outline="0">
          <left style="thin">
            <color rgb="FF000000"/>
          </left>
          <right style="thin">
            <color rgb="FF000000"/>
          </right>
          <top style="thin">
            <color rgb="FF000000"/>
          </top>
          <bottom style="thin">
            <color rgb="FF000000"/>
          </bottom>
        </border>
      </ndxf>
    </rcc>
    <rcc rId="0" sId="1" dxf="1">
      <nc r="H1746">
        <f>IF(ISBLANK(G1746), ,VLOOKUP(G1746, Institucijos,2, FALSE))</f>
      </nc>
      <ndxf>
        <alignment horizontal="center" vertical="center" wrapText="1" readingOrder="0"/>
        <border outline="0">
          <left style="thin">
            <color auto="1"/>
          </left>
          <right style="thin">
            <color auto="1"/>
          </right>
          <top style="thin">
            <color auto="1"/>
          </top>
          <bottom style="thin">
            <color auto="1"/>
          </bottom>
        </border>
      </ndxf>
    </rcc>
  </rrc>
  <rrc rId="79219" sId="1" ref="A1801:XFD1801" action="deleteRow">
    <rfmt sheetId="1" xfDxf="1" sqref="A1801:XFD1801" start="0" length="0"/>
    <rcc rId="0" sId="1" dxf="1">
      <nc r="A1801">
        <f>IF(ISBLANK(D1801), ,VLOOKUP(D1801, Kodai,2, FALSE))</f>
      </nc>
      <ndxf>
        <alignment horizontal="left" vertical="center" wrapText="1" readingOrder="0"/>
        <border outline="0">
          <left style="thin">
            <color auto="1"/>
          </left>
          <right style="thin">
            <color auto="1"/>
          </right>
          <top style="thin">
            <color auto="1"/>
          </top>
          <bottom style="thin">
            <color auto="1"/>
          </bottom>
        </border>
      </ndxf>
    </rcc>
    <rcc rId="0" sId="1" dxf="1">
      <nc r="B1801">
        <f>IF(ISBLANK(D1801), ,VLOOKUP(D1801, Kodai,3, FALSE))</f>
      </nc>
      <ndxf>
        <alignment horizontal="left" vertical="center" wrapText="1" readingOrder="0"/>
        <border outline="0">
          <left style="thin">
            <color auto="1"/>
          </left>
          <right style="thin">
            <color auto="1"/>
          </right>
          <top style="thin">
            <color auto="1"/>
          </top>
          <bottom style="thin">
            <color auto="1"/>
          </bottom>
        </border>
      </ndxf>
    </rcc>
    <rcc rId="0" sId="1" dxf="1">
      <nc r="C1801">
        <f>IF(ISBLANK(D1801), ,VLOOKUP(D1801, Kodai,4, FALSE))</f>
      </nc>
      <ndxf>
        <alignment horizontal="left" vertical="center" wrapText="1" readingOrder="0"/>
        <border outline="0">
          <left style="thin">
            <color auto="1"/>
          </left>
          <right style="thin">
            <color auto="1"/>
          </right>
          <top style="thin">
            <color auto="1"/>
          </top>
          <bottom style="thin">
            <color auto="1"/>
          </bottom>
        </border>
      </ndxf>
    </rcc>
    <rcc rId="0" sId="1" dxf="1">
      <nc r="D1801" t="inlineStr">
        <is>
          <t>K4_P2_T3</t>
        </is>
      </nc>
      <ndxf>
        <font>
          <sz val="11"/>
          <color auto="1"/>
          <name val="Calibri"/>
          <scheme val="minor"/>
        </font>
        <alignment horizontal="center" vertical="center" wrapText="1" readingOrder="0"/>
        <border outline="0">
          <left style="thin">
            <color rgb="FF000000"/>
          </left>
          <right style="thin">
            <color rgb="FF000000"/>
          </right>
          <top style="thin">
            <color rgb="FF000000"/>
          </top>
          <bottom style="thin">
            <color rgb="FF000000"/>
          </bottom>
        </border>
      </ndxf>
    </rcc>
    <rcc rId="0" sId="1" dxf="1">
      <nc r="E1801" t="inlineStr">
        <is>
          <t xml:space="preserve">Molekulių ir mišinių charakterizavimas, vibracinių spektrų identifikavimas (FTIR) </t>
        </is>
      </nc>
      <ndxf>
        <font>
          <sz val="11"/>
          <color auto="1"/>
          <name val="Calibri"/>
          <scheme val="minor"/>
        </font>
        <alignment vertical="top" wrapText="1" readingOrder="0"/>
        <border outline="0">
          <left style="thin">
            <color rgb="FF000000"/>
          </left>
          <right style="thin">
            <color rgb="FF000000"/>
          </right>
          <top style="thin">
            <color rgb="FF000000"/>
          </top>
          <bottom style="thin">
            <color rgb="FF000000"/>
          </bottom>
        </border>
      </ndxf>
    </rcc>
    <rcc rId="0" sId="1" dxf="1">
      <nc r="F1801"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rgb="FF000000"/>
          </left>
          <right style="thin">
            <color rgb="FF000000"/>
          </right>
          <top style="thin">
            <color rgb="FF000000"/>
          </top>
          <bottom style="thin">
            <color rgb="FF000000"/>
          </bottom>
        </border>
        <protection locked="0"/>
      </ndxf>
    </rcc>
    <rcc rId="0" sId="1" dxf="1">
      <nc r="G1801">
        <v>22</v>
      </nc>
      <ndxf>
        <alignment horizontal="center" vertical="center" readingOrder="0"/>
        <border outline="0">
          <left style="thin">
            <color rgb="FF000000"/>
          </left>
          <right style="thin">
            <color rgb="FF000000"/>
          </right>
          <top style="thin">
            <color rgb="FF000000"/>
          </top>
          <bottom style="thin">
            <color rgb="FF000000"/>
          </bottom>
        </border>
      </ndxf>
    </rcc>
    <rcc rId="0" sId="1" dxf="1">
      <nc r="H1801">
        <f>IF(ISBLANK(G1801), ,VLOOKUP(G1801,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20" sId="1" ref="A1025:XFD1025" action="deleteRow">
    <rfmt sheetId="1" xfDxf="1" sqref="A1025:XFD1025" start="0" length="0"/>
    <rcc rId="0" sId="1" dxf="1">
      <nc r="A1025">
        <f>IF(ISBLANK(D1025), ,VLOOKUP(D1025, Kodai,2, FALSE))</f>
      </nc>
      <ndxf>
        <alignment horizontal="left" vertical="center" wrapText="1" readingOrder="0"/>
        <border outline="0">
          <left style="thin">
            <color auto="1"/>
          </left>
          <right style="thin">
            <color auto="1"/>
          </right>
          <top style="thin">
            <color auto="1"/>
          </top>
          <bottom style="thin">
            <color auto="1"/>
          </bottom>
        </border>
      </ndxf>
    </rcc>
    <rcc rId="0" sId="1" dxf="1">
      <nc r="B1025">
        <f>IF(ISBLANK(D1025), ,VLOOKUP(D1025, Kodai,3, FALSE))</f>
      </nc>
      <ndxf>
        <alignment horizontal="left" vertical="center" wrapText="1" readingOrder="0"/>
        <border outline="0">
          <left style="thin">
            <color auto="1"/>
          </left>
          <right style="thin">
            <color auto="1"/>
          </right>
          <top style="thin">
            <color auto="1"/>
          </top>
          <bottom style="thin">
            <color auto="1"/>
          </bottom>
        </border>
      </ndxf>
    </rcc>
    <rcc rId="0" sId="1" dxf="1">
      <nc r="C1025">
        <f>IF(ISBLANK(D1025), ,VLOOKUP(D1025, Kodai,4, FALSE))</f>
      </nc>
      <ndxf>
        <alignment horizontal="left" vertical="center" wrapText="1" readingOrder="0"/>
        <border outline="0">
          <left style="thin">
            <color auto="1"/>
          </left>
          <right style="thin">
            <color auto="1"/>
          </right>
          <top style="thin">
            <color auto="1"/>
          </top>
          <bottom style="thin">
            <color auto="1"/>
          </bottom>
        </border>
      </ndxf>
    </rcc>
    <rcc rId="0" sId="1" dxf="1">
      <nc r="D1025" t="inlineStr">
        <is>
          <t>K3_P2_T2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25" t="inlineStr">
        <is>
          <t>Natūralių antimikrobinių bioproduktų kūrimas: (I) grūdų biologinei taršai mažinti; (II)  maisto produktų ir gaiviųjų gėrimų funkcionalumui didinti ir saugai užtikrinti;  (III) bioploviklių gamybai.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25"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25">
        <v>22</v>
      </nc>
      <ndxf>
        <alignment horizontal="center" vertical="center" readingOrder="0"/>
        <border outline="0">
          <left style="thin">
            <color auto="1"/>
          </left>
          <right style="thin">
            <color auto="1"/>
          </right>
          <top style="thin">
            <color auto="1"/>
          </top>
          <bottom style="thin">
            <color auto="1"/>
          </bottom>
        </border>
      </ndxf>
    </rcc>
    <rcc rId="0" sId="1" dxf="1">
      <nc r="H1025">
        <f>IF(ISBLANK(G1025), ,VLOOKUP(G1025, Institucijos,2, FALSE))</f>
      </nc>
      <ndxf>
        <alignment horizontal="center" vertical="center" wrapText="1" readingOrder="0"/>
        <border outline="0">
          <left style="thin">
            <color auto="1"/>
          </left>
          <right style="thin">
            <color auto="1"/>
          </right>
          <top style="thin">
            <color auto="1"/>
          </top>
          <bottom style="thin">
            <color auto="1"/>
          </bottom>
        </border>
      </ndxf>
    </rcc>
  </rrc>
  <rrc rId="79221" sId="1" ref="A1036:XFD1036" action="deleteRow">
    <rfmt sheetId="1" xfDxf="1" sqref="A1036:XFD1036" start="0" length="0"/>
    <rcc rId="0" sId="1" dxf="1">
      <nc r="A1036">
        <f>IF(ISBLANK(D1036), ,VLOOKUP(D1036, Kodai,2, FALSE))</f>
      </nc>
      <ndxf>
        <alignment horizontal="left" vertical="center" wrapText="1" readingOrder="0"/>
        <border outline="0">
          <left style="thin">
            <color auto="1"/>
          </left>
          <right style="thin">
            <color auto="1"/>
          </right>
          <top style="thin">
            <color auto="1"/>
          </top>
          <bottom style="thin">
            <color auto="1"/>
          </bottom>
        </border>
      </ndxf>
    </rcc>
    <rcc rId="0" sId="1" dxf="1">
      <nc r="B1036">
        <f>IF(ISBLANK(D1036), ,VLOOKUP(D1036, Kodai,3, FALSE))</f>
      </nc>
      <ndxf>
        <alignment horizontal="left" vertical="center" wrapText="1" readingOrder="0"/>
        <border outline="0">
          <left style="thin">
            <color auto="1"/>
          </left>
          <right style="thin">
            <color auto="1"/>
          </right>
          <top style="thin">
            <color auto="1"/>
          </top>
          <bottom style="thin">
            <color auto="1"/>
          </bottom>
        </border>
      </ndxf>
    </rcc>
    <rcc rId="0" sId="1" dxf="1">
      <nc r="C1036">
        <f>IF(ISBLANK(D1036), ,VLOOKUP(D1036, Kodai,4, FALSE))</f>
      </nc>
      <ndxf>
        <alignment horizontal="left" vertical="center" wrapText="1" readingOrder="0"/>
        <border outline="0">
          <left style="thin">
            <color auto="1"/>
          </left>
          <right style="thin">
            <color auto="1"/>
          </right>
          <top style="thin">
            <color auto="1"/>
          </top>
          <bottom style="thin">
            <color auto="1"/>
          </bottom>
        </border>
      </ndxf>
    </rcc>
    <rcc rId="0" sId="1" dxf="1">
      <nc r="D1036" t="inlineStr">
        <is>
          <t>K3_P2_T2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36" t="inlineStr">
        <is>
          <t>Natūralių antimikrobinių bioproduktų kūrimas: (I) grūdų biologinei taršai mažinti; (II)  maisto produktų ir gaiviųjų gėrimų funkcionalumui didinti ir saugai užtikrinti;  (III) bioploviklių gamybai.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3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36">
        <v>22</v>
      </nc>
      <ndxf>
        <alignment horizontal="center" vertical="center" readingOrder="0"/>
        <border outline="0">
          <left style="thin">
            <color auto="1"/>
          </left>
          <right style="thin">
            <color auto="1"/>
          </right>
          <top style="thin">
            <color auto="1"/>
          </top>
          <bottom style="thin">
            <color auto="1"/>
          </bottom>
        </border>
      </ndxf>
    </rcc>
    <rcc rId="0" sId="1" dxf="1">
      <nc r="H1036">
        <f>IF(ISBLANK(G1036), ,VLOOKUP(G1036, Institucijos,2, FALSE))</f>
      </nc>
      <ndxf>
        <alignment horizontal="center" vertical="center" wrapText="1" readingOrder="0"/>
        <border outline="0">
          <left style="thin">
            <color auto="1"/>
          </left>
          <right style="thin">
            <color auto="1"/>
          </right>
          <top style="thin">
            <color auto="1"/>
          </top>
          <bottom style="thin">
            <color auto="1"/>
          </bottom>
        </border>
      </ndxf>
    </rcc>
  </rrc>
  <rrc rId="79222" sId="1" ref="A973:XFD973" action="deleteRow">
    <rfmt sheetId="1" xfDxf="1" sqref="A973:XFD973" start="0" length="0"/>
    <rcc rId="0" sId="1" dxf="1">
      <nc r="A973">
        <f>IF(ISBLANK(D973), ,VLOOKUP(D973, Kodai,2, FALSE))</f>
      </nc>
      <ndxf>
        <alignment horizontal="left" vertical="center" wrapText="1" readingOrder="0"/>
        <border outline="0">
          <left style="thin">
            <color auto="1"/>
          </left>
          <right style="thin">
            <color auto="1"/>
          </right>
          <top style="thin">
            <color auto="1"/>
          </top>
          <bottom style="thin">
            <color auto="1"/>
          </bottom>
        </border>
      </ndxf>
    </rcc>
    <rcc rId="0" sId="1" dxf="1">
      <nc r="B973">
        <f>IF(ISBLANK(D973), ,VLOOKUP(D973, Kodai,3, FALSE))</f>
      </nc>
      <ndxf>
        <alignment horizontal="left" vertical="center" wrapText="1" readingOrder="0"/>
        <border outline="0">
          <left style="thin">
            <color auto="1"/>
          </left>
          <right style="thin">
            <color auto="1"/>
          </right>
          <top style="thin">
            <color auto="1"/>
          </top>
          <bottom style="thin">
            <color auto="1"/>
          </bottom>
        </border>
      </ndxf>
    </rcc>
    <rcc rId="0" sId="1" dxf="1">
      <nc r="C973">
        <f>IF(ISBLANK(D973), ,VLOOKUP(D973, Kodai,4, FALSE))</f>
      </nc>
      <ndxf>
        <alignment horizontal="left" vertical="center" wrapText="1" readingOrder="0"/>
        <border outline="0">
          <left style="thin">
            <color auto="1"/>
          </left>
          <right style="thin">
            <color auto="1"/>
          </right>
          <top style="thin">
            <color auto="1"/>
          </top>
          <bottom style="thin">
            <color auto="1"/>
          </bottom>
        </border>
      </ndxf>
    </rcc>
    <rcc rId="0" sId="1" dxf="1">
      <nc r="D973" t="inlineStr">
        <is>
          <t>K3_P1_T2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973" t="inlineStr">
        <is>
          <t>Natūralių maisto priedų (antioksidantų, antimikrobinių medžiagų, dažiklių), galinčių pakeisti sintetinius priedus, kūrimas, gamybos įsisavinimas ir panaudojimas įvairių maisto produktų saugai pagerinti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973"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973">
        <v>22</v>
      </nc>
      <ndxf>
        <alignment horizontal="center" vertical="center" readingOrder="0"/>
        <border outline="0">
          <left style="thin">
            <color auto="1"/>
          </left>
          <right style="thin">
            <color auto="1"/>
          </right>
          <top style="thin">
            <color auto="1"/>
          </top>
          <bottom style="thin">
            <color auto="1"/>
          </bottom>
        </border>
      </ndxf>
    </rcc>
    <rcc rId="0" sId="1" dxf="1">
      <nc r="H973">
        <f>IF(ISBLANK(G973), ,VLOOKUP(G973, Institucijos,2, FALSE))</f>
      </nc>
      <ndxf>
        <alignment horizontal="center" vertical="center" wrapText="1" readingOrder="0"/>
        <border outline="0">
          <left style="thin">
            <color auto="1"/>
          </left>
          <right style="thin">
            <color auto="1"/>
          </right>
          <top style="thin">
            <color auto="1"/>
          </top>
          <bottom style="thin">
            <color auto="1"/>
          </bottom>
        </border>
      </ndxf>
    </rcc>
  </rrc>
  <rrc rId="79223" sId="1" ref="A956:XFD956" action="deleteRow">
    <rfmt sheetId="1" xfDxf="1" sqref="A956:XFD956" start="0" length="0"/>
    <rcc rId="0" sId="1" dxf="1">
      <nc r="A956">
        <f>IF(ISBLANK(D956), ,VLOOKUP(D956, Kodai,2, FALSE))</f>
      </nc>
      <ndxf>
        <alignment horizontal="left" vertical="center" wrapText="1" readingOrder="0"/>
        <border outline="0">
          <left style="thin">
            <color auto="1"/>
          </left>
          <right style="thin">
            <color auto="1"/>
          </right>
          <top style="thin">
            <color auto="1"/>
          </top>
          <bottom style="thin">
            <color auto="1"/>
          </bottom>
        </border>
      </ndxf>
    </rcc>
    <rcc rId="0" sId="1" dxf="1">
      <nc r="B956">
        <f>IF(ISBLANK(D956), ,VLOOKUP(D956, Kodai,3, FALSE))</f>
      </nc>
      <ndxf>
        <alignment horizontal="left" vertical="center" wrapText="1" readingOrder="0"/>
        <border outline="0">
          <left style="thin">
            <color auto="1"/>
          </left>
          <right style="thin">
            <color auto="1"/>
          </right>
          <top style="thin">
            <color auto="1"/>
          </top>
          <bottom style="thin">
            <color auto="1"/>
          </bottom>
        </border>
      </ndxf>
    </rcc>
    <rcc rId="0" sId="1" dxf="1">
      <nc r="C956">
        <f>IF(ISBLANK(D956), ,VLOOKUP(D956, Kodai,4, FALSE))</f>
      </nc>
      <ndxf>
        <alignment horizontal="left" vertical="center" wrapText="1" readingOrder="0"/>
        <border outline="0">
          <left style="thin">
            <color auto="1"/>
          </left>
          <right style="thin">
            <color auto="1"/>
          </right>
          <top style="thin">
            <color auto="1"/>
          </top>
          <bottom style="thin">
            <color auto="1"/>
          </bottom>
        </border>
      </ndxf>
    </rcc>
    <rcc rId="0" sId="1" dxf="1">
      <nc r="D956" t="inlineStr">
        <is>
          <t>K3_P1_T2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956" t="inlineStr">
        <is>
          <t>Natūralių maisto priedų (antioksidantų, antimikrobinių medžiagų, dažiklių), galinčių pakeisti sintetinius priedus, sukūrimo, gamyba ir panaudojimas įvairių maisto produktų saugai pagerinti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95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956">
        <v>22</v>
      </nc>
      <ndxf>
        <alignment horizontal="center" vertical="center" readingOrder="0"/>
        <border outline="0">
          <left style="thin">
            <color auto="1"/>
          </left>
          <right style="thin">
            <color auto="1"/>
          </right>
          <top style="thin">
            <color auto="1"/>
          </top>
          <bottom style="thin">
            <color auto="1"/>
          </bottom>
        </border>
      </ndxf>
    </rcc>
    <rcc rId="0" sId="1" dxf="1">
      <nc r="H956">
        <f>IF(ISBLANK(G956), ,VLOOKUP(G956, Institucijos,2, FALSE))</f>
      </nc>
      <ndxf>
        <alignment horizontal="center" vertical="center" wrapText="1" readingOrder="0"/>
        <border outline="0">
          <left style="thin">
            <color auto="1"/>
          </left>
          <right style="thin">
            <color auto="1"/>
          </right>
          <top style="thin">
            <color auto="1"/>
          </top>
          <bottom style="thin">
            <color auto="1"/>
          </bottom>
        </border>
      </ndxf>
    </rcc>
  </rrc>
  <rrc rId="79224" sId="1" ref="A957:XFD957" action="deleteRow">
    <rfmt sheetId="1" xfDxf="1" sqref="A957:XFD957" start="0" length="0"/>
    <rcc rId="0" sId="1" dxf="1">
      <nc r="A957">
        <f>IF(ISBLANK(D957), ,VLOOKUP(D957, Kodai,2, FALSE))</f>
      </nc>
      <ndxf>
        <alignment horizontal="left" vertical="center" wrapText="1" readingOrder="0"/>
        <border outline="0">
          <left style="thin">
            <color auto="1"/>
          </left>
          <right style="thin">
            <color auto="1"/>
          </right>
          <top style="thin">
            <color auto="1"/>
          </top>
          <bottom style="thin">
            <color auto="1"/>
          </bottom>
        </border>
      </ndxf>
    </rcc>
    <rcc rId="0" sId="1" dxf="1">
      <nc r="B957">
        <f>IF(ISBLANK(D957), ,VLOOKUP(D957, Kodai,3, FALSE))</f>
      </nc>
      <ndxf>
        <alignment horizontal="left" vertical="center" wrapText="1" readingOrder="0"/>
        <border outline="0">
          <left style="thin">
            <color auto="1"/>
          </left>
          <right style="thin">
            <color auto="1"/>
          </right>
          <top style="thin">
            <color auto="1"/>
          </top>
          <bottom style="thin">
            <color auto="1"/>
          </bottom>
        </border>
      </ndxf>
    </rcc>
    <rcc rId="0" sId="1" dxf="1">
      <nc r="C957">
        <f>IF(ISBLANK(D957), ,VLOOKUP(D957, Kodai,4, FALSE))</f>
      </nc>
      <ndxf>
        <alignment horizontal="left" vertical="center" wrapText="1" readingOrder="0"/>
        <border outline="0">
          <left style="thin">
            <color auto="1"/>
          </left>
          <right style="thin">
            <color auto="1"/>
          </right>
          <top style="thin">
            <color auto="1"/>
          </top>
          <bottom style="thin">
            <color auto="1"/>
          </bottom>
        </border>
      </ndxf>
    </rcc>
    <rcc rId="0" sId="1" dxf="1">
      <nc r="D957" t="inlineStr">
        <is>
          <t>K3_P1_T2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957" t="inlineStr">
        <is>
          <t>Natūralių maisto priedų (antioksidantų, antimikrobinių medžiagų, dažiklių), galinčių pakeisti sintetinius priedus, sukūrimo, gamyba ir panaudojimas įvairių maisto produktų saugai pagerinti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95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957">
        <v>22</v>
      </nc>
      <ndxf>
        <alignment horizontal="center" vertical="center" readingOrder="0"/>
        <border outline="0">
          <left style="thin">
            <color auto="1"/>
          </left>
          <right style="thin">
            <color auto="1"/>
          </right>
          <top style="thin">
            <color auto="1"/>
          </top>
          <bottom style="thin">
            <color auto="1"/>
          </bottom>
        </border>
      </ndxf>
    </rcc>
    <rcc rId="0" sId="1" dxf="1">
      <nc r="H957">
        <f>IF(ISBLANK(G957), ,VLOOKUP(G957,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25" sId="1" ref="A971:XFD971" action="deleteRow">
    <rfmt sheetId="1" xfDxf="1" sqref="A971:XFD971" start="0" length="0"/>
    <rcc rId="0" sId="1" dxf="1">
      <nc r="A971">
        <f>IF(ISBLANK(D971), ,VLOOKUP(D971, Kodai,2, FALSE))</f>
      </nc>
      <ndxf>
        <alignment horizontal="left" vertical="center" wrapText="1" readingOrder="0"/>
        <border outline="0">
          <left style="thin">
            <color auto="1"/>
          </left>
          <right style="thin">
            <color auto="1"/>
          </right>
          <top style="thin">
            <color auto="1"/>
          </top>
          <bottom style="thin">
            <color auto="1"/>
          </bottom>
        </border>
      </ndxf>
    </rcc>
    <rcc rId="0" sId="1" dxf="1">
      <nc r="B971">
        <f>IF(ISBLANK(D971), ,VLOOKUP(D971, Kodai,3, FALSE))</f>
      </nc>
      <ndxf>
        <alignment horizontal="left" vertical="center" wrapText="1" readingOrder="0"/>
        <border outline="0">
          <left style="thin">
            <color auto="1"/>
          </left>
          <right style="thin">
            <color auto="1"/>
          </right>
          <top style="thin">
            <color auto="1"/>
          </top>
          <bottom style="thin">
            <color auto="1"/>
          </bottom>
        </border>
      </ndxf>
    </rcc>
    <rcc rId="0" sId="1" dxf="1">
      <nc r="C971">
        <f>IF(ISBLANK(D971), ,VLOOKUP(D971, Kodai,4, FALSE))</f>
      </nc>
      <ndxf>
        <alignment horizontal="left" vertical="center" wrapText="1" readingOrder="0"/>
        <border outline="0">
          <left style="thin">
            <color auto="1"/>
          </left>
          <right style="thin">
            <color auto="1"/>
          </right>
          <top style="thin">
            <color auto="1"/>
          </top>
          <bottom style="thin">
            <color auto="1"/>
          </bottom>
        </border>
      </ndxf>
    </rcc>
    <rcc rId="0" sId="1" dxf="1">
      <nc r="D971" t="inlineStr">
        <is>
          <t>K3_P1_T2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971" t="inlineStr">
        <is>
          <t>Natūralių maisto priedų mikroinkapsuliavimas,  cheminių ir fizinių savyvių įvertinimas, kiekybinės ir kokybinės sudėties nustatymas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971" t="inlineStr">
        <is>
          <t>KTU Nacionalinis inovacijų ir verslo centras
Tel.: +370 695 37440
El. pašto adresas: nivc@ktu.lt</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971">
        <v>22</v>
      </nc>
      <ndxf>
        <alignment horizontal="center" vertical="center" readingOrder="0"/>
        <border outline="0">
          <left style="thin">
            <color auto="1"/>
          </left>
          <right style="thin">
            <color auto="1"/>
          </right>
          <top style="thin">
            <color auto="1"/>
          </top>
          <bottom style="thin">
            <color auto="1"/>
          </bottom>
        </border>
      </ndxf>
    </rcc>
    <rcc rId="0" sId="1" dxf="1">
      <nc r="H971">
        <f>IF(ISBLANK(G971), ,VLOOKUP(G971, Institucijos,2, FALSE))</f>
      </nc>
      <ndxf>
        <alignment horizontal="center" vertical="center" wrapText="1" readingOrder="0"/>
        <border outline="0">
          <left style="thin">
            <color auto="1"/>
          </left>
          <right style="thin">
            <color auto="1"/>
          </right>
          <top style="thin">
            <color auto="1"/>
          </top>
          <bottom style="thin">
            <color auto="1"/>
          </bottom>
        </border>
      </ndxf>
    </rcc>
  </rrc>
  <rrc rId="79226" sId="1" ref="A1079:XFD1079" action="deleteRow">
    <rfmt sheetId="1" xfDxf="1" sqref="A1079:XFD1079" start="0" length="0"/>
    <rcc rId="0" sId="1" dxf="1">
      <nc r="A1079">
        <f>IF(ISBLANK(D1079), ,VLOOKUP(D1079, Kodai,2, FALSE))</f>
      </nc>
      <ndxf>
        <alignment horizontal="left" vertical="center" wrapText="1" readingOrder="0"/>
        <border outline="0">
          <left style="thin">
            <color auto="1"/>
          </left>
          <right style="thin">
            <color auto="1"/>
          </right>
          <top style="thin">
            <color auto="1"/>
          </top>
          <bottom style="thin">
            <color auto="1"/>
          </bottom>
        </border>
      </ndxf>
    </rcc>
    <rcc rId="0" sId="1" dxf="1">
      <nc r="B1079">
        <f>IF(ISBLANK(D1079), ,VLOOKUP(D1079, Kodai,3, FALSE))</f>
      </nc>
      <ndxf>
        <alignment horizontal="left" vertical="center" wrapText="1" readingOrder="0"/>
        <border outline="0">
          <left style="thin">
            <color auto="1"/>
          </left>
          <right style="thin">
            <color auto="1"/>
          </right>
          <top style="thin">
            <color auto="1"/>
          </top>
          <bottom style="thin">
            <color auto="1"/>
          </bottom>
        </border>
      </ndxf>
    </rcc>
    <rcc rId="0" sId="1" dxf="1">
      <nc r="C1079">
        <f>IF(ISBLANK(D1079), ,VLOOKUP(D1079, Kodai,4, FALSE))</f>
      </nc>
      <ndxf>
        <alignment horizontal="left" vertical="center" wrapText="1" readingOrder="0"/>
        <border outline="0">
          <left style="thin">
            <color auto="1"/>
          </left>
          <right style="thin">
            <color auto="1"/>
          </right>
          <top style="thin">
            <color auto="1"/>
          </top>
          <bottom style="thin">
            <color auto="1"/>
          </bottom>
        </border>
      </ndxf>
    </rcc>
    <rcc rId="0" sId="1" dxf="1">
      <nc r="D1079" t="inlineStr">
        <is>
          <t>K3_P3_T2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79" t="inlineStr">
        <is>
          <t>Natūralių medžiagų kosmetikai, parfiumerijai ir buitinei chemijai kūrimas ir gamyba iš vietinių biožaliavų taikant jų biorafinavimo koncepciją</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79"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79">
        <v>22</v>
      </nc>
      <ndxf>
        <alignment horizontal="center" vertical="center" readingOrder="0"/>
        <border outline="0">
          <left style="thin">
            <color auto="1"/>
          </left>
          <right style="thin">
            <color auto="1"/>
          </right>
          <top style="thin">
            <color auto="1"/>
          </top>
          <bottom style="thin">
            <color auto="1"/>
          </bottom>
        </border>
      </ndxf>
    </rcc>
    <rcc rId="0" sId="1" dxf="1">
      <nc r="H1079">
        <f>IF(ISBLANK(G1079), ,VLOOKUP(G1079, Institucijos,2, FALSE))</f>
      </nc>
      <ndxf>
        <alignment horizontal="center" vertical="center" wrapText="1" readingOrder="0"/>
        <border outline="0">
          <left style="thin">
            <color auto="1"/>
          </left>
          <right style="thin">
            <color auto="1"/>
          </right>
          <top style="thin">
            <color auto="1"/>
          </top>
          <bottom style="thin">
            <color auto="1"/>
          </bottom>
        </border>
      </ndxf>
    </rcc>
  </rrc>
  <rrc rId="79227" sId="1" ref="A1057:XFD1057" action="deleteRow">
    <rfmt sheetId="1" xfDxf="1" sqref="A1057:XFD1057" start="0" length="0"/>
    <rcc rId="0" sId="1" dxf="1">
      <nc r="A1057">
        <f>IF(ISBLANK(D1057), ,VLOOKUP(D1057, Kodai,2, FALSE))</f>
      </nc>
      <ndxf>
        <alignment horizontal="left" vertical="center" wrapText="1" readingOrder="0"/>
        <border outline="0">
          <left style="thin">
            <color auto="1"/>
          </left>
          <right style="thin">
            <color auto="1"/>
          </right>
          <top style="thin">
            <color auto="1"/>
          </top>
          <bottom style="thin">
            <color auto="1"/>
          </bottom>
        </border>
      </ndxf>
    </rcc>
    <rcc rId="0" sId="1" dxf="1">
      <nc r="B1057">
        <f>IF(ISBLANK(D1057), ,VLOOKUP(D1057, Kodai,3, FALSE))</f>
      </nc>
      <ndxf>
        <alignment horizontal="left" vertical="center" wrapText="1" readingOrder="0"/>
        <border outline="0">
          <left style="thin">
            <color auto="1"/>
          </left>
          <right style="thin">
            <color auto="1"/>
          </right>
          <top style="thin">
            <color auto="1"/>
          </top>
          <bottom style="thin">
            <color auto="1"/>
          </bottom>
        </border>
      </ndxf>
    </rcc>
    <rcc rId="0" sId="1" dxf="1">
      <nc r="C1057">
        <f>IF(ISBLANK(D1057), ,VLOOKUP(D1057, Kodai,4, FALSE))</f>
      </nc>
      <ndxf>
        <alignment horizontal="left" vertical="center" wrapText="1" readingOrder="0"/>
        <border outline="0">
          <left style="thin">
            <color auto="1"/>
          </left>
          <right style="thin">
            <color auto="1"/>
          </right>
          <top style="thin">
            <color auto="1"/>
          </top>
          <bottom style="thin">
            <color auto="1"/>
          </bottom>
        </border>
      </ndxf>
    </rcc>
    <rcc rId="0" sId="1" dxf="1">
      <nc r="D1057" t="inlineStr">
        <is>
          <t>K3_P3_T2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57" t="inlineStr">
        <is>
          <t>Natūralių medžiagų kosmetikai, parfiumerijai ir buitinei chemijai kūrimas iš vietinių biožaliavų taikant jų biorafinavimo koncepciją; jų savybių, sudėties ir pritaikomumo įvertinimas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5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57">
        <v>22</v>
      </nc>
      <ndxf>
        <alignment horizontal="center" vertical="center" readingOrder="0"/>
        <border outline="0">
          <left style="thin">
            <color auto="1"/>
          </left>
          <right style="thin">
            <color auto="1"/>
          </right>
          <top style="thin">
            <color auto="1"/>
          </top>
          <bottom style="thin">
            <color auto="1"/>
          </bottom>
        </border>
      </ndxf>
    </rcc>
    <rcc rId="0" sId="1" dxf="1">
      <nc r="H1057">
        <f>IF(ISBLANK(G1057), ,VLOOKUP(G1057, Institucijos,2, FALSE))</f>
      </nc>
      <ndxf>
        <alignment horizontal="center" vertical="center" wrapText="1" readingOrder="0"/>
        <border outline="0">
          <left style="thin">
            <color auto="1"/>
          </left>
          <right style="thin">
            <color auto="1"/>
          </right>
          <top style="thin">
            <color auto="1"/>
          </top>
          <bottom style="thin">
            <color auto="1"/>
          </bottom>
        </border>
      </ndxf>
    </rcc>
  </rrc>
  <rrc rId="79228" sId="1" ref="A1059:XFD1059" action="deleteRow">
    <rfmt sheetId="1" xfDxf="1" sqref="A1059:XFD1059" start="0" length="0"/>
    <rcc rId="0" sId="1" dxf="1">
      <nc r="A1059">
        <f>IF(ISBLANK(D1059), ,VLOOKUP(D1059, Kodai,2, FALSE))</f>
      </nc>
      <ndxf>
        <alignment horizontal="left" vertical="center" wrapText="1" readingOrder="0"/>
        <border outline="0">
          <left style="thin">
            <color auto="1"/>
          </left>
          <right style="thin">
            <color auto="1"/>
          </right>
          <top style="thin">
            <color auto="1"/>
          </top>
          <bottom style="thin">
            <color auto="1"/>
          </bottom>
        </border>
      </ndxf>
    </rcc>
    <rcc rId="0" sId="1" dxf="1">
      <nc r="B1059">
        <f>IF(ISBLANK(D1059), ,VLOOKUP(D1059, Kodai,3, FALSE))</f>
      </nc>
      <ndxf>
        <alignment horizontal="left" vertical="center" wrapText="1" readingOrder="0"/>
        <border outline="0">
          <left style="thin">
            <color auto="1"/>
          </left>
          <right style="thin">
            <color auto="1"/>
          </right>
          <top style="thin">
            <color auto="1"/>
          </top>
          <bottom style="thin">
            <color auto="1"/>
          </bottom>
        </border>
      </ndxf>
    </rcc>
    <rcc rId="0" sId="1" dxf="1">
      <nc r="C1059">
        <f>IF(ISBLANK(D1059), ,VLOOKUP(D1059, Kodai,4, FALSE))</f>
      </nc>
      <ndxf>
        <alignment horizontal="left" vertical="center" wrapText="1" readingOrder="0"/>
        <border outline="0">
          <left style="thin">
            <color auto="1"/>
          </left>
          <right style="thin">
            <color auto="1"/>
          </right>
          <top style="thin">
            <color auto="1"/>
          </top>
          <bottom style="thin">
            <color auto="1"/>
          </bottom>
        </border>
      </ndxf>
    </rcc>
    <rcc rId="0" sId="1" dxf="1">
      <nc r="D1059" t="inlineStr">
        <is>
          <t>K3_P3_T2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59" t="inlineStr">
        <is>
          <t>Natūralių medžiagų kosmetikai, parfiumerijai ir buitinei chemijai kūrimas iš vietinių biožaliavų taikant jų biorafinavimo koncepciją; jų savybių, sudėties ir pritaikomumo įvertinimas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59"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59">
        <v>22</v>
      </nc>
      <ndxf>
        <alignment horizontal="center" vertical="center" readingOrder="0"/>
        <border outline="0">
          <left style="thin">
            <color auto="1"/>
          </left>
          <right style="thin">
            <color auto="1"/>
          </right>
          <top style="thin">
            <color auto="1"/>
          </top>
          <bottom style="thin">
            <color auto="1"/>
          </bottom>
        </border>
      </ndxf>
    </rcc>
    <rcc rId="0" sId="1" dxf="1">
      <nc r="H1059">
        <f>IF(ISBLANK(G1059), ,VLOOKUP(G1059,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29" sId="1" ref="A2551:XFD2551" action="deleteRow">
    <rfmt sheetId="1" xfDxf="1" sqref="A2551:XFD2551" start="0" length="0"/>
    <rcc rId="0" sId="1" dxf="1">
      <nc r="A2551">
        <f>IF(ISBLANK(D2551), ,VLOOKUP(D2551, Kodai,2, FALSE))</f>
      </nc>
      <ndxf>
        <alignment horizontal="left" vertical="center" wrapText="1" readingOrder="0"/>
        <border outline="0">
          <left style="thin">
            <color auto="1"/>
          </left>
          <right style="thin">
            <color auto="1"/>
          </right>
          <top style="thin">
            <color auto="1"/>
          </top>
          <bottom style="thin">
            <color auto="1"/>
          </bottom>
        </border>
      </ndxf>
    </rcc>
    <rcc rId="0" sId="1" dxf="1">
      <nc r="B2551">
        <f>IF(ISBLANK(D2551), ,VLOOKUP(D2551, Kodai,3, FALSE))</f>
      </nc>
      <ndxf>
        <alignment horizontal="left" vertical="center" wrapText="1" readingOrder="0"/>
        <border outline="0">
          <left style="thin">
            <color auto="1"/>
          </left>
          <right style="thin">
            <color auto="1"/>
          </right>
          <top style="thin">
            <color auto="1"/>
          </top>
          <bottom style="thin">
            <color auto="1"/>
          </bottom>
        </border>
      </ndxf>
    </rcc>
    <rcc rId="0" sId="1" dxf="1">
      <nc r="C2551">
        <f>IF(ISBLANK(D2551), ,VLOOKUP(D2551, Kodai,4, FALSE))</f>
      </nc>
      <ndxf>
        <alignment horizontal="left" vertical="center" wrapText="1" readingOrder="0"/>
        <border outline="0">
          <left style="thin">
            <color auto="1"/>
          </left>
          <right style="thin">
            <color auto="1"/>
          </right>
          <top style="thin">
            <color auto="1"/>
          </top>
          <bottom style="thin">
            <color auto="1"/>
          </bottom>
        </border>
      </ndxf>
    </rcc>
    <rcc rId="0" sId="1" dxf="1">
      <nc r="D2551" t="inlineStr">
        <is>
          <t>K6_P2_T2</t>
        </is>
      </nc>
      <ndxf>
        <font>
          <sz val="11"/>
          <color auto="1"/>
          <name val="Calibri"/>
          <scheme val="none"/>
        </font>
        <alignment horizontal="center" vertical="center" wrapText="1" readingOrder="0"/>
        <border outline="0">
          <left style="thin">
            <color auto="1"/>
          </left>
          <right style="thin">
            <color auto="1"/>
          </right>
          <top style="thin">
            <color auto="1"/>
          </top>
          <bottom style="thin">
            <color auto="1"/>
          </bottom>
        </border>
      </ndxf>
    </rcc>
    <rcc rId="0" sId="1" dxf="1">
      <nc r="E2551" t="inlineStr">
        <is>
          <t xml:space="preserve">Naujo produkto dizaino prototipo sukūrimas. Rezultate bus parengtas produkto dizaino pirminis maketas, ištestuotas maketo ar jo elementų veikimas. Testuojama produkto gamybai reikalinga įranga, medžiagos, sąlygos ir pan. </t>
        </is>
      </nc>
      <ndxf>
        <font>
          <sz val="11"/>
          <color auto="1"/>
          <name val="Calibri"/>
          <scheme val="none"/>
        </font>
        <alignment vertical="top" wrapText="1" readingOrder="0"/>
        <border outline="0">
          <left style="thin">
            <color auto="1"/>
          </left>
          <right style="thin">
            <color auto="1"/>
          </right>
          <top style="thin">
            <color auto="1"/>
          </top>
          <bottom style="thin">
            <color auto="1"/>
          </bottom>
        </border>
      </ndxf>
    </rcc>
    <rcc rId="0" sId="1" dxf="1">
      <nc r="F2551"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2551">
        <v>22</v>
      </nc>
      <ndxf>
        <alignment horizontal="center" vertical="center" readingOrder="0"/>
        <border outline="0">
          <left style="thin">
            <color auto="1"/>
          </left>
          <right style="thin">
            <color auto="1"/>
          </right>
          <top style="thin">
            <color auto="1"/>
          </top>
          <bottom style="thin">
            <color auto="1"/>
          </bottom>
        </border>
      </ndxf>
    </rcc>
    <rcc rId="0" sId="1" dxf="1">
      <nc r="H2551">
        <f>IF(ISBLANK(G2551), ,VLOOKUP(G2551,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30" sId="1" ref="A1852:XFD1852" action="deleteRow">
    <rfmt sheetId="1" xfDxf="1" sqref="A1852:XFD1852" start="0" length="0"/>
    <rcc rId="0" sId="1" dxf="1">
      <nc r="A1852">
        <f>IF(ISBLANK(D1852), ,VLOOKUP(D1852, Kodai,2, FALSE))</f>
      </nc>
      <ndxf>
        <alignment horizontal="left" vertical="center" wrapText="1" readingOrder="0"/>
        <border outline="0">
          <left style="thin">
            <color auto="1"/>
          </left>
          <right style="thin">
            <color auto="1"/>
          </right>
          <top style="thin">
            <color auto="1"/>
          </top>
          <bottom style="thin">
            <color auto="1"/>
          </bottom>
        </border>
      </ndxf>
    </rcc>
    <rcc rId="0" sId="1" dxf="1">
      <nc r="B1852">
        <f>IF(ISBLANK(D1852), ,VLOOKUP(D1852, Kodai,3, FALSE))</f>
      </nc>
      <ndxf>
        <alignment horizontal="left" vertical="center" wrapText="1" readingOrder="0"/>
        <border outline="0">
          <left style="thin">
            <color auto="1"/>
          </left>
          <right style="thin">
            <color auto="1"/>
          </right>
          <top style="thin">
            <color auto="1"/>
          </top>
          <bottom style="thin">
            <color auto="1"/>
          </bottom>
        </border>
      </ndxf>
    </rcc>
    <rcc rId="0" sId="1" dxf="1">
      <nc r="C1852">
        <f>IF(ISBLANK(D1852), ,VLOOKUP(D1852, Kodai,4, FALSE))</f>
      </nc>
      <ndxf>
        <alignment horizontal="left" vertical="center" wrapText="1" readingOrder="0"/>
        <border outline="0">
          <left style="thin">
            <color auto="1"/>
          </left>
          <right style="thin">
            <color auto="1"/>
          </right>
          <top style="thin">
            <color auto="1"/>
          </top>
          <bottom style="thin">
            <color auto="1"/>
          </bottom>
        </border>
      </ndxf>
    </rcc>
    <rcc rId="0" sId="1" dxf="1">
      <nc r="D1852"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52" t="inlineStr">
        <is>
          <t xml:space="preserve">Naujos kartos betono mišinių sudėčių kūrimas. </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52"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52">
        <v>22</v>
      </nc>
      <ndxf>
        <alignment horizontal="center" vertical="center" readingOrder="0"/>
        <border outline="0">
          <left style="thin">
            <color auto="1"/>
          </left>
          <right style="thin">
            <color auto="1"/>
          </right>
          <top style="thin">
            <color auto="1"/>
          </top>
          <bottom style="thin">
            <color auto="1"/>
          </bottom>
        </border>
      </ndxf>
    </rcc>
    <rcc rId="0" sId="1" dxf="1">
      <nc r="H1852">
        <f>IF(ISBLANK(G1852), ,VLOOKUP(G1852, Institucijos,2, FALSE))</f>
      </nc>
      <ndxf>
        <alignment horizontal="center" vertical="center" wrapText="1" readingOrder="0"/>
        <border outline="0">
          <left style="thin">
            <color auto="1"/>
          </left>
          <right style="thin">
            <color auto="1"/>
          </right>
          <top style="thin">
            <color auto="1"/>
          </top>
          <bottom style="thin">
            <color auto="1"/>
          </bottom>
        </border>
      </ndxf>
    </rcc>
  </rrc>
  <rrc rId="79231" sId="1" ref="A1853:XFD1853" action="deleteRow">
    <rfmt sheetId="1" xfDxf="1" sqref="A1853:XFD1853" start="0" length="0"/>
    <rcc rId="0" sId="1" dxf="1">
      <nc r="A1853">
        <f>IF(ISBLANK(D1853), ,VLOOKUP(D1853, Kodai,2, FALSE))</f>
      </nc>
      <ndxf>
        <alignment horizontal="left" vertical="center" wrapText="1" readingOrder="0"/>
        <border outline="0">
          <left style="thin">
            <color auto="1"/>
          </left>
          <right style="thin">
            <color auto="1"/>
          </right>
          <top style="thin">
            <color auto="1"/>
          </top>
          <bottom style="thin">
            <color auto="1"/>
          </bottom>
        </border>
      </ndxf>
    </rcc>
    <rcc rId="0" sId="1" dxf="1">
      <nc r="B1853">
        <f>IF(ISBLANK(D1853), ,VLOOKUP(D1853, Kodai,3, FALSE))</f>
      </nc>
      <ndxf>
        <alignment horizontal="left" vertical="center" wrapText="1" readingOrder="0"/>
        <border outline="0">
          <left style="thin">
            <color auto="1"/>
          </left>
          <right style="thin">
            <color auto="1"/>
          </right>
          <top style="thin">
            <color auto="1"/>
          </top>
          <bottom style="thin">
            <color auto="1"/>
          </bottom>
        </border>
      </ndxf>
    </rcc>
    <rcc rId="0" sId="1" dxf="1">
      <nc r="C1853">
        <f>IF(ISBLANK(D1853), ,VLOOKUP(D1853, Kodai,4, FALSE))</f>
      </nc>
      <ndxf>
        <alignment horizontal="left" vertical="center" wrapText="1" readingOrder="0"/>
        <border outline="0">
          <left style="thin">
            <color auto="1"/>
          </left>
          <right style="thin">
            <color auto="1"/>
          </right>
          <top style="thin">
            <color auto="1"/>
          </top>
          <bottom style="thin">
            <color auto="1"/>
          </bottom>
        </border>
      </ndxf>
    </rcc>
    <rcc rId="0" sId="1" dxf="1">
      <nc r="D1853"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53" t="inlineStr">
        <is>
          <t xml:space="preserve">Naujos kartos betono mišinių sudėčių kūrimas. </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53"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53">
        <v>22</v>
      </nc>
      <ndxf>
        <alignment horizontal="center" vertical="center" readingOrder="0"/>
        <border outline="0">
          <left style="thin">
            <color auto="1"/>
          </left>
          <right style="thin">
            <color auto="1"/>
          </right>
          <top style="thin">
            <color auto="1"/>
          </top>
          <bottom style="thin">
            <color auto="1"/>
          </bottom>
        </border>
      </ndxf>
    </rcc>
    <rcc rId="0" sId="1" dxf="1">
      <nc r="H1853">
        <f>IF(ISBLANK(G1853), ,VLOOKUP(G1853, Institucijos,2, FALSE))</f>
      </nc>
      <ndxf>
        <alignment horizontal="center" vertical="center" wrapText="1" readingOrder="0"/>
        <border outline="0">
          <left style="thin">
            <color auto="1"/>
          </left>
          <right style="thin">
            <color auto="1"/>
          </right>
          <top style="thin">
            <color auto="1"/>
          </top>
          <bottom style="thin">
            <color auto="1"/>
          </bottom>
        </border>
      </ndxf>
    </rcc>
  </rrc>
  <rrc rId="79232" sId="1" ref="A1856:XFD1856" action="deleteRow">
    <rfmt sheetId="1" xfDxf="1" sqref="A1856:XFD1856" start="0" length="0"/>
    <rcc rId="0" sId="1" dxf="1">
      <nc r="A1856">
        <f>IF(ISBLANK(D1856), ,VLOOKUP(D1856, Kodai,2, FALSE))</f>
      </nc>
      <ndxf>
        <alignment horizontal="left" vertical="center" wrapText="1" readingOrder="0"/>
        <border outline="0">
          <left style="thin">
            <color auto="1"/>
          </left>
          <right style="thin">
            <color auto="1"/>
          </right>
          <top style="thin">
            <color auto="1"/>
          </top>
          <bottom style="thin">
            <color auto="1"/>
          </bottom>
        </border>
      </ndxf>
    </rcc>
    <rcc rId="0" sId="1" dxf="1">
      <nc r="B1856">
        <f>IF(ISBLANK(D1856), ,VLOOKUP(D1856, Kodai,3, FALSE))</f>
      </nc>
      <ndxf>
        <alignment horizontal="left" vertical="center" wrapText="1" readingOrder="0"/>
        <border outline="0">
          <left style="thin">
            <color auto="1"/>
          </left>
          <right style="thin">
            <color auto="1"/>
          </right>
          <top style="thin">
            <color auto="1"/>
          </top>
          <bottom style="thin">
            <color auto="1"/>
          </bottom>
        </border>
      </ndxf>
    </rcc>
    <rcc rId="0" sId="1" dxf="1">
      <nc r="C1856">
        <f>IF(ISBLANK(D1856), ,VLOOKUP(D1856, Kodai,4, FALSE))</f>
      </nc>
      <ndxf>
        <alignment horizontal="left" vertical="center" wrapText="1" readingOrder="0"/>
        <border outline="0">
          <left style="thin">
            <color auto="1"/>
          </left>
          <right style="thin">
            <color auto="1"/>
          </right>
          <top style="thin">
            <color auto="1"/>
          </top>
          <bottom style="thin">
            <color auto="1"/>
          </bottom>
        </border>
      </ndxf>
    </rcc>
    <rcc rId="0" sId="1" dxf="1">
      <nc r="D1856"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56" t="inlineStr">
        <is>
          <t xml:space="preserve">Naujos kartos betono mišinių sudėčių kūrimas. </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fmt sheetId="1" sqref="F1856" start="0" length="0">
      <dxf>
        <alignment vertical="top" wrapText="1" readingOrder="0"/>
        <border outline="0">
          <left style="thin">
            <color auto="1"/>
          </left>
          <right style="thin">
            <color auto="1"/>
          </right>
          <top style="thin">
            <color auto="1"/>
          </top>
          <bottom style="thin">
            <color auto="1"/>
          </bottom>
        </border>
        <protection locked="0"/>
      </dxf>
    </rfmt>
    <rcc rId="0" sId="1" dxf="1">
      <nc r="G1856">
        <v>22</v>
      </nc>
      <ndxf>
        <alignment horizontal="center" vertical="center" readingOrder="0"/>
        <border outline="0">
          <left style="thin">
            <color auto="1"/>
          </left>
          <right style="thin">
            <color auto="1"/>
          </right>
          <top style="thin">
            <color auto="1"/>
          </top>
          <bottom style="thin">
            <color auto="1"/>
          </bottom>
        </border>
      </ndxf>
    </rcc>
    <rcc rId="0" sId="1" dxf="1">
      <nc r="H1856">
        <f>IF(ISBLANK(G1856), ,VLOOKUP(G1856, Institucijos,2, FALSE))</f>
      </nc>
      <ndxf>
        <alignment horizontal="center" vertical="center" wrapText="1" readingOrder="0"/>
        <border outline="0">
          <left style="thin">
            <color auto="1"/>
          </left>
          <right style="thin">
            <color auto="1"/>
          </right>
          <top style="thin">
            <color auto="1"/>
          </top>
          <bottom style="thin">
            <color auto="1"/>
          </bottom>
        </border>
      </ndxf>
    </rcc>
  </rrc>
  <rrc rId="79233" sId="1" ref="A1857:XFD1857" action="deleteRow">
    <rfmt sheetId="1" xfDxf="1" sqref="A1857:XFD1857" start="0" length="0"/>
    <rcc rId="0" sId="1" dxf="1">
      <nc r="A1857">
        <f>IF(ISBLANK(D1857), ,VLOOKUP(D1857, Kodai,2, FALSE))</f>
      </nc>
      <ndxf>
        <alignment horizontal="left" vertical="center" wrapText="1" readingOrder="0"/>
        <border outline="0">
          <left style="thin">
            <color auto="1"/>
          </left>
          <right style="thin">
            <color auto="1"/>
          </right>
          <top style="thin">
            <color auto="1"/>
          </top>
          <bottom style="thin">
            <color auto="1"/>
          </bottom>
        </border>
      </ndxf>
    </rcc>
    <rcc rId="0" sId="1" dxf="1">
      <nc r="B1857">
        <f>IF(ISBLANK(D1857), ,VLOOKUP(D1857, Kodai,3, FALSE))</f>
      </nc>
      <ndxf>
        <alignment horizontal="left" vertical="center" wrapText="1" readingOrder="0"/>
        <border outline="0">
          <left style="thin">
            <color auto="1"/>
          </left>
          <right style="thin">
            <color auto="1"/>
          </right>
          <top style="thin">
            <color auto="1"/>
          </top>
          <bottom style="thin">
            <color auto="1"/>
          </bottom>
        </border>
      </ndxf>
    </rcc>
    <rcc rId="0" sId="1" dxf="1">
      <nc r="C1857">
        <f>IF(ISBLANK(D1857), ,VLOOKUP(D1857, Kodai,4, FALSE))</f>
      </nc>
      <ndxf>
        <alignment horizontal="left" vertical="center" wrapText="1" readingOrder="0"/>
        <border outline="0">
          <left style="thin">
            <color auto="1"/>
          </left>
          <right style="thin">
            <color auto="1"/>
          </right>
          <top style="thin">
            <color auto="1"/>
          </top>
          <bottom style="thin">
            <color auto="1"/>
          </bottom>
        </border>
      </ndxf>
    </rcc>
    <rcc rId="0" sId="1" dxf="1">
      <nc r="D1857"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57" t="inlineStr">
        <is>
          <t xml:space="preserve">Naujos kartos betono mišinių sudėčių kūrimas. </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5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57">
        <v>22</v>
      </nc>
      <ndxf>
        <alignment horizontal="center" vertical="center" readingOrder="0"/>
        <border outline="0">
          <left style="thin">
            <color auto="1"/>
          </left>
          <right style="thin">
            <color auto="1"/>
          </right>
          <top style="thin">
            <color auto="1"/>
          </top>
          <bottom style="thin">
            <color auto="1"/>
          </bottom>
        </border>
      </ndxf>
    </rcc>
    <rcc rId="0" sId="1" dxf="1">
      <nc r="H1857">
        <f>IF(ISBLANK(G1857), ,VLOOKUP(G1857,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34" sId="1" ref="A1069:XFD1069" action="deleteRow">
    <rfmt sheetId="1" xfDxf="1" sqref="A1069:XFD1069" start="0" length="0"/>
    <rcc rId="0" sId="1" dxf="1">
      <nc r="A1069">
        <f>IF(ISBLANK(D1069), ,VLOOKUP(D1069, Kodai,2, FALSE))</f>
      </nc>
      <ndxf>
        <alignment horizontal="left" vertical="center" wrapText="1" readingOrder="0"/>
        <border outline="0">
          <left style="thin">
            <color auto="1"/>
          </left>
          <right style="thin">
            <color auto="1"/>
          </right>
          <top style="thin">
            <color auto="1"/>
          </top>
          <bottom style="thin">
            <color auto="1"/>
          </bottom>
        </border>
      </ndxf>
    </rcc>
    <rcc rId="0" sId="1" dxf="1">
      <nc r="B1069">
        <f>IF(ISBLANK(D1069), ,VLOOKUP(D1069, Kodai,3, FALSE))</f>
      </nc>
      <ndxf>
        <alignment horizontal="left" vertical="center" wrapText="1" readingOrder="0"/>
        <border outline="0">
          <left style="thin">
            <color auto="1"/>
          </left>
          <right style="thin">
            <color auto="1"/>
          </right>
          <top style="thin">
            <color auto="1"/>
          </top>
          <bottom style="thin">
            <color auto="1"/>
          </bottom>
        </border>
      </ndxf>
    </rcc>
    <rcc rId="0" sId="1" dxf="1">
      <nc r="C1069">
        <f>IF(ISBLANK(D1069), ,VLOOKUP(D1069, Kodai,4, FALSE))</f>
      </nc>
      <ndxf>
        <alignment horizontal="left" vertical="center" wrapText="1" readingOrder="0"/>
        <border outline="0">
          <left style="thin">
            <color auto="1"/>
          </left>
          <right style="thin">
            <color auto="1"/>
          </right>
          <top style="thin">
            <color auto="1"/>
          </top>
          <bottom style="thin">
            <color auto="1"/>
          </bottom>
        </border>
      </ndxf>
    </rcc>
    <rcc rId="0" sId="1" dxf="1">
      <nc r="D1069" t="inlineStr">
        <is>
          <t>K3_P1_T2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69" t="inlineStr">
        <is>
          <t>Naujų duonos ir konditerijos produktų technologijų kūrimas, bandomieji kepimai, rekomendacijų teikimas.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69"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69">
        <v>22</v>
      </nc>
      <ndxf>
        <alignment horizontal="center" vertical="center" readingOrder="0"/>
        <border outline="0">
          <left style="thin">
            <color auto="1"/>
          </left>
          <right style="thin">
            <color auto="1"/>
          </right>
          <top style="thin">
            <color auto="1"/>
          </top>
          <bottom style="thin">
            <color auto="1"/>
          </bottom>
        </border>
      </ndxf>
    </rcc>
    <rcc rId="0" sId="1" dxf="1">
      <nc r="H1069">
        <f>IF(ISBLANK(G1069), ,VLOOKUP(G1069,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283" sId="2">
    <nc r="C2">
      <f>COUNTIF('Paslaugų sąrašas'!G2:G2560,1)</f>
    </nc>
  </rcc>
  <rcc rId="82284" sId="2">
    <nc r="C3">
      <f>COUNTIF('Paslaugų sąrašas'!G2:G2560,2)</f>
    </nc>
  </rcc>
  <rfmt sheetId="2" xfDxf="1" sqref="C4" start="0" length="0"/>
  <rcc rId="82285" sId="2">
    <nc r="C4">
      <f>COUNTIF('Paslaugų sąrašas'!G2:G2560,3)</f>
    </nc>
  </rcc>
  <rfmt sheetId="2" xfDxf="1" sqref="C5" start="0" length="0"/>
  <rcc rId="82286" sId="2">
    <nc r="C5">
      <f>COUNTIF('Paslaugų sąrašas'!G2:G2560,4)</f>
    </nc>
  </rcc>
  <rcc rId="82287" sId="2">
    <nc r="C6">
      <f>COUNTIF('Paslaugų sąrašas'!G2:G2560,5)</f>
    </nc>
  </rcc>
  <rcc rId="82288" sId="2">
    <nc r="C7">
      <f>COUNTIF('Paslaugų sąrašas'!G2:G2560,6)</f>
    </nc>
  </rcc>
  <rcc rId="82289" sId="2">
    <nc r="C8">
      <f>COUNTIF('Paslaugų sąrašas'!G2:G2560,7)</f>
    </nc>
  </rcc>
  <rcc rId="82290" sId="2">
    <nc r="C9">
      <f>COUNTIF('Paslaugų sąrašas'!G2:G2560,8)</f>
    </nc>
  </rcc>
  <rcc rId="82291" sId="2">
    <nc r="C39">
      <f>SUM(C2:C38)</f>
    </nc>
  </rcc>
  <rfmt sheetId="2" sqref="C39" start="0" length="2147483647">
    <dxf>
      <font>
        <b/>
      </font>
    </dxf>
  </rfmt>
  <rcc rId="82292" sId="2">
    <nc r="C10">
      <f>COUNTIF('Paslaugų sąrašas'!G2:G2560,9)</f>
    </nc>
  </rcc>
  <rcc rId="82293" sId="2">
    <nc r="C11">
      <f>COUNTIF('Paslaugų sąrašas'!G2:G2560,10)</f>
    </nc>
  </rcc>
  <rcc rId="82294" sId="2">
    <nc r="C12">
      <f>COUNTIF('Paslaugų sąrašas'!G2:G2560,11)</f>
    </nc>
  </rcc>
  <rcc rId="82295" sId="2">
    <nc r="C13">
      <f>COUNTIF('Paslaugų sąrašas'!G2:G2560,12)</f>
    </nc>
  </rcc>
  <rcc rId="82296" sId="2">
    <nc r="C14">
      <f>COUNTIF('Paslaugų sąrašas'!G2:G2560,13)</f>
    </nc>
  </rcc>
  <rcc rId="82297" sId="2">
    <nc r="C15">
      <f>COUNTIF('Paslaugų sąrašas'!G2:G2560,14)</f>
    </nc>
  </rcc>
  <rcc rId="82298" sId="2">
    <nc r="C16">
      <f>COUNTIF('Paslaugų sąrašas'!G2:G2560,15)</f>
    </nc>
  </rcc>
  <rcc rId="82299" sId="2">
    <nc r="C17">
      <f>COUNTIF('Paslaugų sąrašas'!G2:G2560,16)</f>
    </nc>
  </rcc>
  <rcc rId="82300" sId="2">
    <nc r="C18">
      <f>COUNTIF('Paslaugų sąrašas'!G2:G2560,17)</f>
    </nc>
  </rcc>
  <rcc rId="82301" sId="2">
    <nc r="C19">
      <f>COUNTIF('Paslaugų sąrašas'!G2:G2560,18)</f>
    </nc>
  </rcc>
  <rcc rId="82302" sId="2">
    <nc r="C20">
      <f>COUNTIF('Paslaugų sąrašas'!G2:G2560,19)</f>
    </nc>
  </rcc>
  <rcc rId="82303" sId="2">
    <nc r="C21">
      <f>COUNTIF('Paslaugų sąrašas'!G2:G2560,20)</f>
    </nc>
  </rcc>
  <rcc rId="82304" sId="2">
    <nc r="C22">
      <f>COUNTIF('Paslaugų sąrašas'!G2:G2560,21)</f>
    </nc>
  </rcc>
  <rcc rId="82305" sId="2">
    <nc r="C23">
      <f>COUNTIF('Paslaugų sąrašas'!G2:G2560,22)</f>
    </nc>
  </rcc>
  <rcc rId="82306" sId="2">
    <nc r="C24">
      <f>COUNTIF('Paslaugų sąrašas'!G2:G2560,23)</f>
    </nc>
  </rcc>
  <rcc rId="82307" sId="2">
    <nc r="C25">
      <f>COUNTIF('Paslaugų sąrašas'!G2:G2560,24)</f>
    </nc>
  </rcc>
  <rcc rId="82308" sId="2">
    <nc r="C26">
      <f>COUNTIF('Paslaugų sąrašas'!G2:G2560,25)</f>
    </nc>
  </rcc>
  <rcc rId="82309" sId="2">
    <nc r="C27">
      <f>COUNTIF('Paslaugų sąrašas'!G2:G2560,26)</f>
    </nc>
  </rcc>
  <rcc rId="82310" sId="2">
    <nc r="C28">
      <f>COUNTIF('Paslaugų sąrašas'!G2:G2560,27)</f>
    </nc>
  </rcc>
  <rcc rId="82311" sId="2">
    <nc r="C29">
      <f>COUNTIF('Paslaugų sąrašas'!G2:G2560,28)</f>
    </nc>
  </rcc>
  <rcc rId="82312" sId="2">
    <nc r="C30">
      <f>COUNTIF('Paslaugų sąrašas'!G2:G2560,29)</f>
    </nc>
  </rcc>
  <rcc rId="82313" sId="2">
    <nc r="C31">
      <f>COUNTIF('Paslaugų sąrašas'!G2:G2560,30)</f>
    </nc>
  </rcc>
  <rcc rId="82314" sId="2">
    <nc r="C32">
      <f>COUNTIF('Paslaugų sąrašas'!G2:G2560,31)</f>
    </nc>
  </rcc>
  <rcc rId="82315" sId="2">
    <nc r="C33">
      <f>COUNTIF('Paslaugų sąrašas'!G2:G2560,32)</f>
    </nc>
  </rcc>
  <rcc rId="82316" sId="2">
    <nc r="C34">
      <f>COUNTIF('Paslaugų sąrašas'!G2:G2560,33)</f>
    </nc>
  </rcc>
  <rcc rId="82317" sId="2">
    <nc r="C35">
      <f>COUNTIF('Paslaugų sąrašas'!G2:G2560,34)</f>
    </nc>
  </rcc>
  <rcc rId="82318" sId="2">
    <nc r="C36">
      <f>COUNTIF('Paslaugų sąrašas'!G2:G2560,35)</f>
    </nc>
  </rcc>
  <rcc rId="82319" sId="2">
    <nc r="C37">
      <f>COUNTIF('Paslaugų sąrašas'!G2:G2560,36)</f>
    </nc>
  </rcc>
  <rcc rId="82320" sId="2">
    <nc r="C38">
      <f>COUNTIF('Paslaugų sąrašas'!G2:G2560,37)</f>
    </nc>
  </rcc>
  <rrc rId="82321" sId="1" ref="A1:A1048576" action="insertCol" edge="1"/>
  <rcc rId="82322" sId="1">
    <nc r="A1" t="inlineStr">
      <is>
        <t>Paslaugos Nr.</t>
      </is>
    </nc>
  </rcc>
  <rfmt sheetId="1" sqref="A1" start="0" length="2147483647">
    <dxf>
      <font>
        <color theme="0"/>
      </font>
    </dxf>
  </rfmt>
  <rfmt sheetId="1" sqref="A1">
    <dxf>
      <fill>
        <patternFill patternType="solid">
          <bgColor theme="0"/>
        </patternFill>
      </fill>
    </dxf>
  </rfmt>
  <rfmt sheetId="1" sqref="A1">
    <dxf>
      <fill>
        <patternFill>
          <bgColor theme="1"/>
        </patternFill>
      </fill>
    </dxf>
  </rfmt>
  <rfmt sheetId="1" sqref="A1" start="0" length="2147483647">
    <dxf>
      <font>
        <b/>
      </font>
    </dxf>
  </rfmt>
  <rfmt sheetId="1" sqref="A1">
    <dxf>
      <alignment vertical="center" readingOrder="0"/>
    </dxf>
  </rfmt>
  <rfmt sheetId="1" sqref="A1">
    <dxf>
      <alignment horizontal="center" readingOrder="0"/>
    </dxf>
  </rfmt>
  <rfmt sheetId="1" sqref="A1:A2560" start="0" length="0">
    <dxf>
      <border>
        <left style="thin">
          <color indexed="64"/>
        </left>
      </border>
    </dxf>
  </rfmt>
  <rfmt sheetId="1" sqref="A1" start="0" length="0">
    <dxf>
      <border>
        <top style="thin">
          <color indexed="64"/>
        </top>
      </border>
    </dxf>
  </rfmt>
  <rfmt sheetId="1" sqref="A1387" start="0" length="0">
    <dxf>
      <border>
        <bottom style="thin">
          <color indexed="64"/>
        </bottom>
      </border>
    </dxf>
  </rfmt>
  <rfmt sheetId="1" sqref="A1:A2560">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1:A1048576">
    <dxf>
      <alignment vertical="bottom" readingOrder="0"/>
    </dxf>
  </rfmt>
  <rfmt sheetId="1" sqref="A1:A1048576">
    <dxf>
      <alignment vertical="center" readingOrder="0"/>
    </dxf>
  </rfmt>
  <rfmt sheetId="1" sqref="A1:A1048576">
    <dxf>
      <alignment horizontal="general" readingOrder="0"/>
    </dxf>
  </rfmt>
  <rfmt sheetId="1" sqref="A1:A1048576">
    <dxf>
      <alignment horizontal="center" readingOrder="0"/>
    </dxf>
  </rfmt>
  <rcc rId="82323" sId="1">
    <nc r="A1234">
      <v>1</v>
    </nc>
  </rcc>
  <rcc rId="82324" sId="1">
    <nc r="A1232">
      <v>2</v>
    </nc>
  </rcc>
  <rcc rId="82325" sId="1">
    <nc r="A971">
      <v>3</v>
    </nc>
  </rcc>
  <rcc rId="82326" sId="1">
    <nc r="A992">
      <v>4</v>
    </nc>
  </rcc>
  <rcc rId="82327" sId="1">
    <nc r="A1236">
      <v>5</v>
    </nc>
  </rcc>
  <rcc rId="82328" sId="1">
    <nc r="A996">
      <v>6</v>
    </nc>
  </rcc>
  <rcc rId="82329" sId="1">
    <nc r="A1000">
      <v>7</v>
    </nc>
  </rcc>
  <rcc rId="82330" sId="1">
    <nc r="A1298">
      <v>8</v>
    </nc>
  </rcc>
  <rcc rId="82331" sId="1">
    <nc r="A1244">
      <v>9</v>
    </nc>
  </rcc>
  <rcc rId="82332" sId="1">
    <nc r="A1243">
      <v>10</v>
    </nc>
  </rcc>
  <rcc rId="82333" sId="1">
    <nc r="A1242">
      <v>11</v>
    </nc>
  </rcc>
  <rcc rId="82334" sId="1">
    <nc r="A985">
      <v>12</v>
    </nc>
  </rcc>
  <rcc rId="82335" sId="1">
    <nc r="A1004">
      <v>13</v>
    </nc>
  </rcc>
  <rcc rId="82336" sId="1">
    <nc r="A979">
      <v>14</v>
    </nc>
  </rcc>
  <rcc rId="82337" sId="1">
    <nc r="A1003">
      <v>15</v>
    </nc>
  </rcc>
  <rcc rId="82338" sId="1">
    <nc r="A1006">
      <v>16</v>
    </nc>
  </rcc>
  <rcc rId="82339" sId="1">
    <nc r="A986">
      <v>17</v>
    </nc>
  </rcc>
  <rcc rId="82340" sId="1">
    <nc r="A980">
      <v>18</v>
    </nc>
  </rcc>
  <rcc rId="82341" sId="1">
    <nc r="A972">
      <v>19</v>
    </nc>
  </rcc>
  <rcc rId="82342" sId="1">
    <nc r="A1001">
      <v>20</v>
    </nc>
  </rcc>
  <rcc rId="82343" sId="1">
    <nc r="A1246">
      <v>21</v>
    </nc>
  </rcc>
  <rcc rId="82344" sId="1">
    <nc r="A1290">
      <v>22</v>
    </nc>
  </rcc>
  <rcc rId="82345" sId="1">
    <nc r="A1250">
      <v>23</v>
    </nc>
  </rcc>
  <rcc rId="82346" sId="1">
    <nc r="A1241">
      <v>24</v>
    </nc>
  </rcc>
  <rcc rId="82347" sId="1">
    <nc r="A1302">
      <v>25</v>
    </nc>
  </rcc>
  <rcc rId="82348" sId="1">
    <nc r="A968">
      <v>26</v>
    </nc>
  </rcc>
  <rcc rId="82349" sId="1">
    <nc r="A1245">
      <v>27</v>
    </nc>
  </rcc>
  <rcc rId="82350" sId="1">
    <nc r="A990">
      <v>28</v>
    </nc>
  </rcc>
  <rcc rId="82351" sId="1">
    <nc r="A1247">
      <v>29</v>
    </nc>
  </rcc>
  <rcc rId="82352" sId="1">
    <nc r="A989">
      <v>30</v>
    </nc>
  </rcc>
  <rcc rId="82353" sId="1">
    <nc r="A999">
      <v>31</v>
    </nc>
  </rcc>
  <rcc rId="82354" sId="1">
    <nc r="A1231">
      <v>32</v>
    </nc>
  </rcc>
  <rcc rId="82355" sId="1">
    <nc r="A1252">
      <v>33</v>
    </nc>
  </rcc>
  <rcc rId="82356" sId="1">
    <nc r="A1251">
      <v>34</v>
    </nc>
  </rcc>
  <rcc rId="82357" sId="1">
    <nc r="A1237">
      <v>35</v>
    </nc>
  </rcc>
  <rcc rId="82358" sId="1">
    <nc r="A1235">
      <v>36</v>
    </nc>
  </rcc>
  <rcc rId="82359" sId="1">
    <nc r="A1239">
      <v>37</v>
    </nc>
  </rcc>
  <rcc rId="82360" sId="1">
    <nc r="A1240">
      <v>38</v>
    </nc>
  </rcc>
  <rcc rId="82361" sId="1">
    <nc r="A1249">
      <v>39</v>
    </nc>
  </rcc>
  <rcc rId="82362" sId="1">
    <nc r="A1248">
      <v>40</v>
    </nc>
  </rcc>
  <rcc rId="82363" sId="1">
    <nc r="A1238">
      <v>41</v>
    </nc>
  </rcc>
  <rcc rId="82364" sId="1">
    <nc r="A1233">
      <v>42</v>
    </nc>
  </rcc>
  <rcc rId="82365" sId="1">
    <nc r="A1005">
      <v>43</v>
    </nc>
  </rcc>
  <rcc rId="82366" sId="1">
    <nc r="A987">
      <v>44</v>
    </nc>
  </rcc>
  <rcc rId="82367" sId="1">
    <nc r="A1257">
      <v>45</v>
    </nc>
  </rcc>
  <rcc rId="82368" sId="1">
    <nc r="A1011">
      <v>46</v>
    </nc>
  </rcc>
  <rcc rId="82369" sId="1">
    <nc r="A813">
      <v>47</v>
    </nc>
  </rcc>
  <rcc rId="82370" sId="1">
    <nc r="A977">
      <v>48</v>
    </nc>
  </rcc>
  <rcc rId="82371" sId="1">
    <nc r="A1260">
      <v>49</v>
    </nc>
  </rcc>
  <rcc rId="82372" sId="1">
    <nc r="A1259">
      <v>50</v>
    </nc>
  </rcc>
  <rcc rId="82373" sId="1">
    <nc r="A981">
      <v>51</v>
    </nc>
  </rcc>
  <rcc rId="82374" sId="1">
    <nc r="A1255">
      <v>52</v>
    </nc>
  </rcc>
  <rcc rId="82375" sId="1">
    <nc r="A1256">
      <v>53</v>
    </nc>
  </rcc>
  <rcc rId="82376" sId="1">
    <nc r="A1261">
      <v>54</v>
    </nc>
  </rcc>
  <rcc rId="82377" sId="1">
    <nc r="A1270">
      <v>55</v>
    </nc>
  </rcc>
  <rcc rId="82378" sId="1">
    <nc r="A804">
      <v>56</v>
    </nc>
  </rcc>
  <rcc rId="82379" sId="1">
    <nc r="A1254">
      <v>57</v>
    </nc>
  </rcc>
  <rcc rId="82380" sId="1">
    <nc r="A1258">
      <v>58</v>
    </nc>
  </rcc>
  <rcc rId="82381" sId="1">
    <nc r="A1263">
      <v>59</v>
    </nc>
  </rcc>
  <rcc rId="82382" sId="1">
    <nc r="A1007">
      <v>60</v>
    </nc>
  </rcc>
  <rcc rId="82383" sId="1">
    <nc r="A1262">
      <v>61</v>
    </nc>
  </rcc>
  <rcc rId="82384" sId="1">
    <nc r="A1009">
      <v>62</v>
    </nc>
  </rcc>
  <rcc rId="82385" sId="1">
    <nc r="A1253">
      <v>63</v>
    </nc>
  </rcc>
  <rcc rId="82386" sId="1">
    <nc r="A1210">
      <v>64</v>
    </nc>
  </rcc>
  <rcc rId="82387" sId="1">
    <nc r="A1267">
      <v>65</v>
    </nc>
  </rcc>
  <rcc rId="82388" sId="1">
    <nc r="A982">
      <v>66</v>
    </nc>
  </rcc>
  <rcc rId="82389" sId="1">
    <nc r="A1265">
      <v>67</v>
    </nc>
  </rcc>
  <rcc rId="82390" sId="1">
    <nc r="A1010">
      <v>68</v>
    </nc>
  </rcc>
  <rcc rId="82391" sId="1">
    <nc r="A1264">
      <v>69</v>
    </nc>
  </rcc>
  <rcc rId="82392" sId="1">
    <nc r="A973">
      <v>70</v>
    </nc>
  </rcc>
  <rcc rId="82393" sId="1">
    <nc r="A967">
      <v>71</v>
    </nc>
  </rcc>
  <rcc rId="82394" sId="1">
    <nc r="A1266">
      <v>72</v>
    </nc>
  </rcc>
  <rcc rId="82395" sId="1">
    <nc r="A1268">
      <v>73</v>
    </nc>
  </rcc>
  <rcc rId="82396" sId="1">
    <nc r="A976">
      <v>74</v>
    </nc>
  </rcc>
  <rcc rId="82397" sId="1">
    <nc r="A975">
      <v>75</v>
    </nc>
  </rcc>
  <rcc rId="82398" sId="1">
    <nc r="A1269">
      <v>76</v>
    </nc>
  </rcc>
  <rcc rId="82399" sId="1">
    <nc r="A1221">
      <v>77</v>
    </nc>
  </rcc>
  <rcc rId="82400" sId="1">
    <nc r="A1225">
      <v>78</v>
    </nc>
  </rcc>
  <rcc rId="82401" sId="1">
    <nc r="A1217">
      <v>79</v>
    </nc>
  </rcc>
  <rcc rId="82402" sId="1">
    <nc r="A1002">
      <v>80</v>
    </nc>
  </rcc>
  <rcc rId="82403" sId="1">
    <nc r="A1220">
      <v>81</v>
    </nc>
  </rcc>
  <rcc rId="82404" sId="1">
    <nc r="A984">
      <v>82</v>
    </nc>
  </rcc>
  <rcc rId="82405" sId="1">
    <nc r="A1216">
      <v>83</v>
    </nc>
  </rcc>
  <rcc rId="82406" sId="1">
    <nc r="A1222">
      <v>84</v>
    </nc>
  </rcc>
  <rcc rId="82407" sId="1">
    <nc r="A1228">
      <v>85</v>
    </nc>
  </rcc>
  <rcc rId="82408" sId="1">
    <nc r="A966">
      <v>86</v>
    </nc>
  </rcc>
  <rcc rId="82409" sId="1">
    <nc r="A1218">
      <v>87</v>
    </nc>
  </rcc>
  <rcc rId="82410" sId="1">
    <nc r="A1219">
      <v>88</v>
    </nc>
  </rcc>
  <rcc rId="82411" sId="1">
    <nc r="A1230">
      <v>89</v>
    </nc>
  </rcc>
  <rcc rId="82412" sId="1">
    <nc r="A1229">
      <v>90</v>
    </nc>
  </rcc>
  <rcc rId="82413" sId="1">
    <nc r="A1224">
      <v>91</v>
    </nc>
  </rcc>
  <rcc rId="82414" sId="1">
    <nc r="A1223">
      <v>92</v>
    </nc>
  </rcc>
  <rcc rId="82415" sId="1">
    <nc r="A1226">
      <v>93</v>
    </nc>
  </rcc>
  <rcc rId="82416" sId="1">
    <nc r="A1212">
      <v>94</v>
    </nc>
  </rcc>
  <rcc rId="82417" sId="1">
    <nc r="A1227">
      <v>95</v>
    </nc>
  </rcc>
  <rcc rId="82418" sId="1">
    <nc r="A1282">
      <v>96</v>
    </nc>
  </rcc>
  <rcc rId="82419" sId="1">
    <nc r="A1214">
      <v>97</v>
    </nc>
  </rcc>
  <rcc rId="82420" sId="1">
    <nc r="A1215">
      <v>98</v>
    </nc>
  </rcc>
  <rcc rId="82421" sId="1">
    <nc r="A965">
      <v>99</v>
    </nc>
  </rcc>
  <rcc rId="82422" sId="1">
    <nc r="A1213">
      <v>100</v>
    </nc>
  </rcc>
  <rcc rId="82423" sId="1">
    <nc r="A1008">
      <v>101</v>
    </nc>
  </rcc>
  <rcc rId="82424" sId="1">
    <nc r="A995">
      <v>102</v>
    </nc>
  </rcc>
  <rcc rId="82425" sId="1">
    <nc r="A1317">
      <v>103</v>
    </nc>
  </rcc>
  <rcc rId="82426" sId="1">
    <nc r="A1313">
      <v>104</v>
    </nc>
  </rcc>
  <rcc rId="82427" sId="1">
    <nc r="A1311">
      <v>105</v>
    </nc>
  </rcc>
  <rcc rId="82428" sId="1">
    <nc r="A1308">
      <v>106</v>
    </nc>
  </rcc>
  <rcc rId="82429" sId="1">
    <nc r="A1314">
      <v>107</v>
    </nc>
  </rcc>
  <rcc rId="82430" sId="1">
    <nc r="A650">
      <v>108</v>
    </nc>
  </rcc>
  <rcc rId="82431" sId="1">
    <nc r="A1301">
      <v>109</v>
    </nc>
  </rcc>
  <rcc rId="82432" sId="1">
    <nc r="A1310">
      <v>110</v>
    </nc>
  </rcc>
  <rcc rId="82433" sId="1">
    <nc r="A1296">
      <v>111</v>
    </nc>
  </rcc>
  <rcc rId="82434" sId="1">
    <nc r="A1300">
      <v>112</v>
    </nc>
  </rcc>
  <rcc rId="82435" sId="1">
    <nc r="A1293">
      <v>113</v>
    </nc>
  </rcc>
  <rcc rId="82436" sId="1">
    <nc r="A1294">
      <v>114</v>
    </nc>
  </rcc>
  <rcc rId="82437" sId="1">
    <nc r="A1291">
      <v>115</v>
    </nc>
  </rcc>
  <rcc rId="82438" sId="1">
    <nc r="A1307">
      <v>116</v>
    </nc>
  </rcc>
  <rcc rId="82439" sId="1">
    <nc r="A1295">
      <v>117</v>
    </nc>
  </rcc>
  <rcc rId="82440" sId="1">
    <nc r="A1292">
      <v>118</v>
    </nc>
  </rcc>
  <rcc rId="82441" sId="1">
    <nc r="A1299">
      <v>119</v>
    </nc>
  </rcc>
  <rcc rId="82442" sId="1">
    <nc r="A1304">
      <v>120</v>
    </nc>
  </rcc>
  <rcc rId="82443" sId="1">
    <nc r="A1303">
      <v>121</v>
    </nc>
  </rcc>
  <rcc rId="82444" sId="1">
    <nc r="A1309">
      <v>122</v>
    </nc>
  </rcc>
  <rcc rId="82445" sId="1">
    <nc r="A1041">
      <v>123</v>
    </nc>
  </rcc>
  <rcc rId="82446" sId="1">
    <nc r="A1297">
      <v>124</v>
    </nc>
  </rcc>
  <rcc rId="82447" sId="1">
    <nc r="A1312">
      <v>125</v>
    </nc>
  </rcc>
  <rcc rId="82448" sId="1">
    <nc r="A1306">
      <v>126</v>
    </nc>
  </rcc>
  <rcc rId="82449" sId="1">
    <nc r="A1305">
      <v>127</v>
    </nc>
  </rcc>
  <rcc rId="82450" sId="1">
    <nc r="A998">
      <v>128</v>
    </nc>
  </rcc>
  <rcc rId="82451" sId="1">
    <nc r="A1315">
      <v>129</v>
    </nc>
  </rcc>
  <rcc rId="82452" sId="1">
    <nc r="A1040">
      <v>130</v>
    </nc>
  </rcc>
  <rcc rId="82453" sId="1">
    <nc r="A1042">
      <v>131</v>
    </nc>
  </rcc>
  <rcc rId="82454" sId="1">
    <nc r="A1316">
      <v>132</v>
    </nc>
  </rcc>
  <rcc rId="82455" sId="1">
    <nc r="A997">
      <v>133</v>
    </nc>
  </rcc>
  <rcc rId="82456" sId="1">
    <nc r="A1318">
      <v>134</v>
    </nc>
  </rcc>
  <rcc rId="82457" sId="1">
    <nc r="A974">
      <v>135</v>
    </nc>
  </rcc>
  <rcc rId="82458" sId="1">
    <nc r="A1319">
      <v>136</v>
    </nc>
  </rcc>
  <rcc rId="82459" sId="1">
    <nc r="A1324">
      <v>137</v>
    </nc>
  </rcc>
  <rcc rId="82460" sId="1">
    <nc r="A1045">
      <v>138</v>
    </nc>
  </rcc>
  <rcc rId="82461" sId="1">
    <nc r="A1322">
      <v>139</v>
    </nc>
  </rcc>
  <rcc rId="82462" sId="1">
    <nc r="A1323">
      <v>140</v>
    </nc>
  </rcc>
  <rcc rId="82463" sId="1">
    <nc r="A1321">
      <v>141</v>
    </nc>
  </rcc>
  <rcc rId="82464" sId="1">
    <nc r="A1023">
      <v>142</v>
    </nc>
  </rcc>
  <rcc rId="82465" sId="1">
    <nc r="A1288">
      <v>143</v>
    </nc>
  </rcc>
  <rcc rId="82466" sId="1">
    <nc r="A1277">
      <v>144</v>
    </nc>
  </rcc>
  <rcc rId="82467" sId="1">
    <nc r="A1272">
      <v>145</v>
    </nc>
  </rcc>
  <rcc rId="82468" sId="1">
    <nc r="A1281">
      <v>146</v>
    </nc>
  </rcc>
  <rcc rId="82469" sId="1">
    <nc r="A1276">
      <v>147</v>
    </nc>
  </rcc>
  <rcc rId="82470" sId="1">
    <nc r="A1286">
      <v>148</v>
    </nc>
  </rcc>
  <rcc rId="82471" sId="1">
    <nc r="A1274">
      <v>149</v>
    </nc>
  </rcc>
  <rcc rId="82472" sId="1">
    <nc r="A1271">
      <v>150</v>
    </nc>
  </rcc>
  <rcc rId="82473" sId="1">
    <nc r="A1275">
      <v>151</v>
    </nc>
  </rcc>
  <rcc rId="82474" sId="1">
    <nc r="A1285">
      <v>152</v>
    </nc>
  </rcc>
  <rcc rId="82475" sId="1">
    <nc r="A1283">
      <v>153</v>
    </nc>
  </rcc>
  <rcc rId="82476" sId="1">
    <nc r="A1273">
      <v>154</v>
    </nc>
  </rcc>
  <rcc rId="82477" sId="1">
    <nc r="A1280">
      <v>155</v>
    </nc>
  </rcc>
  <rcc rId="82478" sId="1">
    <nc r="A1284">
      <v>156</v>
    </nc>
  </rcc>
  <rcc rId="82479" sId="1">
    <nc r="A1021">
      <v>157</v>
    </nc>
  </rcc>
  <rcc rId="82480" sId="1">
    <nc r="A1287">
      <v>158</v>
    </nc>
  </rcc>
  <rcc rId="82481" sId="1">
    <nc r="A1022">
      <v>159</v>
    </nc>
  </rcc>
  <rcc rId="82482" sId="1">
    <nc r="A1289">
      <v>160</v>
    </nc>
  </rcc>
  <rcc rId="82483" sId="1">
    <nc r="A1278">
      <v>161</v>
    </nc>
  </rcc>
  <rcc rId="82484" sId="1">
    <nc r="A1025">
      <v>162</v>
    </nc>
  </rcc>
  <rcc rId="82485" sId="1">
    <nc r="A1279">
      <v>163</v>
    </nc>
  </rcc>
  <rcc rId="82486" sId="1">
    <nc r="A1029">
      <v>164</v>
    </nc>
  </rcc>
  <rcc rId="82487" sId="1">
    <nc r="A1028">
      <v>165</v>
    </nc>
  </rcc>
  <rcc rId="82488" sId="1">
    <nc r="A1130">
      <v>166</v>
    </nc>
  </rcc>
  <rcc rId="82489" sId="1">
    <nc r="A1182">
      <v>167</v>
    </nc>
  </rcc>
  <rcc rId="82490" sId="1">
    <nc r="A1181">
      <v>168</v>
    </nc>
  </rcc>
  <rcc rId="82491" sId="1">
    <nc r="A1141">
      <v>169</v>
    </nc>
  </rcc>
  <rcc rId="82492" sId="1">
    <nc r="A1186">
      <v>170</v>
    </nc>
  </rcc>
  <rcc rId="82493" sId="1">
    <nc r="A1188">
      <v>171</v>
    </nc>
  </rcc>
  <rcc rId="82494" sId="1">
    <nc r="A1122">
      <v>172</v>
    </nc>
  </rcc>
  <rcc rId="82495" sId="1">
    <nc r="A1116">
      <v>173</v>
    </nc>
  </rcc>
  <rcc rId="82496" sId="1">
    <nc r="A1136">
      <v>174</v>
    </nc>
  </rcc>
  <rcc rId="82497" sId="1">
    <nc r="A1147">
      <v>175</v>
    </nc>
  </rcc>
  <rcc rId="82498" sId="1">
    <nc r="A1163">
      <v>176</v>
    </nc>
  </rcc>
  <rcc rId="82499" sId="1">
    <nc r="A1144">
      <v>177</v>
    </nc>
  </rcc>
  <rcc rId="82500" sId="1">
    <nc r="A1173">
      <v>178</v>
    </nc>
  </rcc>
  <rcc rId="82501" sId="1">
    <nc r="A1174">
      <v>179</v>
    </nc>
  </rcc>
  <rcc rId="82502" sId="1">
    <nc r="A1169">
      <v>180</v>
    </nc>
  </rcc>
  <rcc rId="82503" sId="1">
    <nc r="A1158">
      <v>181</v>
    </nc>
  </rcc>
  <rcc rId="82504" sId="1">
    <nc r="A1159">
      <v>182</v>
    </nc>
  </rcc>
  <rcc rId="82505" sId="1">
    <nc r="A1172">
      <v>183</v>
    </nc>
  </rcc>
  <rcc rId="82506" sId="1">
    <nc r="A1031">
      <v>184</v>
    </nc>
  </rcc>
  <rcc rId="82507" sId="1">
    <nc r="A1146">
      <v>185</v>
    </nc>
  </rcc>
  <rcc rId="82508" sId="1">
    <nc r="A1126">
      <v>186</v>
    </nc>
  </rcc>
  <rcc rId="82509" sId="1">
    <nc r="A1166">
      <v>187</v>
    </nc>
  </rcc>
  <rcc rId="82510" sId="1">
    <nc r="A1039">
      <v>188</v>
    </nc>
  </rcc>
  <rcc rId="82511" sId="1">
    <nc r="A1153">
      <v>189</v>
    </nc>
  </rcc>
  <rcc rId="82512" sId="1">
    <nc r="A1113">
      <v>190</v>
    </nc>
  </rcc>
  <rcc rId="82513" sId="1">
    <nc r="A1171">
      <v>191</v>
    </nc>
  </rcc>
  <rcc rId="82514" sId="1">
    <nc r="A1110">
      <v>192</v>
    </nc>
  </rcc>
  <rcc rId="82515" sId="1">
    <nc r="A1154">
      <v>193</v>
    </nc>
  </rcc>
  <rcc rId="82516" sId="1">
    <nc r="A1178">
      <v>194</v>
    </nc>
  </rcc>
  <rcc rId="82517" sId="1">
    <nc r="A1150">
      <v>195</v>
    </nc>
  </rcc>
  <rcc rId="82518" sId="1">
    <nc r="A1168">
      <v>196</v>
    </nc>
  </rcc>
  <rcc rId="82519" sId="1">
    <nc r="A1161">
      <v>197</v>
    </nc>
  </rcc>
  <rcc rId="82520" sId="1">
    <nc r="A1149">
      <v>198</v>
    </nc>
  </rcc>
  <rcc rId="82521" sId="1">
    <nc r="A1132">
      <v>199</v>
    </nc>
  </rcc>
  <rcc rId="82522" sId="1">
    <nc r="A1124">
      <v>200</v>
    </nc>
  </rcc>
  <rcc rId="82523" sId="1">
    <nc r="A1121">
      <v>201</v>
    </nc>
  </rcc>
  <rcc rId="82524" sId="1">
    <nc r="A1114">
      <v>202</v>
    </nc>
  </rcc>
  <rcc rId="82525" sId="1">
    <nc r="A1128">
      <v>203</v>
    </nc>
  </rcc>
  <rcc rId="82526" sId="1">
    <nc r="A931">
      <v>204</v>
    </nc>
  </rcc>
  <rcc rId="82527" sId="1">
    <nc r="A934">
      <v>205</v>
    </nc>
  </rcc>
  <rcc rId="82528" sId="1">
    <nc r="A1129">
      <v>206</v>
    </nc>
  </rcc>
  <rcc rId="82529" sId="1">
    <nc r="A1117">
      <v>207</v>
    </nc>
  </rcc>
  <rcc rId="82530" sId="1">
    <nc r="A1162">
      <v>208</v>
    </nc>
  </rcc>
  <rcc rId="82531" sId="1">
    <nc r="A1115">
      <v>209</v>
    </nc>
  </rcc>
  <rcc rId="82532" sId="1">
    <nc r="A1109">
      <v>210</v>
    </nc>
  </rcc>
  <rcc rId="82533" sId="1">
    <nc r="A1119">
      <v>211</v>
    </nc>
  </rcc>
  <rcc rId="82534" sId="1">
    <nc r="A932">
      <v>212</v>
    </nc>
  </rcc>
  <rcc rId="82535" sId="1">
    <nc r="A1187">
      <v>213</v>
    </nc>
  </rcc>
  <rcc rId="82536" sId="1">
    <nc r="A933">
      <v>214</v>
    </nc>
  </rcc>
  <rcc rId="82537" sId="1">
    <nc r="A1112">
      <v>215</v>
    </nc>
  </rcc>
  <rcc rId="82538" sId="1">
    <nc r="A1183">
      <v>216</v>
    </nc>
  </rcc>
  <rcc rId="82539" sId="1">
    <nc r="A937">
      <v>217</v>
    </nc>
  </rcc>
  <rcc rId="82540" sId="1">
    <nc r="A878">
      <v>218</v>
    </nc>
  </rcc>
  <rcc rId="82541" sId="1">
    <nc r="A1189">
      <v>219</v>
    </nc>
  </rcc>
  <rcc rId="82542" sId="1">
    <nc r="A936">
      <v>220</v>
    </nc>
  </rcc>
  <rcc rId="82543" sId="1">
    <nc r="A1111">
      <v>221</v>
    </nc>
  </rcc>
  <rcc rId="82544" sId="1">
    <nc r="A1123">
      <v>222</v>
    </nc>
  </rcc>
  <rcc rId="82545" sId="1">
    <nc r="A1120">
      <v>223</v>
    </nc>
  </rcc>
  <rcc rId="82546" sId="1">
    <nc r="A1180">
      <v>224</v>
    </nc>
  </rcc>
  <rcc rId="82547" sId="1">
    <nc r="A1179">
      <v>225</v>
    </nc>
  </rcc>
  <rcc rId="82548" sId="1">
    <nc r="A1127">
      <v>226</v>
    </nc>
  </rcc>
  <rcc rId="82549" sId="1">
    <nc r="A1035">
      <v>227</v>
    </nc>
  </rcc>
  <rcc rId="82550" sId="1">
    <nc r="A1034">
      <v>228</v>
    </nc>
  </rcc>
  <rcc rId="82551" sId="1">
    <nc r="A1156">
      <v>229</v>
    </nc>
  </rcc>
  <rcc rId="82552" sId="1">
    <nc r="A939">
      <v>230</v>
    </nc>
  </rcc>
  <rcc rId="82553" sId="1">
    <nc r="A940">
      <v>231</v>
    </nc>
  </rcc>
  <rcc rId="82554" sId="1">
    <nc r="A1030">
      <v>232</v>
    </nc>
  </rcc>
  <rcc rId="82555" sId="1">
    <nc r="A1151">
      <v>233</v>
    </nc>
  </rcc>
  <rcc rId="82556" sId="1">
    <nc r="A1170">
      <v>234</v>
    </nc>
  </rcc>
  <rcc rId="82557" sId="1">
    <nc r="A1157">
      <v>235</v>
    </nc>
  </rcc>
  <rcc rId="82558" sId="1">
    <nc r="A1155">
      <v>236</v>
    </nc>
  </rcc>
  <rcc rId="82559" sId="1">
    <nc r="A1037">
      <v>237</v>
    </nc>
  </rcc>
  <rcc rId="82560" sId="1">
    <nc r="A1033">
      <v>238</v>
    </nc>
  </rcc>
  <rcc rId="82561" sId="1">
    <nc r="A1142">
      <v>239</v>
    </nc>
  </rcc>
  <rcc rId="82562" sId="1">
    <nc r="A1143">
      <v>240</v>
    </nc>
  </rcc>
  <rcc rId="82563" sId="1">
    <nc r="A1139">
      <v>241</v>
    </nc>
  </rcc>
  <rcc rId="82564" sId="1">
    <nc r="A1140">
      <v>242</v>
    </nc>
  </rcc>
  <rcc rId="82565" sId="1">
    <nc r="A1131">
      <v>243</v>
    </nc>
  </rcc>
  <rcc rId="82566" sId="1">
    <nc r="A938">
      <v>244</v>
    </nc>
  </rcc>
  <rcc rId="82567" sId="1">
    <nc r="A1152">
      <v>245</v>
    </nc>
  </rcc>
  <rcc rId="82568" sId="1">
    <nc r="A1138">
      <v>246</v>
    </nc>
  </rcc>
  <rcc rId="82569" sId="1">
    <nc r="A1026">
      <v>247</v>
    </nc>
  </rcc>
  <rcc rId="82570" sId="1">
    <nc r="A1191">
      <v>248</v>
    </nc>
  </rcc>
  <rcc rId="82571" sId="1">
    <nc r="A941">
      <v>249</v>
    </nc>
  </rcc>
  <rcc rId="82572" sId="1">
    <nc r="A1137">
      <v>250</v>
    </nc>
  </rcc>
  <rcc rId="82573" sId="1">
    <nc r="A1125">
      <v>251</v>
    </nc>
  </rcc>
  <rcc rId="82574" sId="1">
    <nc r="A1185">
      <v>252</v>
    </nc>
  </rcc>
  <rcc rId="82575" sId="1">
    <nc r="A1176">
      <v>253</v>
    </nc>
  </rcc>
  <rcc rId="82576" sId="1">
    <nc r="A1177">
      <v>254</v>
    </nc>
  </rcc>
  <rcc rId="82577" sId="1">
    <nc r="A1175">
      <v>255</v>
    </nc>
  </rcc>
  <rcc rId="82578" sId="1">
    <nc r="A1032">
      <v>256</v>
    </nc>
  </rcc>
  <rcc rId="82579" sId="1">
    <nc r="A1036">
      <v>257</v>
    </nc>
  </rcc>
  <rcc rId="82580" sId="1">
    <nc r="A1038">
      <v>258</v>
    </nc>
  </rcc>
  <rcc rId="82581" sId="1">
    <nc r="A1145">
      <v>259</v>
    </nc>
  </rcc>
  <rcc rId="82582" sId="1">
    <nc r="A1054">
      <v>260</v>
    </nc>
  </rcc>
  <rcc rId="82583" sId="1">
    <nc r="A994">
      <v>261</v>
    </nc>
  </rcc>
  <rcc rId="82584" sId="1">
    <nc r="A1160">
      <v>262</v>
    </nc>
  </rcc>
  <rcc rId="82585" sId="1">
    <nc r="A1148">
      <v>263</v>
    </nc>
  </rcc>
  <rcc rId="82586" sId="1">
    <nc r="A1165">
      <v>264</v>
    </nc>
  </rcc>
  <rcc rId="82587" sId="1">
    <nc r="A1190">
      <v>265</v>
    </nc>
  </rcc>
  <rcc rId="82588" sId="1">
    <nc r="A1118">
      <v>266</v>
    </nc>
  </rcc>
  <rcc rId="82589" sId="1">
    <nc r="A1108">
      <v>267</v>
    </nc>
  </rcc>
  <rcc rId="82590" sId="1">
    <nc r="A1184">
      <v>268</v>
    </nc>
  </rcc>
  <rcc rId="82591" sId="1">
    <nc r="A935">
      <v>269</v>
    </nc>
  </rcc>
  <rcc rId="82592" sId="1">
    <nc r="A1167">
      <v>270</v>
    </nc>
  </rcc>
  <rcc rId="82593" sId="1">
    <nc r="A1133">
      <v>271</v>
    </nc>
  </rcc>
  <rcc rId="82594" sId="1">
    <nc r="A1134">
      <v>272</v>
    </nc>
  </rcc>
  <rcc rId="82595" sId="1">
    <nc r="A1135">
      <v>273</v>
    </nc>
  </rcc>
  <rcc rId="82596" sId="1">
    <nc r="A948">
      <v>274</v>
    </nc>
  </rcc>
  <rcc rId="82597" sId="1">
    <nc r="A1198">
      <v>275</v>
    </nc>
  </rcc>
  <rcc rId="82598" sId="1">
    <nc r="A959">
      <v>276</v>
    </nc>
  </rcc>
  <rcc rId="82599" sId="1">
    <nc r="A1196">
      <v>277</v>
    </nc>
  </rcc>
  <rcc rId="82600" sId="1">
    <nc r="A978">
      <v>278</v>
    </nc>
  </rcc>
  <rcc rId="82601" sId="1">
    <nc r="A960">
      <v>279</v>
    </nc>
  </rcc>
  <rcc rId="82602" sId="1">
    <nc r="A961">
      <v>280</v>
    </nc>
  </rcc>
  <rcc rId="82603" sId="1">
    <nc r="A1201">
      <v>281</v>
    </nc>
  </rcc>
  <rcc rId="82604" sId="1">
    <nc r="A1204">
      <v>282</v>
    </nc>
  </rcc>
  <rcc rId="82605" sId="1">
    <nc r="A1202">
      <v>283</v>
    </nc>
  </rcc>
  <rcc rId="82606" sId="1">
    <nc r="A952">
      <v>284</v>
    </nc>
  </rcc>
  <rcc rId="82607" sId="1">
    <nc r="A955">
      <v>285</v>
    </nc>
  </rcc>
  <rcc rId="82608" sId="1">
    <nc r="A1105">
      <v>286</v>
    </nc>
  </rcc>
  <rcc rId="82609" sId="1">
    <nc r="A1203">
      <v>287</v>
    </nc>
  </rcc>
  <rcc rId="82610" sId="1">
    <nc r="A1208">
      <v>288</v>
    </nc>
  </rcc>
  <rcc rId="82611" sId="1">
    <nc r="A964">
      <v>289</v>
    </nc>
  </rcc>
  <rcc rId="82612" sId="1">
    <nc r="A954">
      <v>290</v>
    </nc>
  </rcc>
  <rcc rId="82613" sId="1">
    <nc r="A953">
      <v>291</v>
    </nc>
  </rcc>
  <rcc rId="82614" sId="1">
    <nc r="A1209">
      <v>292</v>
    </nc>
  </rcc>
  <rcc rId="82615" sId="1">
    <nc r="A1197">
      <v>293</v>
    </nc>
  </rcc>
  <rcc rId="82616" sId="1">
    <nc r="A963">
      <v>294</v>
    </nc>
  </rcc>
  <rcc rId="82617" sId="1">
    <nc r="A1044">
      <v>295</v>
    </nc>
  </rcc>
  <rcc rId="82618" sId="1">
    <nc r="A1200">
      <v>296</v>
    </nc>
  </rcc>
  <rcc rId="82619" sId="1">
    <nc r="A1193">
      <v>297</v>
    </nc>
  </rcc>
  <rcc rId="82620" sId="1">
    <nc r="A991">
      <v>298</v>
    </nc>
  </rcc>
  <rcc rId="82621" sId="1">
    <nc r="A969">
      <v>299</v>
    </nc>
  </rcc>
  <rcc rId="82622" sId="1">
    <nc r="A1076">
      <v>300</v>
    </nc>
  </rcc>
  <rcc rId="82623" sId="1">
    <nc r="A1075">
      <v>301</v>
    </nc>
  </rcc>
  <rcc rId="82624" sId="1">
    <nc r="A1211">
      <v>302</v>
    </nc>
  </rcc>
  <rcc rId="82625" sId="1">
    <nc r="A1320">
      <v>303</v>
    </nc>
  </rcc>
  <rcc rId="82626" sId="1">
    <nc r="A1074">
      <v>304</v>
    </nc>
  </rcc>
  <rcc rId="82627" sId="1">
    <nc r="A923">
      <v>305</v>
    </nc>
  </rcc>
  <rcc rId="82628" sId="1">
    <nc r="A1195">
      <v>306</v>
    </nc>
  </rcc>
  <rcc rId="82629" sId="1">
    <nc r="A983">
      <v>307</v>
    </nc>
  </rcc>
  <rcc rId="82630" sId="1">
    <nc r="A929">
      <v>308</v>
    </nc>
  </rcc>
  <rcc rId="82631" sId="1">
    <nc r="A947">
      <v>309</v>
    </nc>
  </rcc>
  <rcc rId="82632" sId="1">
    <nc r="A949">
      <v>310</v>
    </nc>
  </rcc>
  <rcc rId="82633" sId="1">
    <nc r="A946">
      <v>311</v>
    </nc>
  </rcc>
  <rcc rId="82634" sId="1">
    <nc r="A1104">
      <v>312</v>
    </nc>
  </rcc>
  <rcc rId="82635" sId="1">
    <nc r="A951">
      <v>313</v>
    </nc>
  </rcc>
  <rcc rId="82636" sId="1">
    <nc r="A958">
      <v>314</v>
    </nc>
  </rcc>
  <rcc rId="82637" sId="1">
    <nc r="A803">
      <v>315</v>
    </nc>
  </rcc>
  <rcc rId="82638" sId="1">
    <nc r="A924">
      <v>316</v>
    </nc>
  </rcc>
  <rcc rId="82639" sId="1">
    <nc r="A1192">
      <v>317</v>
    </nc>
  </rcc>
  <rcc rId="82640" sId="1">
    <nc r="A1207">
      <v>318</v>
    </nc>
  </rcc>
  <rcc rId="82641" sId="1">
    <nc r="A962">
      <v>319</v>
    </nc>
  </rcc>
  <rcc rId="82642" sId="1">
    <nc r="A1095">
      <v>320</v>
    </nc>
  </rcc>
  <rcc rId="82643" sId="1">
    <nc r="A1164">
      <v>321</v>
    </nc>
  </rcc>
  <rcc rId="82644" sId="1">
    <nc r="A1199">
      <v>322</v>
    </nc>
  </rcc>
  <rcc rId="82645" sId="1">
    <nc r="A1205">
      <v>323</v>
    </nc>
  </rcc>
  <rcc rId="82646" sId="1">
    <nc r="A1077">
      <v>324</v>
    </nc>
  </rcc>
  <rcc rId="82647" sId="1">
    <nc r="A950">
      <v>325</v>
    </nc>
  </rcc>
  <rcc rId="82648" sId="1">
    <nc r="A1043">
      <v>326</v>
    </nc>
  </rcc>
  <rcc rId="82649" sId="1">
    <nc r="A1194">
      <v>327</v>
    </nc>
  </rcc>
  <rcc rId="82650" sId="1">
    <nc r="A956">
      <v>328</v>
    </nc>
  </rcc>
  <rcc rId="82651" sId="1">
    <nc r="A945">
      <v>329</v>
    </nc>
  </rcc>
  <rcc rId="82652" sId="1">
    <nc r="A988">
      <v>330</v>
    </nc>
  </rcc>
  <rcc rId="82653" sId="1">
    <nc r="A1206">
      <v>331</v>
    </nc>
  </rcc>
  <rcc rId="82654" sId="1">
    <nc r="A1098">
      <v>332</v>
    </nc>
  </rcc>
  <rcc rId="82655" sId="1">
    <nc r="A1013">
      <v>333</v>
    </nc>
  </rcc>
  <rcc rId="82656" sId="1">
    <nc r="A1012">
      <v>334</v>
    </nc>
  </rcc>
  <rcc rId="82657" sId="1">
    <nc r="A1107">
      <v>335</v>
    </nc>
  </rcc>
  <rcc rId="82658" sId="1">
    <nc r="A1089">
      <v>336</v>
    </nc>
  </rcc>
  <rcc rId="82659" sId="1">
    <nc r="A1027">
      <v>337</v>
    </nc>
  </rcc>
  <rcc rId="82660" sId="1">
    <nc r="A1090">
      <v>338</v>
    </nc>
  </rcc>
  <rcc rId="82661" sId="1">
    <nc r="A1083">
      <v>339</v>
    </nc>
  </rcc>
  <rcc rId="82662" sId="1">
    <nc r="A1069">
      <v>340</v>
    </nc>
  </rcc>
  <rcc rId="82663" sId="1">
    <nc r="A922">
      <v>341</v>
    </nc>
  </rcc>
  <rcc rId="82664" sId="1">
    <nc r="A1055">
      <v>342</v>
    </nc>
  </rcc>
  <rcc rId="82665" sId="1">
    <nc r="A1084">
      <v>343</v>
    </nc>
  </rcc>
  <rcc rId="82666" sId="1">
    <nc r="A1063">
      <v>344</v>
    </nc>
  </rcc>
  <rcc rId="82667" sId="1">
    <nc r="A1051">
      <v>345</v>
    </nc>
  </rcc>
  <rcc rId="82668" sId="1">
    <nc r="A1092">
      <v>346</v>
    </nc>
  </rcc>
  <rcc rId="82669" sId="1">
    <nc r="A1080">
      <v>347</v>
    </nc>
  </rcc>
  <rcc rId="82670" sId="1">
    <nc r="A1019">
      <v>348</v>
    </nc>
  </rcc>
  <rcc rId="82671" sId="1">
    <nc r="A926">
      <v>349</v>
    </nc>
  </rcc>
  <rcc rId="82672" sId="1">
    <nc r="A1047">
      <v>350</v>
    </nc>
  </rcc>
  <rcc rId="82673" sId="1">
    <nc r="A1086">
      <v>351</v>
    </nc>
  </rcc>
  <rcc rId="82674" sId="1">
    <nc r="A1088">
      <v>352</v>
    </nc>
  </rcc>
  <rcc rId="82675" sId="1">
    <nc r="A1087">
      <v>353</v>
    </nc>
  </rcc>
  <rcc rId="82676" sId="1">
    <nc r="A1082">
      <v>354</v>
    </nc>
  </rcc>
  <rcc rId="82677" sId="1">
    <nc r="A1099">
      <v>355</v>
    </nc>
  </rcc>
  <rcc rId="82678" sId="1">
    <nc r="A1073">
      <v>356</v>
    </nc>
  </rcc>
  <rcc rId="82679" sId="1">
    <nc r="A1078">
      <v>357</v>
    </nc>
  </rcc>
  <rcc rId="82680" sId="1">
    <nc r="A1050">
      <v>358</v>
    </nc>
  </rcc>
  <rcc rId="82681" sId="1">
    <nc r="A1072">
      <v>359</v>
    </nc>
  </rcc>
  <rcc rId="82682" sId="1">
    <nc r="A1067">
      <v>360</v>
    </nc>
  </rcc>
  <rcc rId="82683" sId="1">
    <nc r="A1020">
      <v>361</v>
    </nc>
  </rcc>
  <rcc rId="82684" sId="1">
    <nc r="A1052">
      <v>362</v>
    </nc>
  </rcc>
  <rcc rId="82685" sId="1">
    <nc r="A925">
      <v>363</v>
    </nc>
  </rcc>
  <rcc rId="82686" sId="1">
    <nc r="A1085">
      <v>364</v>
    </nc>
  </rcc>
  <rcc rId="82687" sId="1">
    <nc r="A1066">
      <v>365</v>
    </nc>
  </rcc>
  <rcc rId="82688" sId="1">
    <nc r="A1058">
      <v>366</v>
    </nc>
  </rcc>
  <rcc rId="82689" sId="1">
    <nc r="A1091">
      <v>367</v>
    </nc>
  </rcc>
  <rcc rId="82690" sId="1">
    <nc r="A1046">
      <v>368</v>
    </nc>
  </rcc>
  <rcc rId="82691" sId="1">
    <nc r="A928">
      <v>369</v>
    </nc>
  </rcc>
  <rcc rId="82692" sId="1">
    <nc r="A1017">
      <v>370</v>
    </nc>
  </rcc>
  <rcc rId="82693" sId="1">
    <nc r="A1016">
      <v>371</v>
    </nc>
  </rcc>
  <rcc rId="82694" sId="1">
    <nc r="A1024">
      <v>372</v>
    </nc>
  </rcc>
  <rcc rId="82695" sId="1">
    <nc r="A957">
      <v>373</v>
    </nc>
  </rcc>
  <rcc rId="82696" sId="1">
    <nc r="A1100">
      <v>374</v>
    </nc>
  </rcc>
  <rcc rId="82697" sId="1">
    <nc r="A1014">
      <v>375</v>
    </nc>
  </rcc>
  <rcc rId="82698" sId="1">
    <nc r="A1015">
      <v>376</v>
    </nc>
  </rcc>
  <rcc rId="82699" sId="1">
    <nc r="A1081">
      <v>377</v>
    </nc>
  </rcc>
  <rcc rId="82700" sId="1">
    <nc r="A1018">
      <v>378</v>
    </nc>
  </rcc>
  <rcc rId="82701" sId="1">
    <nc r="A1057">
      <v>379</v>
    </nc>
  </rcc>
  <rcc rId="82702" sId="1">
    <nc r="A1093">
      <v>380</v>
    </nc>
  </rcc>
  <rcc rId="82703" sId="1">
    <nc r="A1070">
      <v>381</v>
    </nc>
  </rcc>
  <rcc rId="82704" sId="1">
    <nc r="A1056">
      <v>382</v>
    </nc>
  </rcc>
  <rcc rId="82705" sId="1">
    <nc r="A1068">
      <v>383</v>
    </nc>
  </rcc>
  <rcc rId="82706" sId="1">
    <nc r="A1101">
      <v>384</v>
    </nc>
  </rcc>
  <rcc rId="82707" sId="1">
    <nc r="A1062">
      <v>385</v>
    </nc>
  </rcc>
  <rcc rId="82708" sId="1">
    <nc r="A1103">
      <v>386</v>
    </nc>
  </rcc>
  <rcc rId="82709" sId="1">
    <nc r="A942">
      <v>387</v>
    </nc>
  </rcc>
  <rcc rId="82710" sId="1">
    <nc r="A943">
      <v>388</v>
    </nc>
  </rcc>
  <rcc rId="82711" sId="1">
    <nc r="A944">
      <v>389</v>
    </nc>
  </rcc>
  <rcc rId="82712" sId="1">
    <nc r="A1071">
      <v>390</v>
    </nc>
  </rcc>
  <rcc rId="82713" sId="1">
    <nc r="A1059">
      <v>391</v>
    </nc>
  </rcc>
  <rcc rId="82714" sId="1">
    <nc r="A1053">
      <v>392</v>
    </nc>
  </rcc>
  <rcc rId="82715" sId="1">
    <nc r="A1094">
      <v>393</v>
    </nc>
  </rcc>
  <rcc rId="82716" sId="1">
    <nc r="A1049">
      <v>394</v>
    </nc>
  </rcc>
  <rcc rId="82717" sId="1">
    <nc r="A1106">
      <v>395</v>
    </nc>
  </rcc>
  <rcc rId="82718" sId="1">
    <nc r="A930">
      <v>396</v>
    </nc>
  </rcc>
  <rcc rId="82719" sId="1">
    <nc r="A1079">
      <v>397</v>
    </nc>
  </rcc>
  <rcc rId="82720" sId="1">
    <nc r="A1102">
      <v>398</v>
    </nc>
  </rcc>
  <rcc rId="82721" sId="1">
    <nc r="A927">
      <v>399</v>
    </nc>
  </rcc>
  <rcc rId="82722" sId="1">
    <nc r="A1065">
      <v>400</v>
    </nc>
  </rcc>
  <rcc rId="82723" sId="1">
    <nc r="A1061">
      <v>401</v>
    </nc>
  </rcc>
  <rcc rId="82724" sId="1">
    <nc r="A1060">
      <v>402</v>
    </nc>
  </rcc>
  <rcc rId="82725" sId="1">
    <nc r="A1064">
      <v>403</v>
    </nc>
  </rcc>
  <rcc rId="82726" sId="1">
    <nc r="A1048">
      <v>404</v>
    </nc>
  </rcc>
  <rcc rId="82727" sId="1">
    <nc r="A1096">
      <v>405</v>
    </nc>
  </rcc>
  <rcc rId="82728" sId="1">
    <nc r="A1097">
      <v>406</v>
    </nc>
  </rcc>
  <rcc rId="82729" sId="1">
    <nc r="A213">
      <v>407</v>
    </nc>
  </rcc>
  <rcc rId="82730" sId="1">
    <nc r="A198">
      <v>408</v>
    </nc>
  </rcc>
  <rcc rId="82731" sId="1">
    <nc r="A235">
      <v>409</v>
    </nc>
  </rcc>
  <rcc rId="82732" sId="1">
    <nc r="A228">
      <v>410</v>
    </nc>
  </rcc>
  <rcc rId="82733" sId="1">
    <nc r="A217">
      <v>411</v>
    </nc>
  </rcc>
  <rcc rId="82734" sId="1">
    <nc r="A220">
      <v>412</v>
    </nc>
  </rcc>
  <rcc rId="82735" sId="1">
    <nc r="A221">
      <v>413</v>
    </nc>
  </rcc>
  <rcc rId="82736" sId="1">
    <nc r="A1922">
      <v>414</v>
    </nc>
  </rcc>
  <rcc rId="82737" sId="1">
    <nc r="A208">
      <v>415</v>
    </nc>
  </rcc>
  <rcc rId="82738" sId="1">
    <nc r="A210">
      <v>416</v>
    </nc>
  </rcc>
  <rcc rId="82739" sId="1">
    <nc r="A205">
      <v>417</v>
    </nc>
  </rcc>
  <rcc rId="82740" sId="1">
    <nc r="A200">
      <v>418</v>
    </nc>
  </rcc>
  <rcc rId="82741" sId="1">
    <nc r="A218">
      <v>419</v>
    </nc>
  </rcc>
  <rcc rId="82742" sId="1">
    <nc r="A230">
      <v>420</v>
    </nc>
  </rcc>
  <rcc rId="82743" sId="1">
    <nc r="A233">
      <v>421</v>
    </nc>
  </rcc>
  <rcc rId="82744" sId="1">
    <nc r="A201">
      <v>422</v>
    </nc>
  </rcc>
  <rcc rId="82745" sId="1">
    <nc r="A236">
      <v>423</v>
    </nc>
  </rcc>
  <rcc rId="82746" sId="1">
    <nc r="A222">
      <v>424</v>
    </nc>
  </rcc>
  <rcc rId="82747" sId="1">
    <nc r="A223">
      <v>425</v>
    </nc>
  </rcc>
  <rcc rId="82748" sId="1">
    <nc r="A237">
      <v>426</v>
    </nc>
  </rcc>
  <rcc rId="82749" sId="1">
    <nc r="A1949">
      <v>427</v>
    </nc>
  </rcc>
  <rcc rId="82750" sId="1">
    <nc r="A1923">
      <v>428</v>
    </nc>
  </rcc>
  <rcc rId="82751" sId="1">
    <nc r="A227">
      <v>429</v>
    </nc>
  </rcc>
  <rcc rId="82752" sId="1">
    <nc r="A1921">
      <v>430</v>
    </nc>
  </rcc>
  <rcc rId="82753" sId="1">
    <nc r="A1926">
      <v>431</v>
    </nc>
  </rcc>
  <rcc rId="82754" sId="1">
    <nc r="A1925">
      <v>432</v>
    </nc>
  </rcc>
  <rcc rId="82755" sId="1">
    <nc r="A1927">
      <v>433</v>
    </nc>
  </rcc>
  <rcc rId="82756" sId="1">
    <nc r="A229">
      <v>434</v>
    </nc>
  </rcc>
  <rcc rId="82757" sId="1">
    <nc r="A209">
      <v>435</v>
    </nc>
  </rcc>
  <rcc rId="82758" sId="1">
    <nc r="A225">
      <v>436</v>
    </nc>
  </rcc>
  <rcc rId="82759" sId="1">
    <nc r="A207">
      <v>437</v>
    </nc>
  </rcc>
  <rcc rId="82760" sId="1">
    <nc r="A202">
      <v>438</v>
    </nc>
  </rcc>
  <rcc rId="82761" sId="1">
    <nc r="A224">
      <v>439</v>
    </nc>
  </rcc>
  <rcc rId="82762" sId="1">
    <nc r="A1924">
      <v>440</v>
    </nc>
  </rcc>
  <rcc rId="82763" sId="1">
    <nc r="A214">
      <v>441</v>
    </nc>
  </rcc>
  <rcc rId="82764" sId="1">
    <nc r="A1929">
      <v>442</v>
    </nc>
  </rcc>
  <rcc rId="82765" sId="1">
    <nc r="A206">
      <v>443</v>
    </nc>
  </rcc>
  <rcc rId="82766" sId="1">
    <nc r="A226">
      <v>444</v>
    </nc>
  </rcc>
  <rcc rId="82767" sId="1">
    <nc r="A219">
      <v>445</v>
    </nc>
  </rcc>
  <rcc rId="82768" sId="1">
    <nc r="A204">
      <v>446</v>
    </nc>
  </rcc>
  <rcc rId="82769" sId="1">
    <nc r="A232">
      <v>447</v>
    </nc>
  </rcc>
  <rcc rId="82770" sId="1">
    <nc r="A203">
      <v>448</v>
    </nc>
  </rcc>
  <rcc rId="82771" sId="1">
    <nc r="A1928">
      <v>449</v>
    </nc>
  </rcc>
  <rcc rId="82772" sId="1">
    <nc r="A215">
      <v>450</v>
    </nc>
  </rcc>
  <rcc rId="82773" sId="1">
    <nc r="A234">
      <v>451</v>
    </nc>
  </rcc>
  <rcc rId="82774" sId="1">
    <nc r="A231">
      <v>452</v>
    </nc>
  </rcc>
  <rcc rId="82775" sId="1">
    <nc r="A211">
      <v>453</v>
    </nc>
  </rcc>
  <rcc rId="82776" sId="1">
    <nc r="A216">
      <v>454</v>
    </nc>
  </rcc>
  <rcc rId="82777" sId="1">
    <nc r="A199">
      <v>455</v>
    </nc>
  </rcc>
  <rcc rId="82778" sId="1">
    <nc r="A212">
      <v>456</v>
    </nc>
  </rcc>
  <rcc rId="82779" sId="1">
    <nc r="A255">
      <v>457</v>
    </nc>
  </rcc>
  <rcc rId="82780" sId="1">
    <nc r="A242">
      <v>458</v>
    </nc>
  </rcc>
  <rcc rId="82781" sId="1">
    <nc r="A263">
      <v>459</v>
    </nc>
  </rcc>
  <rcc rId="82782" sId="1">
    <nc r="A1944">
      <v>460</v>
    </nc>
  </rcc>
  <rcc rId="82783" sId="1">
    <nc r="A240">
      <v>461</v>
    </nc>
  </rcc>
  <rcc rId="82784" sId="1">
    <nc r="A247">
      <v>462</v>
    </nc>
  </rcc>
  <rcc rId="82785" sId="1">
    <nc r="A249">
      <v>463</v>
    </nc>
  </rcc>
  <rcc rId="82786" sId="1">
    <nc r="A245">
      <v>464</v>
    </nc>
  </rcc>
  <rcc rId="82787" sId="1">
    <nc r="A254">
      <v>465</v>
    </nc>
  </rcc>
  <rcc rId="82788" sId="1">
    <nc r="A1948">
      <v>466</v>
    </nc>
  </rcc>
  <rcc rId="82789" sId="1">
    <nc r="A259">
      <v>467</v>
    </nc>
  </rcc>
  <rcc rId="82790" sId="1">
    <nc r="A1945">
      <v>468</v>
    </nc>
  </rcc>
  <rcc rId="82791" sId="1">
    <nc r="A264">
      <v>469</v>
    </nc>
  </rcc>
  <rcc rId="82792" sId="1">
    <nc r="A246">
      <v>470</v>
    </nc>
  </rcc>
  <rcc rId="82793" sId="1">
    <nc r="A267">
      <v>471</v>
    </nc>
  </rcc>
  <rcc rId="82794" sId="1">
    <nc r="A250">
      <v>472</v>
    </nc>
  </rcc>
  <rcc rId="82795" sId="1">
    <nc r="A241">
      <v>473</v>
    </nc>
  </rcc>
  <rcc rId="82796" sId="1">
    <nc r="A1941">
      <v>474</v>
    </nc>
  </rcc>
  <rcc rId="82797" sId="1">
    <nc r="A1942">
      <v>475</v>
    </nc>
  </rcc>
  <rcc rId="82798" sId="1">
    <nc r="A256">
      <v>476</v>
    </nc>
  </rcc>
  <rcc rId="82799" sId="1">
    <nc r="A251">
      <v>477</v>
    </nc>
  </rcc>
  <rcc rId="82800" sId="1">
    <nc r="A258">
      <v>478</v>
    </nc>
  </rcc>
  <rcc rId="82801" sId="1">
    <nc r="A244">
      <v>479</v>
    </nc>
  </rcc>
  <rcc rId="82802" sId="1">
    <nc r="A1916">
      <v>480</v>
    </nc>
  </rcc>
  <rcc rId="82803" sId="1">
    <nc r="A261">
      <v>481</v>
    </nc>
  </rcc>
  <rcc rId="82804" sId="1">
    <nc r="A260">
      <v>482</v>
    </nc>
  </rcc>
  <rcc rId="82805" sId="1">
    <nc r="A1946">
      <v>483</v>
    </nc>
  </rcc>
  <rcc rId="82806" sId="1">
    <nc r="A1932">
      <v>484</v>
    </nc>
  </rcc>
  <rcc rId="82807" sId="1">
    <nc r="A269">
      <v>485</v>
    </nc>
  </rcc>
  <rcc rId="82808" sId="1">
    <nc r="A1917">
      <v>486</v>
    </nc>
  </rcc>
  <rcc rId="82809" sId="1">
    <nc r="A262">
      <v>487</v>
    </nc>
  </rcc>
  <rcc rId="82810" sId="1">
    <nc r="A253">
      <v>488</v>
    </nc>
  </rcc>
  <rcc rId="82811" sId="1">
    <nc r="A197">
      <v>489</v>
    </nc>
  </rcc>
  <rcc rId="82812" sId="1">
    <nc r="A1943">
      <v>490</v>
    </nc>
  </rcc>
  <rcc rId="82813" sId="1">
    <nc r="A257">
      <v>491</v>
    </nc>
  </rcc>
  <rcc rId="82814" sId="1">
    <nc r="A1936">
      <v>492</v>
    </nc>
  </rcc>
  <rcc rId="82815" sId="1">
    <nc r="A243">
      <v>493</v>
    </nc>
  </rcc>
  <rcc rId="82816" sId="1">
    <nc r="A1937">
      <v>494</v>
    </nc>
  </rcc>
  <rcc rId="82817" sId="1">
    <nc r="A1918">
      <v>495</v>
    </nc>
  </rcc>
  <rcc rId="82818" sId="1">
    <nc r="A1933">
      <v>496</v>
    </nc>
  </rcc>
  <rcc rId="82819" sId="1">
    <nc r="A266">
      <v>497</v>
    </nc>
  </rcc>
  <rcc rId="82820" sId="1">
    <nc r="A1939">
      <v>498</v>
    </nc>
  </rcc>
  <rcc rId="82821" sId="1">
    <nc r="A1934">
      <v>499</v>
    </nc>
  </rcc>
  <rcc rId="82822" sId="1">
    <nc r="A1947">
      <v>500</v>
    </nc>
  </rcc>
  <rcc rId="82823" sId="1">
    <nc r="A268">
      <v>501</v>
    </nc>
  </rcc>
  <rcc rId="82824" sId="1">
    <nc r="A265">
      <v>502</v>
    </nc>
  </rcc>
  <rcc rId="82825" sId="1">
    <nc r="A1930">
      <v>503</v>
    </nc>
  </rcc>
  <rcc rId="82826" sId="1">
    <nc r="A1935">
      <v>504</v>
    </nc>
  </rcc>
  <rcc rId="82827" sId="1">
    <nc r="A248">
      <v>505</v>
    </nc>
  </rcc>
  <rcc rId="82828" sId="1">
    <nc r="A238">
      <v>506</v>
    </nc>
  </rcc>
  <rcc rId="82829" sId="1">
    <nc r="A239">
      <v>507</v>
    </nc>
  </rcc>
  <rcc rId="82830" sId="1">
    <nc r="A1938">
      <v>508</v>
    </nc>
  </rcc>
  <rcc rId="82831" sId="1">
    <nc r="A252">
      <v>509</v>
    </nc>
  </rcc>
  <rcc rId="82832" sId="1">
    <nc r="A166">
      <v>510</v>
    </nc>
  </rcc>
  <rcc rId="82833" sId="1">
    <nc r="A134">
      <v>511</v>
    </nc>
  </rcc>
  <rcc rId="82834" sId="1">
    <nc r="A146">
      <v>512</v>
    </nc>
  </rcc>
  <rcc rId="82835" sId="1">
    <nc r="A178">
      <v>513</v>
    </nc>
  </rcc>
  <rcc rId="82836" sId="1">
    <nc r="A185">
      <v>514</v>
    </nc>
  </rcc>
  <rcc rId="82837" sId="1">
    <nc r="A176">
      <v>515</v>
    </nc>
  </rcc>
  <rcc rId="82838" sId="1">
    <nc r="A177">
      <v>516</v>
    </nc>
  </rcc>
  <rcc rId="82839" sId="1">
    <nc r="A142">
      <v>517</v>
    </nc>
  </rcc>
  <rcc rId="82840" sId="1">
    <nc r="A179">
      <v>518</v>
    </nc>
  </rcc>
  <rcc rId="82841" sId="1">
    <nc r="A135">
      <v>519</v>
    </nc>
  </rcc>
  <rcc rId="82842" sId="1">
    <nc r="A181">
      <v>520</v>
    </nc>
  </rcc>
  <rcc rId="82843" sId="1">
    <nc r="A139">
      <v>521</v>
    </nc>
  </rcc>
  <rcc rId="82844" sId="1">
    <nc r="A1940">
      <v>522</v>
    </nc>
  </rcc>
  <rcc rId="82845" sId="1">
    <nc r="A183">
      <v>523</v>
    </nc>
  </rcc>
  <rcc rId="82846" sId="1">
    <nc r="A158">
      <v>524</v>
    </nc>
  </rcc>
  <rcc rId="82847" sId="1">
    <nc r="A163">
      <v>525</v>
    </nc>
  </rcc>
  <rcc rId="82848" sId="1">
    <nc r="A1919">
      <v>526</v>
    </nc>
  </rcc>
  <rcc rId="82849" sId="1">
    <nc r="A150">
      <v>527</v>
    </nc>
  </rcc>
  <rcc rId="82850" sId="1">
    <nc r="A172">
      <v>528</v>
    </nc>
  </rcc>
  <rcc rId="82851" sId="1">
    <nc r="A1920">
      <v>529</v>
    </nc>
  </rcc>
  <rcc rId="82852" sId="1">
    <nc r="A131">
      <v>530</v>
    </nc>
  </rcc>
  <rcc rId="82853" sId="1">
    <nc r="A187">
      <v>531</v>
    </nc>
  </rcc>
  <rcc rId="82854" sId="1">
    <nc r="A152">
      <v>532</v>
    </nc>
  </rcc>
  <rcc rId="82855" sId="1">
    <nc r="A193">
      <v>533</v>
    </nc>
  </rcc>
  <rcc rId="82856" sId="1">
    <nc r="A169">
      <v>534</v>
    </nc>
  </rcc>
  <rcc rId="82857" sId="1">
    <nc r="A168">
      <v>535</v>
    </nc>
  </rcc>
  <rcc rId="82858" sId="1">
    <nc r="A165">
      <v>536</v>
    </nc>
  </rcc>
  <rcc rId="82859" sId="1">
    <nc r="A157">
      <v>537</v>
    </nc>
  </rcc>
  <rcc rId="82860" sId="1">
    <nc r="A138">
      <v>538</v>
    </nc>
  </rcc>
  <rcc rId="82861" sId="1">
    <nc r="A133">
      <v>539</v>
    </nc>
  </rcc>
  <rcc rId="82862" sId="1">
    <nc r="A196">
      <v>540</v>
    </nc>
  </rcc>
  <rcc rId="82863" sId="1">
    <nc r="A137">
      <v>541</v>
    </nc>
  </rcc>
  <rcc rId="82864" sId="1">
    <nc r="A162">
      <v>542</v>
    </nc>
  </rcc>
  <rcc rId="82865" sId="1">
    <nc r="A190">
      <v>543</v>
    </nc>
  </rcc>
  <rcc rId="82866" sId="1">
    <nc r="A145">
      <v>544</v>
    </nc>
  </rcc>
  <rcc rId="82867" sId="1">
    <nc r="A132">
      <v>545</v>
    </nc>
  </rcc>
  <rcc rId="82868" sId="1">
    <nc r="A155">
      <v>546</v>
    </nc>
  </rcc>
  <rcc rId="82869" sId="1">
    <nc r="A154">
      <v>547</v>
    </nc>
  </rcc>
  <rcc rId="82870" sId="1">
    <nc r="A1931">
      <v>548</v>
    </nc>
  </rcc>
  <rcc rId="82871" sId="1">
    <nc r="A184">
      <v>549</v>
    </nc>
  </rcc>
  <rcc rId="82872" sId="1">
    <nc r="A186">
      <v>550</v>
    </nc>
  </rcc>
  <rcc rId="82873" sId="1">
    <nc r="A160">
      <v>551</v>
    </nc>
  </rcc>
  <rcc rId="82874" sId="1">
    <nc r="A174">
      <v>552</v>
    </nc>
  </rcc>
  <rcc rId="82875" sId="1">
    <nc r="A195">
      <v>553</v>
    </nc>
  </rcc>
  <rcc rId="82876" sId="1">
    <nc r="A140">
      <v>554</v>
    </nc>
  </rcc>
  <rcc rId="82877" sId="1">
    <nc r="A147">
      <v>555</v>
    </nc>
  </rcc>
  <rcc rId="82878" sId="1">
    <nc r="A149">
      <v>556</v>
    </nc>
  </rcc>
  <rcc rId="82879" sId="1">
    <nc r="A156">
      <v>557</v>
    </nc>
  </rcc>
  <rcc rId="82880" sId="1">
    <nc r="A136">
      <v>558</v>
    </nc>
  </rcc>
  <rcc rId="82881" sId="1">
    <nc r="A148">
      <v>559</v>
    </nc>
  </rcc>
  <rcc rId="82882" sId="1">
    <nc r="A182">
      <v>560</v>
    </nc>
  </rcc>
  <rcc rId="82883" sId="1">
    <nc r="A191">
      <v>561</v>
    </nc>
  </rcc>
  <rcc rId="82884" sId="1">
    <nc r="A192">
      <v>562</v>
    </nc>
  </rcc>
  <rcc rId="82885" sId="1">
    <nc r="A143">
      <v>563</v>
    </nc>
  </rcc>
  <rcc rId="82886" sId="1">
    <nc r="A159">
      <v>564</v>
    </nc>
  </rcc>
  <rcc rId="82887" sId="1">
    <nc r="A151">
      <v>565</v>
    </nc>
  </rcc>
  <rcc rId="82888" sId="1">
    <nc r="A189">
      <v>566</v>
    </nc>
  </rcc>
  <rcc rId="82889" sId="1">
    <nc r="A170">
      <v>567</v>
    </nc>
  </rcc>
  <rcc rId="82890" sId="1">
    <nc r="A167">
      <v>568</v>
    </nc>
  </rcc>
  <rcc rId="82891" sId="1">
    <nc r="A171">
      <v>569</v>
    </nc>
  </rcc>
  <rcc rId="82892" sId="1">
    <nc r="A194">
      <v>570</v>
    </nc>
  </rcc>
  <rcc rId="82893" sId="1">
    <nc r="A188">
      <v>571</v>
    </nc>
  </rcc>
  <rcc rId="82894" sId="1">
    <nc r="A175">
      <v>572</v>
    </nc>
  </rcc>
  <rcc rId="82895" sId="1">
    <nc r="A141">
      <v>573</v>
    </nc>
  </rcc>
  <rcc rId="82896" sId="1">
    <nc r="A144">
      <v>574</v>
    </nc>
  </rcc>
  <rcc rId="82897" sId="1">
    <nc r="A161">
      <v>575</v>
    </nc>
  </rcc>
  <rcc rId="82898" sId="1">
    <nc r="A173">
      <v>576</v>
    </nc>
  </rcc>
  <rcc rId="82899" sId="1">
    <nc r="A180">
      <v>577</v>
    </nc>
  </rcc>
  <rcc rId="82900" sId="1">
    <nc r="A164">
      <v>578</v>
    </nc>
  </rcc>
  <rcc rId="82901" sId="1">
    <nc r="A153">
      <v>579</v>
    </nc>
  </rcc>
  <rcc rId="82902" sId="1">
    <nc r="A106">
      <v>580</v>
    </nc>
  </rcc>
  <rcc rId="82903" sId="1">
    <nc r="A74">
      <v>581</v>
    </nc>
  </rcc>
  <rcc rId="82904" sId="1">
    <nc r="A77">
      <v>582</v>
    </nc>
  </rcc>
  <rcc rId="82905" sId="1">
    <nc r="A88">
      <v>583</v>
    </nc>
  </rcc>
  <rcc rId="82906" sId="1">
    <nc r="A87">
      <v>584</v>
    </nc>
  </rcc>
  <rcc rId="82907" sId="1">
    <nc r="A73">
      <v>585</v>
    </nc>
  </rcc>
  <rcc rId="82908" sId="1">
    <nc r="A93">
      <v>586</v>
    </nc>
  </rcc>
  <rcc rId="82909" sId="1">
    <nc r="A89">
      <v>587</v>
    </nc>
  </rcc>
  <rcc rId="82910" sId="1">
    <nc r="A76">
      <v>588</v>
    </nc>
  </rcc>
  <rcc rId="82911" sId="1">
    <nc r="A103">
      <v>589</v>
    </nc>
  </rcc>
  <rcc rId="82912" sId="1">
    <nc r="A95">
      <v>590</v>
    </nc>
  </rcc>
  <rcc rId="82913" sId="1">
    <nc r="A70">
      <v>591</v>
    </nc>
  </rcc>
  <rcc rId="82914" sId="1">
    <nc r="A100">
      <v>592</v>
    </nc>
  </rcc>
  <rcc rId="82915" sId="1">
    <nc r="A99">
      <v>593</v>
    </nc>
  </rcc>
  <rcc rId="82916" sId="1">
    <nc r="A96">
      <v>594</v>
    </nc>
  </rcc>
  <rcc rId="82917" sId="1">
    <nc r="A94">
      <v>595</v>
    </nc>
  </rcc>
  <rcc rId="82918" sId="1">
    <nc r="A1449">
      <v>596</v>
    </nc>
  </rcc>
  <rcc rId="82919" sId="1">
    <nc r="A75">
      <v>597</v>
    </nc>
  </rcc>
  <rcc rId="82920" sId="1">
    <nc r="A107">
      <v>598</v>
    </nc>
  </rcc>
  <rcc rId="82921" sId="1">
    <nc r="A92">
      <v>599</v>
    </nc>
  </rcc>
  <rcc rId="82922" sId="1">
    <nc r="A71">
      <v>600</v>
    </nc>
  </rcc>
  <rcc rId="82923" sId="1">
    <nc r="A69">
      <v>601</v>
    </nc>
  </rcc>
  <rcc rId="82924" sId="1">
    <nc r="A105">
      <v>602</v>
    </nc>
  </rcc>
  <rcc rId="82925" sId="1">
    <nc r="A83">
      <v>603</v>
    </nc>
  </rcc>
  <rcc rId="82926" sId="1">
    <nc r="A98">
      <v>604</v>
    </nc>
  </rcc>
  <rcc rId="82927" sId="1">
    <nc r="A101">
      <v>605</v>
    </nc>
  </rcc>
  <rcc rId="82928" sId="1">
    <nc r="A79">
      <v>606</v>
    </nc>
  </rcc>
  <rcc rId="82929" sId="1">
    <nc r="A97">
      <v>607</v>
    </nc>
  </rcc>
  <rcc rId="82930" sId="1">
    <nc r="A72">
      <v>608</v>
    </nc>
  </rcc>
  <rcc rId="82931" sId="1">
    <nc r="A84">
      <v>609</v>
    </nc>
  </rcc>
  <rcc rId="82932" sId="1">
    <nc r="A81">
      <v>610</v>
    </nc>
  </rcc>
  <rcc rId="82933" sId="1">
    <nc r="A82">
      <v>611</v>
    </nc>
  </rcc>
  <rcc rId="82934" sId="1">
    <nc r="A86">
      <v>612</v>
    </nc>
  </rcc>
  <rcc rId="82935" sId="1">
    <nc r="A104">
      <v>613</v>
    </nc>
  </rcc>
  <rcc rId="82936" sId="1">
    <nc r="A91">
      <v>614</v>
    </nc>
  </rcc>
  <rcc rId="82937" sId="1">
    <nc r="A90">
      <v>615</v>
    </nc>
  </rcc>
  <rcc rId="82938" sId="1">
    <nc r="A102">
      <v>616</v>
    </nc>
  </rcc>
  <rcc rId="82939" sId="1">
    <nc r="A85">
      <v>617</v>
    </nc>
  </rcc>
  <rcc rId="82940" sId="1">
    <nc r="A80">
      <v>618</v>
    </nc>
  </rcc>
  <rcc rId="82941" sId="1">
    <nc r="A124">
      <v>619</v>
    </nc>
  </rcc>
  <rcc rId="82942" sId="1">
    <nc r="A1915">
      <v>620</v>
    </nc>
  </rcc>
  <rcc rId="82943" sId="1">
    <nc r="A119">
      <v>621</v>
    </nc>
  </rcc>
  <rcc rId="82944" sId="1">
    <nc r="A128">
      <v>622</v>
    </nc>
  </rcc>
  <rcc rId="82945" sId="1">
    <nc r="A130">
      <v>623</v>
    </nc>
  </rcc>
  <rcc rId="82946" sId="1">
    <nc r="A1911">
      <v>624</v>
    </nc>
  </rcc>
  <rcc rId="82947" sId="1">
    <nc r="A1912">
      <v>625</v>
    </nc>
  </rcc>
  <rcc rId="82948" sId="1">
    <nc r="A108">
      <v>626</v>
    </nc>
  </rcc>
  <rcc rId="82949" sId="1">
    <nc r="A1908">
      <v>627</v>
    </nc>
  </rcc>
  <rcc rId="82950" sId="1">
    <nc r="A1905">
      <v>628</v>
    </nc>
  </rcc>
  <rcc rId="82951" sId="1">
    <nc r="A1907">
      <v>629</v>
    </nc>
  </rcc>
  <rcc rId="82952" sId="1">
    <nc r="A1910">
      <v>630</v>
    </nc>
  </rcc>
  <rcc rId="82953" sId="1">
    <nc r="A1909">
      <v>631</v>
    </nc>
  </rcc>
  <rcc rId="82954" sId="1">
    <nc r="A1906">
      <v>632</v>
    </nc>
  </rcc>
  <rcc rId="82955" sId="1">
    <nc r="A115">
      <v>633</v>
    </nc>
  </rcc>
  <rcc rId="82956" sId="1">
    <nc r="A110">
      <v>634</v>
    </nc>
  </rcc>
  <rcc rId="82957" sId="1">
    <nc r="A112">
      <v>635</v>
    </nc>
  </rcc>
  <rcc rId="82958" sId="1">
    <nc r="A1913">
      <v>636</v>
    </nc>
  </rcc>
  <rcc rId="82959" sId="1">
    <nc r="A125">
      <v>637</v>
    </nc>
  </rcc>
  <rcc rId="82960" sId="1">
    <nc r="A111">
      <v>638</v>
    </nc>
  </rcc>
  <rcc rId="82961" sId="1">
    <nc r="A120">
      <v>639</v>
    </nc>
  </rcc>
  <rcc rId="82962" sId="1">
    <nc r="A113">
      <v>640</v>
    </nc>
  </rcc>
  <rcc rId="82963" sId="1">
    <nc r="A114">
      <v>641</v>
    </nc>
  </rcc>
  <rcc rId="82964" sId="1">
    <nc r="A126">
      <v>642</v>
    </nc>
  </rcc>
  <rcc rId="82965" sId="1">
    <nc r="A117">
      <v>643</v>
    </nc>
  </rcc>
  <rcc rId="82966" sId="1">
    <nc r="A129">
      <v>644</v>
    </nc>
  </rcc>
  <rcc rId="82967" sId="1">
    <nc r="A118">
      <v>645</v>
    </nc>
  </rcc>
  <rcc rId="82968" sId="1">
    <nc r="A121">
      <v>646</v>
    </nc>
  </rcc>
  <rcc rId="82969" sId="1">
    <nc r="A109">
      <v>647</v>
    </nc>
  </rcc>
  <rcc rId="82970" sId="1">
    <nc r="A116">
      <v>648</v>
    </nc>
  </rcc>
  <rcc rId="82971" sId="1">
    <nc r="A123">
      <v>649</v>
    </nc>
  </rcc>
  <rcc rId="82972" sId="1">
    <nc r="A122">
      <v>650</v>
    </nc>
  </rcc>
  <rcc rId="82973" sId="1">
    <nc r="A127">
      <v>651</v>
    </nc>
  </rcc>
  <rcc rId="82974" sId="1">
    <nc r="A1914">
      <v>652</v>
    </nc>
  </rcc>
  <rcc rId="82975" sId="1">
    <nc r="A1904">
      <v>653</v>
    </nc>
  </rcc>
  <rcc rId="82976" sId="1">
    <nc r="A29">
      <v>654</v>
    </nc>
  </rcc>
  <rcc rId="82977" sId="1">
    <nc r="A31">
      <v>655</v>
    </nc>
  </rcc>
  <rcc rId="82978" sId="1">
    <nc r="A28">
      <v>656</v>
    </nc>
  </rcc>
  <rcc rId="82979" sId="1">
    <nc r="A27">
      <v>657</v>
    </nc>
  </rcc>
  <rcc rId="82980" sId="1">
    <nc r="A78">
      <v>658</v>
    </nc>
  </rcc>
  <rcc rId="82981" sId="1">
    <nc r="A30">
      <v>659</v>
    </nc>
  </rcc>
  <rcc rId="82982" sId="1">
    <nc r="A23">
      <v>660</v>
    </nc>
  </rcc>
  <rcc rId="82983" sId="1">
    <nc r="A40">
      <v>661</v>
    </nc>
  </rcc>
  <rcc rId="82984" sId="1">
    <nc r="A47">
      <v>662</v>
    </nc>
  </rcc>
  <rcc rId="82985" sId="1">
    <nc r="A56">
      <v>663</v>
    </nc>
  </rcc>
  <rcc rId="82986" sId="1">
    <nc r="A5">
      <v>664</v>
    </nc>
  </rcc>
  <rcc rId="82987" sId="1">
    <nc r="A16">
      <v>665</v>
    </nc>
  </rcc>
  <rcc rId="82988" sId="1">
    <nc r="A66">
      <v>666</v>
    </nc>
  </rcc>
  <rcc rId="82989" sId="1">
    <nc r="A67">
      <v>667</v>
    </nc>
  </rcc>
  <rcc rId="82990" sId="1">
    <nc r="A59">
      <v>668</v>
    </nc>
  </rcc>
  <rcc rId="82991" sId="1">
    <nc r="A18">
      <v>669</v>
    </nc>
  </rcc>
  <rcc rId="82992" sId="1">
    <nc r="A54">
      <v>670</v>
    </nc>
  </rcc>
  <rcc rId="82993" sId="1">
    <nc r="A53">
      <v>671</v>
    </nc>
  </rcc>
  <rcc rId="82994" sId="1">
    <nc r="A55">
      <v>672</v>
    </nc>
  </rcc>
  <rcc rId="82995" sId="1">
    <nc r="A39">
      <v>673</v>
    </nc>
  </rcc>
  <rcc rId="82996" sId="1">
    <nc r="A8">
      <v>674</v>
    </nc>
  </rcc>
  <rcc rId="82997" sId="1">
    <nc r="A49">
      <v>675</v>
    </nc>
  </rcc>
  <rcc rId="82998" sId="1">
    <nc r="A52">
      <v>676</v>
    </nc>
  </rcc>
  <rcc rId="82999" sId="1">
    <nc r="A38">
      <v>677</v>
    </nc>
  </rcc>
  <rcc rId="83000" sId="1">
    <nc r="A57">
      <v>678</v>
    </nc>
  </rcc>
  <rcc rId="83001" sId="1">
    <nc r="A22">
      <v>679</v>
    </nc>
  </rcc>
  <rcc rId="83002" sId="1">
    <nc r="A64">
      <v>680</v>
    </nc>
  </rcc>
  <rcc rId="83003" sId="1">
    <nc r="A2">
      <v>681</v>
    </nc>
  </rcc>
  <rcc rId="83004" sId="1">
    <nc r="A4">
      <v>682</v>
    </nc>
  </rcc>
  <rcc rId="83005" sId="1">
    <nc r="A10">
      <v>683</v>
    </nc>
  </rcc>
  <rcc rId="83006" sId="1">
    <nc r="A7">
      <v>684</v>
    </nc>
  </rcc>
  <rcc rId="83007" sId="1">
    <nc r="A32">
      <v>685</v>
    </nc>
  </rcc>
  <rcc rId="83008" sId="1">
    <nc r="A1903">
      <v>686</v>
    </nc>
  </rcc>
  <rcc rId="83009" sId="1">
    <nc r="A46">
      <v>687</v>
    </nc>
  </rcc>
  <rcc rId="83010" sId="1">
    <nc r="A9">
      <v>688</v>
    </nc>
  </rcc>
  <rcc rId="83011" sId="1">
    <nc r="A42">
      <v>689</v>
    </nc>
  </rcc>
  <rcc rId="83012" sId="1">
    <nc r="A50">
      <v>690</v>
    </nc>
  </rcc>
  <rcc rId="83013" sId="1">
    <nc r="A35">
      <v>691</v>
    </nc>
  </rcc>
  <rcc rId="83014" sId="1">
    <nc r="A36">
      <v>692</v>
    </nc>
  </rcc>
  <rcc rId="83015" sId="1">
    <nc r="A37">
      <v>693</v>
    </nc>
  </rcc>
  <rcc rId="83016" sId="1">
    <nc r="A34">
      <v>694</v>
    </nc>
  </rcc>
  <rcc rId="83017" sId="1">
    <nc r="A25">
      <v>695</v>
    </nc>
  </rcc>
  <rcc rId="83018" sId="1">
    <nc r="A24">
      <v>696</v>
    </nc>
  </rcc>
  <rcc rId="83019" sId="1">
    <nc r="A33">
      <v>697</v>
    </nc>
  </rcc>
  <rcc rId="83020" sId="1">
    <nc r="A6">
      <v>698</v>
    </nc>
  </rcc>
  <rcc rId="83021" sId="1">
    <nc r="A17">
      <v>699</v>
    </nc>
  </rcc>
  <rcc rId="83022" sId="1">
    <nc r="A60">
      <v>700</v>
    </nc>
  </rcc>
  <rcc rId="83023" sId="1">
    <nc r="A61">
      <v>701</v>
    </nc>
  </rcc>
  <rcc rId="83024" sId="1">
    <nc r="A11">
      <v>702</v>
    </nc>
  </rcc>
  <rcc rId="83025" sId="1">
    <nc r="A65">
      <v>703</v>
    </nc>
  </rcc>
  <rcc rId="83026" sId="1">
    <nc r="A1902">
      <v>704</v>
    </nc>
  </rcc>
  <rcc rId="83027" sId="1">
    <nc r="A62">
      <v>705</v>
    </nc>
  </rcc>
  <rcc rId="83028" sId="1">
    <nc r="A68">
      <v>706</v>
    </nc>
  </rcc>
  <rcc rId="83029" sId="1">
    <nc r="A63">
      <v>707</v>
    </nc>
  </rcc>
  <rcc rId="83030" sId="1">
    <nc r="A51">
      <v>708</v>
    </nc>
  </rcc>
  <rcc rId="83031" sId="1">
    <nc r="A12">
      <v>709</v>
    </nc>
  </rcc>
  <rcc rId="83032" sId="1">
    <nc r="A21">
      <v>710</v>
    </nc>
  </rcc>
  <rcc rId="83033" sId="1">
    <nc r="A43">
      <v>711</v>
    </nc>
  </rcc>
  <rcc rId="83034" sId="1">
    <nc r="A58">
      <v>712</v>
    </nc>
  </rcc>
  <rcc rId="83035" sId="1">
    <nc r="A13">
      <v>713</v>
    </nc>
  </rcc>
  <rcc rId="83036" sId="1">
    <nc r="A15">
      <v>714</v>
    </nc>
  </rcc>
  <rcc rId="83037" sId="1">
    <nc r="A3">
      <v>715</v>
    </nc>
  </rcc>
  <rcc rId="83038" sId="1">
    <nc r="A14">
      <v>716</v>
    </nc>
  </rcc>
  <rcc rId="83039" sId="1">
    <nc r="A44">
      <v>717</v>
    </nc>
  </rcc>
  <rcc rId="83040" sId="1">
    <nc r="A41">
      <v>718</v>
    </nc>
  </rcc>
  <rcc rId="83041" sId="1">
    <nc r="A20">
      <v>719</v>
    </nc>
  </rcc>
  <rcc rId="83042" sId="1">
    <nc r="A48">
      <v>720</v>
    </nc>
  </rcc>
  <rcc rId="83043" sId="1">
    <nc r="A45">
      <v>721</v>
    </nc>
  </rcc>
  <rcc rId="83044" sId="1">
    <nc r="A19">
      <v>722</v>
    </nc>
  </rcc>
  <rcc rId="83045" sId="1">
    <nc r="A311">
      <v>723</v>
    </nc>
  </rcc>
  <rcc rId="83046" sId="1">
    <nc r="A301">
      <v>724</v>
    </nc>
  </rcc>
  <rcc rId="83047" sId="1">
    <nc r="A323">
      <v>725</v>
    </nc>
  </rcc>
  <rcc rId="83048" sId="1">
    <nc r="A319">
      <v>726</v>
    </nc>
  </rcc>
  <rcc rId="83049" sId="1">
    <nc r="A317">
      <v>727</v>
    </nc>
  </rcc>
  <rcc rId="83050" sId="1">
    <nc r="A324">
      <v>728</v>
    </nc>
  </rcc>
  <rcc rId="83051" sId="1">
    <nc r="A318">
      <v>729</v>
    </nc>
  </rcc>
  <rcc rId="83052" sId="1">
    <nc r="A310">
      <v>730</v>
    </nc>
  </rcc>
  <rcc rId="83053" sId="1">
    <nc r="A305">
      <v>731</v>
    </nc>
  </rcc>
  <rcc rId="83054" sId="1">
    <nc r="A306">
      <v>732</v>
    </nc>
  </rcc>
  <rcc rId="83055" sId="1">
    <nc r="A316">
      <v>733</v>
    </nc>
  </rcc>
  <rcc rId="83056" sId="1">
    <nc r="A309">
      <v>734</v>
    </nc>
  </rcc>
  <rcc rId="83057" sId="1">
    <nc r="A320">
      <v>735</v>
    </nc>
  </rcc>
  <rcc rId="83058" sId="1">
    <nc r="A314">
      <v>736</v>
    </nc>
  </rcc>
  <rcc rId="83059" sId="1">
    <nc r="A321">
      <v>737</v>
    </nc>
  </rcc>
  <rcc rId="83060" sId="1">
    <nc r="A307">
      <v>738</v>
    </nc>
  </rcc>
  <rcc rId="83061" sId="1">
    <nc r="A313">
      <v>739</v>
    </nc>
  </rcc>
  <rcc rId="83062" sId="1">
    <nc r="A308">
      <v>740</v>
    </nc>
  </rcc>
  <rcc rId="83063" sId="1">
    <nc r="A315">
      <v>741</v>
    </nc>
  </rcc>
  <rcc rId="83064" sId="1">
    <nc r="A312">
      <v>742</v>
    </nc>
  </rcc>
  <rcc rId="83065" sId="1">
    <nc r="A302">
      <v>743</v>
    </nc>
  </rcc>
  <rcc rId="83066" sId="1">
    <nc r="A304">
      <v>744</v>
    </nc>
  </rcc>
  <rcc rId="83067" sId="1">
    <nc r="A303">
      <v>745</v>
    </nc>
  </rcc>
  <rcc rId="83068" sId="1">
    <nc r="A322">
      <v>746</v>
    </nc>
  </rcc>
  <rcc rId="83069" sId="1">
    <nc r="A329">
      <v>747</v>
    </nc>
  </rcc>
  <rcc rId="83070" sId="1">
    <nc r="A328">
      <v>748</v>
    </nc>
  </rcc>
  <rcc rId="83071" sId="1">
    <nc r="A334">
      <v>749</v>
    </nc>
  </rcc>
  <rcc rId="83072" sId="1">
    <nc r="A326">
      <v>750</v>
    </nc>
  </rcc>
  <rcc rId="83073" sId="1">
    <nc r="A330">
      <v>751</v>
    </nc>
  </rcc>
  <rcc rId="83074" sId="1">
    <nc r="A327">
      <v>752</v>
    </nc>
  </rcc>
  <rcc rId="83075" sId="1">
    <nc r="A333">
      <v>753</v>
    </nc>
  </rcc>
  <rcc rId="83076" sId="1">
    <nc r="A325">
      <v>754</v>
    </nc>
  </rcc>
  <rcc rId="83077" sId="1">
    <nc r="A332">
      <v>755</v>
    </nc>
  </rcc>
  <rcc rId="83078" sId="1">
    <nc r="A331">
      <v>756</v>
    </nc>
  </rcc>
  <rcc rId="83079" sId="1">
    <nc r="A274">
      <v>757</v>
    </nc>
  </rcc>
  <rcc rId="83080" sId="1">
    <nc r="A273">
      <v>758</v>
    </nc>
  </rcc>
  <rcc rId="83081" sId="1">
    <nc r="A275">
      <v>759</v>
    </nc>
  </rcc>
  <rcc rId="83082" sId="1">
    <nc r="A272">
      <v>760</v>
    </nc>
  </rcc>
  <rcc rId="83083" sId="1">
    <nc r="A291">
      <v>761</v>
    </nc>
  </rcc>
  <rcc rId="83084" sId="1">
    <nc r="A277">
      <v>762</v>
    </nc>
  </rcc>
  <rcc rId="83085" sId="1">
    <nc r="A295">
      <v>763</v>
    </nc>
  </rcc>
  <rcc rId="83086" sId="1">
    <nc r="A286">
      <v>764</v>
    </nc>
  </rcc>
  <rcc rId="83087" sId="1">
    <nc r="A1950">
      <v>765</v>
    </nc>
  </rcc>
  <rcc rId="83088" sId="1">
    <nc r="A294">
      <v>766</v>
    </nc>
  </rcc>
  <rcc rId="83089" sId="1">
    <nc r="A271">
      <v>767</v>
    </nc>
  </rcc>
  <rcc rId="83090" sId="1">
    <nc r="A296">
      <v>768</v>
    </nc>
  </rcc>
  <rcc rId="83091" sId="1">
    <nc r="A278">
      <v>769</v>
    </nc>
  </rcc>
  <rcc rId="83092" sId="1">
    <nc r="A299">
      <v>770</v>
    </nc>
  </rcc>
  <rcc rId="83093" sId="1">
    <nc r="A300">
      <v>771</v>
    </nc>
  </rcc>
  <rcc rId="83094" sId="1">
    <nc r="A270">
      <v>772</v>
    </nc>
  </rcc>
  <rcc rId="83095" sId="1">
    <nc r="A276">
      <v>773</v>
    </nc>
  </rcc>
  <rcc rId="83096" sId="1">
    <nc r="A297">
      <v>774</v>
    </nc>
  </rcc>
  <rcc rId="83097" sId="1">
    <nc r="A292">
      <v>775</v>
    </nc>
  </rcc>
  <rcc rId="83098" sId="1">
    <nc r="A298">
      <v>776</v>
    </nc>
  </rcc>
  <rcc rId="83099" sId="1">
    <nc r="A290">
      <v>777</v>
    </nc>
  </rcc>
  <rcc rId="83100" sId="1">
    <nc r="A280">
      <v>778</v>
    </nc>
  </rcc>
  <rcc rId="83101" sId="1">
    <nc r="A289">
      <v>779</v>
    </nc>
  </rcc>
  <rcc rId="83102" sId="1">
    <nc r="A293">
      <v>780</v>
    </nc>
  </rcc>
  <rcc rId="83103" sId="1">
    <nc r="A287">
      <v>781</v>
    </nc>
  </rcc>
  <rcc rId="83104" sId="1">
    <nc r="A288">
      <v>782</v>
    </nc>
  </rcc>
  <rcc rId="83105" sId="1">
    <nc r="A281">
      <v>783</v>
    </nc>
  </rcc>
  <rcc rId="83106" sId="1">
    <nc r="A283">
      <v>784</v>
    </nc>
  </rcc>
  <rcc rId="83107" sId="1">
    <nc r="A282">
      <v>785</v>
    </nc>
  </rcc>
  <rcc rId="83108" sId="1">
    <nc r="A285">
      <v>786</v>
    </nc>
  </rcc>
  <rcc rId="83109" sId="1">
    <nc r="A284">
      <v>787</v>
    </nc>
  </rcc>
  <rcc rId="83110" sId="1">
    <nc r="A279">
      <v>788</v>
    </nc>
  </rcc>
  <rcc rId="83111" sId="1">
    <nc r="A395">
      <v>789</v>
    </nc>
  </rcc>
  <rcc rId="83112" sId="1">
    <nc r="A397">
      <v>790</v>
    </nc>
  </rcc>
  <rcc rId="83113" sId="1">
    <nc r="A377">
      <v>791</v>
    </nc>
  </rcc>
  <rcc rId="83114" sId="1">
    <nc r="A378">
      <v>792</v>
    </nc>
  </rcc>
  <rcc rId="83115" sId="1">
    <nc r="A376">
      <v>793</v>
    </nc>
  </rcc>
  <rcc rId="83116" sId="1">
    <nc r="A393">
      <v>794</v>
    </nc>
  </rcc>
  <rcc rId="83117" sId="1">
    <nc r="A394">
      <v>795</v>
    </nc>
  </rcc>
  <rcc rId="83118" sId="1">
    <nc r="A387">
      <v>796</v>
    </nc>
  </rcc>
  <rcc rId="83119" sId="1">
    <nc r="A385">
      <v>797</v>
    </nc>
  </rcc>
  <rcc rId="83120" sId="1">
    <nc r="A392">
      <v>798</v>
    </nc>
  </rcc>
  <rcc rId="83121" sId="1">
    <nc r="A398">
      <v>799</v>
    </nc>
  </rcc>
  <rcc rId="83122" sId="1">
    <nc r="A383">
      <v>800</v>
    </nc>
  </rcc>
  <rcc rId="83123" sId="1">
    <nc r="A382">
      <v>801</v>
    </nc>
  </rcc>
  <rcc rId="83124" sId="1">
    <nc r="A371">
      <v>802</v>
    </nc>
  </rcc>
  <rcc rId="83125" sId="1">
    <nc r="A388">
      <v>803</v>
    </nc>
  </rcc>
  <rcc rId="83126" sId="1">
    <nc r="A386">
      <v>804</v>
    </nc>
  </rcc>
  <rcc rId="83127" sId="1">
    <nc r="A384">
      <v>805</v>
    </nc>
  </rcc>
  <rcc rId="83128" sId="1">
    <nc r="A379">
      <v>806</v>
    </nc>
  </rcc>
  <rcc rId="83129" sId="1">
    <nc r="A380">
      <v>807</v>
    </nc>
  </rcc>
  <rcc rId="83130" sId="1">
    <nc r="A396">
      <v>808</v>
    </nc>
  </rcc>
  <rcc rId="83131" sId="1">
    <nc r="A373">
      <v>809</v>
    </nc>
  </rcc>
  <rcc rId="83132" sId="1">
    <nc r="A374">
      <v>810</v>
    </nc>
  </rcc>
  <rcc rId="83133" sId="1">
    <nc r="A372">
      <v>811</v>
    </nc>
  </rcc>
  <rcc rId="83134" sId="1">
    <nc r="A375">
      <v>812</v>
    </nc>
  </rcc>
  <rcc rId="83135" sId="1">
    <nc r="A381">
      <v>813</v>
    </nc>
  </rcc>
  <rcc rId="83136" sId="1">
    <nc r="A391">
      <v>814</v>
    </nc>
  </rcc>
  <rcc rId="83137" sId="1">
    <nc r="A389">
      <v>815</v>
    </nc>
  </rcc>
  <rcc rId="83138" sId="1">
    <nc r="A390">
      <v>816</v>
    </nc>
  </rcc>
  <rcc rId="83139" sId="1">
    <nc r="A399">
      <v>817</v>
    </nc>
  </rcc>
  <rcc rId="83140" sId="1">
    <nc r="A407">
      <v>818</v>
    </nc>
  </rcc>
  <rcc rId="83141" sId="1">
    <nc r="A405">
      <v>819</v>
    </nc>
  </rcc>
  <rcc rId="83142" sId="1">
    <nc r="A1952">
      <v>820</v>
    </nc>
  </rcc>
  <rcc rId="83143" sId="1">
    <nc r="A410">
      <v>821</v>
    </nc>
  </rcc>
  <rcc rId="83144" sId="1">
    <nc r="A409">
      <v>822</v>
    </nc>
  </rcc>
  <rcc rId="83145" sId="1">
    <nc r="A408">
      <v>823</v>
    </nc>
  </rcc>
  <rcc rId="83146" sId="1">
    <nc r="A402">
      <v>824</v>
    </nc>
  </rcc>
  <rcc rId="83147" sId="1">
    <nc r="A411">
      <v>825</v>
    </nc>
  </rcc>
  <rcc rId="83148" sId="1">
    <nc r="A406">
      <v>826</v>
    </nc>
  </rcc>
  <rcc rId="83149" sId="1">
    <nc r="A400">
      <v>827</v>
    </nc>
  </rcc>
  <rcc rId="83150" sId="1">
    <nc r="A404">
      <v>828</v>
    </nc>
  </rcc>
  <rcc rId="83151" sId="1">
    <nc r="A403">
      <v>829</v>
    </nc>
  </rcc>
  <rcc rId="83152" sId="1">
    <nc r="A401">
      <v>830</v>
    </nc>
  </rcc>
  <rcc rId="83153" sId="1">
    <nc r="A359">
      <v>831</v>
    </nc>
  </rcc>
  <rcc rId="83154" sId="1">
    <nc r="A336">
      <v>832</v>
    </nc>
  </rcc>
  <rcc rId="83155" sId="1">
    <nc r="A369">
      <v>833</v>
    </nc>
  </rcc>
  <rcc rId="83156" sId="1">
    <nc r="A345">
      <v>834</v>
    </nc>
  </rcc>
  <rcc rId="83157" sId="1">
    <nc r="A357">
      <v>835</v>
    </nc>
  </rcc>
  <rcc rId="83158" sId="1">
    <nc r="A362">
      <v>836</v>
    </nc>
  </rcc>
  <rcc rId="83159" sId="1">
    <nc r="A361">
      <v>837</v>
    </nc>
  </rcc>
  <rcc rId="83160" sId="1">
    <nc r="A347">
      <v>838</v>
    </nc>
  </rcc>
  <rcc rId="83161" sId="1">
    <nc r="A354">
      <v>839</v>
    </nc>
  </rcc>
  <rcc rId="83162" sId="1">
    <nc r="A1951">
      <v>840</v>
    </nc>
  </rcc>
  <rcc rId="83163" sId="1">
    <nc r="A341">
      <v>841</v>
    </nc>
  </rcc>
  <rcc rId="83164" sId="1">
    <nc r="A356">
      <v>842</v>
    </nc>
  </rcc>
  <rcc rId="83165" sId="1">
    <nc r="A335">
      <v>843</v>
    </nc>
  </rcc>
  <rcc rId="83166" sId="1">
    <nc r="A366">
      <v>844</v>
    </nc>
  </rcc>
  <rcc rId="83167" sId="1">
    <nc r="A365">
      <v>845</v>
    </nc>
  </rcc>
  <rcc rId="83168" sId="1">
    <nc r="A353">
      <v>846</v>
    </nc>
  </rcc>
  <rcc rId="83169" sId="1">
    <nc r="A368">
      <v>847</v>
    </nc>
  </rcc>
  <rcc rId="83170" sId="1">
    <nc r="A349">
      <v>848</v>
    </nc>
  </rcc>
  <rcc rId="83171" sId="1">
    <nc r="A351">
      <v>849</v>
    </nc>
  </rcc>
  <rcc rId="83172" sId="1">
    <nc r="A342">
      <v>850</v>
    </nc>
  </rcc>
  <rcc rId="83173" sId="1">
    <nc r="A360">
      <v>851</v>
    </nc>
  </rcc>
  <rcc rId="83174" sId="1">
    <nc r="A355">
      <v>852</v>
    </nc>
  </rcc>
  <rcc rId="83175" sId="1">
    <nc r="A370">
      <v>853</v>
    </nc>
  </rcc>
  <rcc rId="83176" sId="1">
    <nc r="A352">
      <v>854</v>
    </nc>
  </rcc>
  <rcc rId="83177" sId="1">
    <nc r="A344">
      <v>855</v>
    </nc>
  </rcc>
  <rcc rId="83178" sId="1">
    <nc r="A358">
      <v>856</v>
    </nc>
  </rcc>
  <rcc rId="83179" sId="1">
    <nc r="A343">
      <v>857</v>
    </nc>
  </rcc>
  <rcc rId="83180" sId="1">
    <nc r="A338">
      <v>858</v>
    </nc>
  </rcc>
  <rcc rId="83181" sId="1">
    <nc r="A339">
      <v>859</v>
    </nc>
  </rcc>
  <rcc rId="83182" sId="1">
    <nc r="A337">
      <v>860</v>
    </nc>
  </rcc>
  <rcc rId="83183" sId="1">
    <nc r="A367">
      <v>861</v>
    </nc>
  </rcc>
  <rcc rId="83184" sId="1">
    <nc r="A346">
      <v>862</v>
    </nc>
  </rcc>
  <rcc rId="83185" sId="1">
    <nc r="A350">
      <v>863</v>
    </nc>
  </rcc>
  <rcc rId="83186" sId="1">
    <nc r="A340">
      <v>864</v>
    </nc>
  </rcc>
  <rcc rId="83187" sId="1">
    <nc r="A363">
      <v>865</v>
    </nc>
  </rcc>
  <rcc rId="83188" sId="1">
    <nc r="A364">
      <v>866</v>
    </nc>
  </rcc>
  <rcc rId="83189" sId="1">
    <nc r="A348">
      <v>867</v>
    </nc>
  </rcc>
  <rcc rId="83190" sId="1">
    <nc r="A2018">
      <v>868</v>
    </nc>
  </rcc>
  <rcc rId="83191" sId="1">
    <nc r="A2198">
      <v>869</v>
    </nc>
  </rcc>
  <rcc rId="83192" sId="1">
    <nc r="A2016">
      <v>870</v>
    </nc>
  </rcc>
  <rcc rId="83193" sId="1">
    <nc r="A2103">
      <v>871</v>
    </nc>
  </rcc>
  <rcc rId="83194" sId="1">
    <nc r="A2124">
      <v>872</v>
    </nc>
  </rcc>
  <rcc rId="83195" sId="1">
    <nc r="A2200">
      <v>873</v>
    </nc>
  </rcc>
  <rcc rId="83196" sId="1">
    <nc r="A2196">
      <v>874</v>
    </nc>
  </rcc>
  <rcc rId="83197" sId="1">
    <nc r="A2120">
      <v>875</v>
    </nc>
  </rcc>
  <rcc rId="83198" sId="1">
    <nc r="A2130">
      <v>876</v>
    </nc>
  </rcc>
  <rcc rId="83199" sId="1">
    <nc r="A2113">
      <v>877</v>
    </nc>
  </rcc>
  <rcc rId="83200" sId="1">
    <nc r="A1365">
      <v>878</v>
    </nc>
  </rcc>
  <rcc rId="83201" sId="1">
    <nc r="A2104">
      <v>879</v>
    </nc>
  </rcc>
  <rcc rId="83202" sId="1">
    <nc r="A2170">
      <v>880</v>
    </nc>
  </rcc>
  <rcc rId="83203" sId="1">
    <nc r="A2169">
      <v>881</v>
    </nc>
  </rcc>
  <rcc rId="83204" sId="1">
    <nc r="A2125">
      <v>882</v>
    </nc>
  </rcc>
  <rcc rId="83205" sId="1">
    <nc r="A2122">
      <v>883</v>
    </nc>
  </rcc>
  <rcc rId="83206" sId="1">
    <nc r="A2015">
      <v>884</v>
    </nc>
  </rcc>
  <rcc rId="83207" sId="1">
    <nc r="A2105">
      <v>885</v>
    </nc>
  </rcc>
  <rcc rId="83208" sId="1">
    <nc r="A2121">
      <v>886</v>
    </nc>
  </rcc>
  <rcc rId="83209" sId="1">
    <nc r="A2102">
      <v>887</v>
    </nc>
  </rcc>
  <rcc rId="83210" sId="1">
    <nc r="A2190">
      <v>888</v>
    </nc>
  </rcc>
  <rcc rId="83211" sId="1">
    <nc r="A2107">
      <v>889</v>
    </nc>
  </rcc>
  <rcc rId="83212" sId="1">
    <nc r="A2106">
      <v>890</v>
    </nc>
  </rcc>
  <rcc rId="83213" sId="1">
    <nc r="A2111">
      <v>891</v>
    </nc>
  </rcc>
  <rcc rId="83214" sId="1">
    <nc r="A2109">
      <v>892</v>
    </nc>
  </rcc>
  <rcc rId="83215" sId="1">
    <nc r="A2110">
      <v>893</v>
    </nc>
  </rcc>
  <rcc rId="83216" sId="1">
    <nc r="A2112">
      <v>894</v>
    </nc>
  </rcc>
  <rcc rId="83217" sId="1">
    <nc r="A2126">
      <v>895</v>
    </nc>
  </rcc>
  <rcc rId="83218" sId="1">
    <nc r="A2131">
      <v>896</v>
    </nc>
  </rcc>
  <rcc rId="83219" sId="1">
    <nc r="A2134">
      <v>897</v>
    </nc>
  </rcc>
  <rcc rId="83220" sId="1">
    <nc r="A2168">
      <v>898</v>
    </nc>
  </rcc>
  <rcc rId="83221" sId="1">
    <nc r="A2192">
      <v>899</v>
    </nc>
  </rcc>
  <rcc rId="83222" sId="1">
    <nc r="A2186">
      <v>900</v>
    </nc>
  </rcc>
  <rcc rId="83223" sId="1">
    <nc r="A2132">
      <v>901</v>
    </nc>
  </rcc>
  <rcc rId="83224" sId="1">
    <nc r="A2133">
      <v>902</v>
    </nc>
  </rcc>
  <rcc rId="83225" sId="1">
    <nc r="A2139">
      <v>903</v>
    </nc>
  </rcc>
  <rcc rId="83226" sId="1">
    <nc r="A2137">
      <v>904</v>
    </nc>
  </rcc>
  <rcc rId="83227" sId="1">
    <nc r="A2140">
      <v>905</v>
    </nc>
  </rcc>
  <rcc rId="83228" sId="1">
    <nc r="A2138">
      <v>906</v>
    </nc>
  </rcc>
  <rcc rId="83229" sId="1">
    <nc r="A2136">
      <v>907</v>
    </nc>
  </rcc>
  <rcc rId="83230" sId="1">
    <nc r="A2135">
      <v>908</v>
    </nc>
  </rcc>
  <rcc rId="83231" sId="1">
    <nc r="A2114">
      <v>909</v>
    </nc>
  </rcc>
  <rcc rId="83232" sId="1">
    <nc r="A2189">
      <v>910</v>
    </nc>
  </rcc>
  <rcc rId="83233" sId="1">
    <nc r="A2187">
      <v>911</v>
    </nc>
  </rcc>
  <rcc rId="83234" sId="1">
    <nc r="A2108">
      <v>912</v>
    </nc>
  </rcc>
  <rcc rId="83235" sId="1">
    <nc r="A2194">
      <v>913</v>
    </nc>
  </rcc>
  <rcc rId="83236" sId="1">
    <nc r="A2199">
      <v>914</v>
    </nc>
  </rcc>
  <rcc rId="83237" sId="1">
    <nc r="A2193">
      <v>915</v>
    </nc>
  </rcc>
  <rcc rId="83238" sId="1">
    <nc r="A2127">
      <v>916</v>
    </nc>
  </rcc>
  <rcc rId="83239" sId="1">
    <nc r="A2176">
      <v>917</v>
    </nc>
  </rcc>
  <rcc rId="83240" sId="1">
    <nc r="A2195">
      <v>918</v>
    </nc>
  </rcc>
  <rcc rId="83241" sId="1">
    <nc r="A2123">
      <v>919</v>
    </nc>
  </rcc>
  <rcc rId="83242" sId="1">
    <nc r="A2201">
      <v>920</v>
    </nc>
  </rcc>
  <rcc rId="83243" sId="1">
    <nc r="A2059">
      <v>921</v>
    </nc>
  </rcc>
  <rcc rId="83244" sId="1">
    <nc r="A2073">
      <v>922</v>
    </nc>
  </rcc>
  <rcc rId="83245" sId="1">
    <nc r="A2025">
      <v>923</v>
    </nc>
  </rcc>
  <rcc rId="83246" sId="1">
    <nc r="A2191">
      <v>924</v>
    </nc>
  </rcc>
  <rcc rId="83247" sId="1">
    <nc r="A2173">
      <v>925</v>
    </nc>
  </rcc>
  <rcc rId="83248" sId="1">
    <nc r="A2222">
      <v>926</v>
    </nc>
  </rcc>
  <rcc rId="83249" sId="1">
    <nc r="A2211">
      <v>927</v>
    </nc>
  </rcc>
  <rcc rId="83250" sId="1">
    <nc r="A1968">
      <v>928</v>
    </nc>
  </rcc>
  <rcc rId="83251" sId="1">
    <nc r="A1999">
      <v>929</v>
    </nc>
  </rcc>
  <rcc rId="83252" sId="1">
    <nc r="A2206">
      <v>930</v>
    </nc>
  </rcc>
  <rcc rId="83253" sId="1">
    <nc r="A2213">
      <v>931</v>
    </nc>
  </rcc>
  <rcc rId="83254" sId="1">
    <nc r="A2039">
      <v>932</v>
    </nc>
  </rcc>
  <rcc rId="83255" sId="1">
    <nc r="A2197">
      <v>933</v>
    </nc>
  </rcc>
  <rcc rId="83256" sId="1">
    <nc r="A2099">
      <v>934</v>
    </nc>
  </rcc>
  <rcc rId="83257" sId="1">
    <nc r="A2035">
      <v>935</v>
    </nc>
  </rcc>
  <rcc rId="83258" sId="1">
    <nc r="A2185">
      <v>936</v>
    </nc>
  </rcc>
  <rcc rId="83259" sId="1">
    <nc r="A2155">
      <v>937</v>
    </nc>
  </rcc>
  <rcc rId="83260" sId="1">
    <nc r="A2037">
      <v>938</v>
    </nc>
  </rcc>
  <rcc rId="83261" sId="1">
    <nc r="A2050">
      <v>939</v>
    </nc>
  </rcc>
  <rcc rId="83262" sId="1">
    <nc r="A2046">
      <v>940</v>
    </nc>
  </rcc>
  <rcc rId="83263" sId="1">
    <nc r="A2013">
      <v>941</v>
    </nc>
  </rcc>
  <rcc rId="83264" sId="1">
    <nc r="A2177">
      <v>942</v>
    </nc>
  </rcc>
  <rcc rId="83265" sId="1">
    <nc r="A2154">
      <v>943</v>
    </nc>
  </rcc>
  <rcc rId="83266" sId="1">
    <nc r="A2205">
      <v>944</v>
    </nc>
  </rcc>
  <rcc rId="83267" sId="1">
    <nc r="A2054">
      <v>945</v>
    </nc>
  </rcc>
  <rcc rId="83268" sId="1">
    <nc r="A2216">
      <v>946</v>
    </nc>
  </rcc>
  <rcc rId="83269" sId="1">
    <nc r="A2031">
      <v>947</v>
    </nc>
  </rcc>
  <rcc rId="83270" sId="1">
    <nc r="A2160">
      <v>948</v>
    </nc>
  </rcc>
  <rcc rId="83271" sId="1">
    <nc r="A2157">
      <v>949</v>
    </nc>
  </rcc>
  <rcc rId="83272" sId="1">
    <nc r="A2167">
      <v>950</v>
    </nc>
  </rcc>
  <rcc rId="83273" sId="1">
    <nc r="A2064">
      <v>951</v>
    </nc>
  </rcc>
  <rcc rId="83274" sId="1">
    <nc r="A2055">
      <v>952</v>
    </nc>
  </rcc>
  <rcc rId="83275" sId="1">
    <nc r="A2207">
      <v>953</v>
    </nc>
  </rcc>
  <rcc rId="83276" sId="1">
    <nc r="A2214">
      <v>954</v>
    </nc>
  </rcc>
  <rcc rId="83277" sId="1">
    <nc r="A2012">
      <v>955</v>
    </nc>
  </rcc>
  <rcc rId="83278" sId="1">
    <nc r="A2162">
      <v>956</v>
    </nc>
  </rcc>
  <rcc rId="83279" sId="1">
    <nc r="A2042">
      <v>957</v>
    </nc>
  </rcc>
  <rcc rId="83280" sId="1">
    <nc r="A2204">
      <v>958</v>
    </nc>
  </rcc>
  <rcc rId="83281" sId="1">
    <nc r="A2011">
      <v>959</v>
    </nc>
  </rcc>
  <rcc rId="83282" sId="1">
    <nc r="A2026">
      <v>960</v>
    </nc>
  </rcc>
  <rcc rId="83283" sId="1">
    <nc r="A2061">
      <v>961</v>
    </nc>
  </rcc>
  <rcc rId="83284" sId="1">
    <nc r="A1955">
      <v>962</v>
    </nc>
  </rcc>
  <rcc rId="83285" sId="1">
    <nc r="A2171">
      <v>963</v>
    </nc>
  </rcc>
  <rcc rId="83286" sId="1">
    <nc r="A2058">
      <v>964</v>
    </nc>
  </rcc>
  <rcc rId="83287" sId="1">
    <nc r="A2048">
      <v>965</v>
    </nc>
  </rcc>
  <rcc rId="83288" sId="1">
    <nc r="A2062">
      <v>966</v>
    </nc>
  </rcc>
  <rcc rId="83289" sId="1">
    <nc r="A2212">
      <v>967</v>
    </nc>
  </rcc>
  <rcc rId="83290" sId="1">
    <nc r="A2032">
      <v>968</v>
    </nc>
  </rcc>
  <rcc rId="83291" sId="1">
    <nc r="A2156">
      <v>969</v>
    </nc>
  </rcc>
  <rcc rId="83292" sId="1">
    <nc r="A1974">
      <v>970</v>
    </nc>
  </rcc>
  <rcc rId="83293" sId="1">
    <nc r="A2085">
      <v>971</v>
    </nc>
  </rcc>
  <rcc rId="83294" sId="1">
    <nc r="A1985">
      <v>972</v>
    </nc>
  </rcc>
  <rcc rId="83295" sId="1">
    <nc r="A2215">
      <v>973</v>
    </nc>
  </rcc>
  <rcc rId="83296" sId="1">
    <nc r="A2086">
      <v>974</v>
    </nc>
  </rcc>
  <rcc rId="83297" sId="1">
    <nc r="A2182">
      <v>975</v>
    </nc>
  </rcc>
  <rcc rId="83298" sId="1">
    <nc r="A2219">
      <v>976</v>
    </nc>
  </rcc>
  <rcc rId="83299" sId="1">
    <nc r="A1986">
      <v>977</v>
    </nc>
  </rcc>
  <rcc rId="83300" sId="1">
    <nc r="A2087">
      <v>978</v>
    </nc>
  </rcc>
  <rcc rId="83301" sId="1">
    <nc r="A2183">
      <v>979</v>
    </nc>
  </rcc>
  <rcc rId="83302" sId="1">
    <nc r="A2047">
      <v>980</v>
    </nc>
  </rcc>
  <rcc rId="83303" sId="1">
    <nc r="A2184">
      <v>981</v>
    </nc>
  </rcc>
  <rcc rId="83304" sId="1">
    <nc r="A2095">
      <v>982</v>
    </nc>
  </rcc>
  <rcc rId="83305" sId="1">
    <nc r="A1969">
      <v>983</v>
    </nc>
  </rcc>
  <rcc rId="83306" sId="1">
    <nc r="A2147">
      <v>984</v>
    </nc>
  </rcc>
  <rcc rId="83307" sId="1">
    <nc r="A2217">
      <v>985</v>
    </nc>
  </rcc>
  <rcc rId="83308" sId="1">
    <nc r="A2159">
      <v>986</v>
    </nc>
  </rcc>
  <rcc rId="83309" sId="1">
    <nc r="A2209">
      <v>987</v>
    </nc>
  </rcc>
  <rcc rId="83310" sId="1">
    <nc r="A2152">
      <v>988</v>
    </nc>
  </rcc>
  <rcc rId="83311" sId="1">
    <nc r="A2221">
      <v>989</v>
    </nc>
  </rcc>
  <rcc rId="83312" sId="1">
    <nc r="A2150">
      <v>990</v>
    </nc>
  </rcc>
  <rcc rId="83313" sId="1">
    <nc r="A2151">
      <v>991</v>
    </nc>
  </rcc>
  <rcc rId="83314" sId="1">
    <nc r="A2092">
      <v>992</v>
    </nc>
  </rcc>
  <rcc rId="83315" sId="1">
    <nc r="A1967">
      <v>993</v>
    </nc>
  </rcc>
  <rcc rId="83316" sId="1">
    <nc r="A2166">
      <v>994</v>
    </nc>
  </rcc>
  <rcc rId="83317" sId="1">
    <nc r="A2161">
      <v>995</v>
    </nc>
  </rcc>
  <rcc rId="83318" sId="1">
    <nc r="A2179">
      <v>996</v>
    </nc>
  </rcc>
  <rcc rId="83319" sId="1">
    <nc r="A2129">
      <v>997</v>
    </nc>
  </rcc>
  <rcc rId="83320" sId="1">
    <nc r="A2203">
      <v>998</v>
    </nc>
  </rcc>
  <rcc rId="83321" sId="1">
    <nc r="A2202">
      <v>999</v>
    </nc>
  </rcc>
  <rcc rId="83322" sId="1">
    <nc r="A2210">
      <v>1000</v>
    </nc>
  </rcc>
  <rcc rId="83323" sId="1">
    <nc r="A2128">
      <v>1001</v>
    </nc>
  </rcc>
  <rcc rId="83324" sId="1">
    <nc r="A1973">
      <v>1002</v>
    </nc>
  </rcc>
  <rcc rId="83325" sId="1">
    <nc r="A2158">
      <v>1003</v>
    </nc>
  </rcc>
  <rcc rId="83326" sId="1">
    <nc r="A2017">
      <v>1004</v>
    </nc>
  </rcc>
  <rcc rId="83327" sId="1">
    <nc r="A2175">
      <v>1005</v>
    </nc>
  </rcc>
  <rcc rId="83328" sId="1">
    <nc r="A2218">
      <v>1006</v>
    </nc>
  </rcc>
  <rcc rId="83329" sId="1">
    <nc r="A2165">
      <v>1007</v>
    </nc>
  </rcc>
  <rcc rId="83330" sId="1">
    <nc r="A1984">
      <v>1008</v>
    </nc>
  </rcc>
  <rcc rId="83331" sId="1">
    <nc r="A2089">
      <v>1009</v>
    </nc>
  </rcc>
  <rcc rId="83332" sId="1">
    <nc r="A2028">
      <v>1010</v>
    </nc>
  </rcc>
  <rcc rId="83333" sId="1">
    <nc r="A2049">
      <v>1011</v>
    </nc>
  </rcc>
  <rcc rId="83334" sId="1">
    <nc r="A2153">
      <v>1012</v>
    </nc>
  </rcc>
  <rcc rId="83335" sId="1">
    <nc r="A2029">
      <v>1013</v>
    </nc>
  </rcc>
  <rcc rId="83336" sId="1">
    <nc r="A2027">
      <v>1014</v>
    </nc>
  </rcc>
  <rcc rId="83337" sId="1">
    <nc r="A2208">
      <v>1015</v>
    </nc>
  </rcc>
  <rcc rId="83338" sId="1">
    <nc r="A2053">
      <v>1016</v>
    </nc>
  </rcc>
  <rcc rId="83339" sId="1">
    <nc r="A2051">
      <v>1017</v>
    </nc>
  </rcc>
  <rcc rId="83340" sId="1">
    <nc r="A2093">
      <v>1018</v>
    </nc>
  </rcc>
  <rcc rId="83341" sId="1">
    <nc r="A2030">
      <v>1019</v>
    </nc>
  </rcc>
  <rcc rId="83342" sId="1">
    <nc r="A2163">
      <v>1020</v>
    </nc>
  </rcc>
  <rcc rId="83343" sId="1">
    <nc r="A2019">
      <v>1021</v>
    </nc>
  </rcc>
  <rcc rId="83344" sId="1">
    <nc r="A2034">
      <v>1022</v>
    </nc>
  </rcc>
  <rcc rId="83345" sId="1">
    <nc r="A2036">
      <v>1023</v>
    </nc>
  </rcc>
  <rcc rId="83346" sId="1">
    <nc r="A2097">
      <v>1024</v>
    </nc>
  </rcc>
  <rcc rId="83347" sId="1">
    <nc r="A2220">
      <v>1025</v>
    </nc>
  </rcc>
  <rcc rId="83348" sId="1">
    <nc r="A2063">
      <v>1026</v>
    </nc>
  </rcc>
  <rcc rId="83349" sId="1">
    <nc r="A2174">
      <v>1027</v>
    </nc>
  </rcc>
  <rcc rId="83350" sId="1">
    <nc r="A2172">
      <v>1028</v>
    </nc>
  </rcc>
  <rcc rId="83351" sId="1">
    <nc r="A2014">
      <v>1029</v>
    </nc>
  </rcc>
  <rcc rId="83352" sId="1">
    <nc r="A2148">
      <v>1030</v>
    </nc>
  </rcc>
  <rcc rId="83353" sId="1">
    <nc r="A2070">
      <v>1031</v>
    </nc>
  </rcc>
  <rcc rId="83354" sId="1">
    <nc r="A2146">
      <v>1032</v>
    </nc>
  </rcc>
  <rcc rId="83355" sId="1">
    <nc r="A2100">
      <v>1033</v>
    </nc>
  </rcc>
  <rcc rId="83356" sId="1">
    <nc r="A2181">
      <v>1034</v>
    </nc>
  </rcc>
  <rcc rId="83357" sId="1">
    <nc r="A2178">
      <v>1035</v>
    </nc>
  </rcc>
  <rcc rId="83358" sId="1">
    <nc r="A2180">
      <v>1036</v>
    </nc>
  </rcc>
  <rcc rId="83359" sId="1">
    <nc r="A1987">
      <v>1037</v>
    </nc>
  </rcc>
  <rcc rId="83360" sId="1">
    <nc r="A2038">
      <v>1038</v>
    </nc>
  </rcc>
  <rcc rId="83361" sId="1">
    <nc r="A1958">
      <v>1039</v>
    </nc>
  </rcc>
  <rcc rId="83362" sId="1">
    <nc r="A2000">
      <v>1040</v>
    </nc>
  </rcc>
  <rcc rId="83363" sId="1">
    <nc r="A1966">
      <v>1041</v>
    </nc>
  </rcc>
  <rcc rId="83364" sId="1">
    <nc r="A1342">
      <v>1042</v>
    </nc>
  </rcc>
  <rcc rId="83365" sId="1">
    <nc r="A1972">
      <v>1043</v>
    </nc>
  </rcc>
  <rcc rId="83366" sId="1">
    <nc r="A1983">
      <v>1044</v>
    </nc>
  </rcc>
  <rcc rId="83367" sId="1">
    <nc r="A1982">
      <v>1045</v>
    </nc>
  </rcc>
  <rcc rId="83368" sId="1">
    <nc r="A1953">
      <v>1046</v>
    </nc>
  </rcc>
  <rcc rId="83369" sId="1">
    <nc r="A1956">
      <v>1047</v>
    </nc>
  </rcc>
  <rcc rId="83370" sId="1">
    <nc r="A2101">
      <v>1048</v>
    </nc>
  </rcc>
  <rcc rId="83371" sId="1">
    <nc r="A1964">
      <v>1049</v>
    </nc>
  </rcc>
  <rcc rId="83372" sId="1">
    <nc r="A2052">
      <v>1050</v>
    </nc>
  </rcc>
  <rcc rId="83373" sId="1">
    <nc r="A1977">
      <v>1051</v>
    </nc>
  </rcc>
  <rcc rId="83374" sId="1">
    <nc r="A1971">
      <v>1052</v>
    </nc>
  </rcc>
  <rcc rId="83375" sId="1">
    <nc r="A2080">
      <v>1053</v>
    </nc>
  </rcc>
  <rcc rId="83376" sId="1">
    <nc r="A1961">
      <v>1054</v>
    </nc>
  </rcc>
  <rcc rId="83377" sId="1">
    <nc r="A1960">
      <v>1055</v>
    </nc>
  </rcc>
  <rcc rId="83378" sId="1">
    <nc r="A1962">
      <v>1056</v>
    </nc>
  </rcc>
  <rcc rId="83379" sId="1">
    <nc r="A2076">
      <v>1057</v>
    </nc>
  </rcc>
  <rcc rId="83380" sId="1">
    <nc r="A2074">
      <v>1058</v>
    </nc>
  </rcc>
  <rcc rId="83381" sId="1">
    <nc r="A2075">
      <v>1059</v>
    </nc>
  </rcc>
  <rcc rId="83382" sId="1">
    <nc r="A1959">
      <v>1060</v>
    </nc>
  </rcc>
  <rcc rId="83383" sId="1">
    <nc r="A1981">
      <v>1061</v>
    </nc>
  </rcc>
  <rcc rId="83384" sId="1">
    <nc r="A2098">
      <v>1062</v>
    </nc>
  </rcc>
  <rcc rId="83385" sId="1">
    <nc r="A2041">
      <v>1063</v>
    </nc>
  </rcc>
  <rcc rId="83386" sId="1">
    <nc r="A2040">
      <v>1064</v>
    </nc>
  </rcc>
  <rcc rId="83387" sId="1">
    <nc r="A2033">
      <v>1065</v>
    </nc>
  </rcc>
  <rcc rId="83388" sId="1">
    <nc r="A1954">
      <v>1066</v>
    </nc>
  </rcc>
  <rcc rId="83389" sId="1">
    <nc r="A2068">
      <v>1067</v>
    </nc>
  </rcc>
  <rcc rId="83390" sId="1">
    <nc r="A2091">
      <v>1068</v>
    </nc>
  </rcc>
  <rcc rId="83391" sId="1">
    <nc r="A2096">
      <v>1069</v>
    </nc>
  </rcc>
  <rcc rId="83392" sId="1">
    <nc r="A1965">
      <v>1070</v>
    </nc>
  </rcc>
  <rcc rId="83393" sId="1">
    <nc r="A1970">
      <v>1071</v>
    </nc>
  </rcc>
  <rcc rId="83394" sId="1">
    <nc r="A1957">
      <v>1072</v>
    </nc>
  </rcc>
  <rcc rId="83395" sId="1">
    <nc r="A1458">
      <v>1073</v>
    </nc>
  </rcc>
  <rcc rId="83396" sId="1">
    <nc r="A2188">
      <v>1074</v>
    </nc>
  </rcc>
  <rcc rId="83397" sId="1">
    <nc r="A2478">
      <v>1075</v>
    </nc>
  </rcc>
  <rcc rId="83398" sId="1">
    <nc r="A1992">
      <v>1076</v>
    </nc>
  </rcc>
  <rcc rId="83399" sId="1">
    <nc r="A1991">
      <v>1077</v>
    </nc>
  </rcc>
  <rcc rId="83400" sId="1">
    <nc r="A2247">
      <v>1078</v>
    </nc>
  </rcc>
  <rcc rId="83401" sId="1">
    <nc r="A2431">
      <v>1079</v>
    </nc>
  </rcc>
  <rcc rId="83402" sId="1">
    <nc r="A2400">
      <v>1080</v>
    </nc>
  </rcc>
  <rcc rId="83403" sId="1">
    <nc r="A2487">
      <v>1081</v>
    </nc>
  </rcc>
  <rcc rId="83404" sId="1">
    <nc r="A2441">
      <v>1082</v>
    </nc>
  </rcc>
  <rcc rId="83405" sId="1">
    <nc r="A2409">
      <v>1083</v>
    </nc>
  </rcc>
  <rcc rId="83406" sId="1">
    <nc r="A2418">
      <v>1084</v>
    </nc>
  </rcc>
  <rcc rId="83407" sId="1">
    <nc r="A2425">
      <v>1085</v>
    </nc>
  </rcc>
  <rcc rId="83408" sId="1">
    <nc r="A2424">
      <v>1086</v>
    </nc>
  </rcc>
  <rcc rId="83409" sId="1">
    <nc r="A2417">
      <v>1087</v>
    </nc>
  </rcc>
  <rcc rId="83410" sId="1">
    <nc r="A2408">
      <v>1088</v>
    </nc>
  </rcc>
  <rcc rId="83411" sId="1">
    <nc r="A2117">
      <v>1089</v>
    </nc>
  </rcc>
  <rcc rId="83412" sId="1">
    <nc r="A2480">
      <v>1090</v>
    </nc>
  </rcc>
  <rcc rId="83413" sId="1">
    <nc r="A2465">
      <v>1091</v>
    </nc>
  </rcc>
  <rcc rId="83414" sId="1">
    <nc r="A2395">
      <v>1092</v>
    </nc>
  </rcc>
  <rcc rId="83415" sId="1">
    <nc r="A2118">
      <v>1093</v>
    </nc>
  </rcc>
  <rcc rId="83416" sId="1">
    <nc r="A2481">
      <v>1094</v>
    </nc>
  </rcc>
  <rcc rId="83417" sId="1">
    <nc r="A2483">
      <v>1095</v>
    </nc>
  </rcc>
  <rcc rId="83418" sId="1">
    <nc r="A2489">
      <v>1096</v>
    </nc>
  </rcc>
  <rcc rId="83419" sId="1">
    <nc r="A2419">
      <v>1097</v>
    </nc>
  </rcc>
  <rcc rId="83420" sId="1">
    <nc r="A2410">
      <v>1098</v>
    </nc>
  </rcc>
  <rcc rId="83421" sId="1">
    <nc r="A2426">
      <v>1099</v>
    </nc>
  </rcc>
  <rcc rId="83422" sId="1">
    <nc r="A2413">
      <v>1100</v>
    </nc>
  </rcc>
  <rcc rId="83423" sId="1">
    <nc r="A2406">
      <v>1101</v>
    </nc>
  </rcc>
  <rcc rId="83424" sId="1">
    <nc r="A2415">
      <v>1102</v>
    </nc>
  </rcc>
  <rcc rId="83425" sId="1">
    <nc r="A2421">
      <v>1103</v>
    </nc>
  </rcc>
  <rcc rId="83426" sId="1">
    <nc r="A2405">
      <v>1104</v>
    </nc>
  </rcc>
  <rcc rId="83427" sId="1">
    <nc r="A2414">
      <v>1105</v>
    </nc>
  </rcc>
  <rcc rId="83428" sId="1">
    <nc r="A2422">
      <v>1106</v>
    </nc>
  </rcc>
  <rcc rId="83429" sId="1">
    <nc r="A2404">
      <v>1107</v>
    </nc>
  </rcc>
  <rcc rId="83430" sId="1">
    <nc r="A2060">
      <v>1108</v>
    </nc>
  </rcc>
  <rcc rId="83431" sId="1">
    <nc r="A2444">
      <v>1109</v>
    </nc>
  </rcc>
  <rcc rId="83432" sId="1">
    <nc r="A2396">
      <v>1110</v>
    </nc>
  </rcc>
  <rcc rId="83433" sId="1">
    <nc r="A2267">
      <v>1111</v>
    </nc>
  </rcc>
  <rcc rId="83434" sId="1">
    <nc r="A2346">
      <v>1112</v>
    </nc>
  </rcc>
  <rcc rId="83435" sId="1">
    <nc r="A2350">
      <v>1113</v>
    </nc>
  </rcc>
  <rcc rId="83436" sId="1">
    <nc r="A2347">
      <v>1114</v>
    </nc>
  </rcc>
  <rcc rId="83437" sId="1">
    <nc r="A2399">
      <v>1115</v>
    </nc>
  </rcc>
  <rcc rId="83438" sId="1">
    <nc r="A2397">
      <v>1116</v>
    </nc>
  </rcc>
  <rcc rId="83439" sId="1">
    <nc r="A2486">
      <v>1117</v>
    </nc>
  </rcc>
  <rcc rId="83440" sId="1">
    <nc r="A2351">
      <v>1118</v>
    </nc>
  </rcc>
  <rcc rId="83441" sId="1">
    <nc r="A2304">
      <v>1119</v>
    </nc>
  </rcc>
  <rcc rId="83442" sId="1">
    <nc r="A2379">
      <v>1120</v>
    </nc>
  </rcc>
  <rcc rId="83443" sId="1">
    <nc r="A2149">
      <v>1121</v>
    </nc>
  </rcc>
  <rcc rId="83444" sId="1">
    <nc r="A2482">
      <v>1122</v>
    </nc>
  </rcc>
  <rcc rId="83445" sId="1">
    <nc r="A2446">
      <v>1123</v>
    </nc>
  </rcc>
  <rcc rId="83446" sId="1">
    <nc r="A2468">
      <v>1124</v>
    </nc>
  </rcc>
  <rcc rId="83447" sId="1">
    <nc r="A2268">
      <v>1125</v>
    </nc>
  </rcc>
  <rcc rId="83448" sId="1">
    <nc r="A2402">
      <v>1126</v>
    </nc>
  </rcc>
  <rcc rId="83449" sId="1">
    <nc r="A2401">
      <v>1127</v>
    </nc>
  </rcc>
  <rcc rId="83450" sId="1">
    <nc r="A2435">
      <v>1128</v>
    </nc>
  </rcc>
  <rcc rId="83451" sId="1">
    <nc r="A2403">
      <v>1129</v>
    </nc>
  </rcc>
  <rcc rId="83452" sId="1">
    <nc r="A2439">
      <v>1130</v>
    </nc>
  </rcc>
  <rcc rId="83453" sId="1">
    <nc r="A2437">
      <v>1131</v>
    </nc>
  </rcc>
  <rcc rId="83454" sId="1">
    <nc r="A2438">
      <v>1132</v>
    </nc>
  </rcc>
  <rcc rId="83455" sId="1">
    <nc r="A2440">
      <v>1133</v>
    </nc>
  </rcc>
  <rcc rId="83456" sId="1">
    <nc r="A2416">
      <v>1134</v>
    </nc>
  </rcc>
  <rcc rId="83457" sId="1">
    <nc r="A2407">
      <v>1135</v>
    </nc>
  </rcc>
  <rcc rId="83458" sId="1">
    <nc r="A2423">
      <v>1136</v>
    </nc>
  </rcc>
  <rcc rId="83459" sId="1">
    <nc r="A2477">
      <v>1137</v>
    </nc>
  </rcc>
  <rcc rId="83460" sId="1">
    <nc r="A2116">
      <v>1138</v>
    </nc>
  </rcc>
  <rcc rId="83461" sId="1">
    <nc r="A2471">
      <v>1139</v>
    </nc>
  </rcc>
  <rcc rId="83462" sId="1">
    <nc r="A2430">
      <v>1140</v>
    </nc>
  </rcc>
  <rcc rId="83463" sId="1">
    <nc r="A2119">
      <v>1141</v>
    </nc>
  </rcc>
  <rcc rId="83464" sId="1">
    <nc r="A2427">
      <v>1142</v>
    </nc>
  </rcc>
  <rcc rId="83465" sId="1">
    <nc r="A2420">
      <v>1143</v>
    </nc>
  </rcc>
  <rcc rId="83466" sId="1">
    <nc r="A2411">
      <v>1144</v>
    </nc>
  </rcc>
  <rcc rId="83467" sId="1">
    <nc r="A2455">
      <v>1145</v>
    </nc>
  </rcc>
  <rcc rId="83468" sId="1">
    <nc r="A2485">
      <v>1146</v>
    </nc>
  </rcc>
  <rcc rId="83469" sId="1">
    <nc r="A2447">
      <v>1147</v>
    </nc>
  </rcc>
  <rcc rId="83470" sId="1">
    <nc r="A2484">
      <v>1148</v>
    </nc>
  </rcc>
  <rcc rId="83471" sId="1">
    <nc r="A2248">
      <v>1149</v>
    </nc>
  </rcc>
  <rcc rId="83472" sId="1">
    <nc r="A2412">
      <v>1150</v>
    </nc>
  </rcc>
  <rcc rId="83473" sId="1">
    <nc r="A2291">
      <v>1151</v>
    </nc>
  </rcc>
  <rcc rId="83474" sId="1">
    <nc r="A2292">
      <v>1152</v>
    </nc>
  </rcc>
  <rcc rId="83475" sId="1">
    <nc r="A2442">
      <v>1153</v>
    </nc>
  </rcc>
  <rcc rId="83476" sId="1">
    <nc r="A2445">
      <v>1154</v>
    </nc>
  </rcc>
  <rcc rId="83477" sId="1">
    <nc r="A2359">
      <v>1155</v>
    </nc>
  </rcc>
  <rcc rId="83478" sId="1">
    <nc r="A2355">
      <v>1156</v>
    </nc>
  </rcc>
  <rcc rId="83479" sId="1">
    <nc r="A2428">
      <v>1157</v>
    </nc>
  </rcc>
  <rcc rId="83480" sId="1">
    <nc r="A2301">
      <v>1158</v>
    </nc>
  </rcc>
  <rcc rId="83481" sId="1">
    <nc r="A1989">
      <v>1159</v>
    </nc>
  </rcc>
  <rcc rId="83482" sId="1">
    <nc r="A2142">
      <v>1160</v>
    </nc>
  </rcc>
  <rcc rId="83483" sId="1">
    <nc r="A2115">
      <v>1161</v>
    </nc>
  </rcc>
  <rcc rId="83484" sId="1">
    <nc r="A2349">
      <v>1162</v>
    </nc>
  </rcc>
  <rcc rId="83485" sId="1">
    <nc r="A2429">
      <v>1163</v>
    </nc>
  </rcc>
  <rcc rId="83486" sId="1">
    <nc r="A2398">
      <v>1164</v>
    </nc>
  </rcc>
  <rcc rId="83487" sId="1">
    <nc r="A2443">
      <v>1165</v>
    </nc>
  </rcc>
  <rcc rId="83488" sId="1">
    <nc r="A2071">
      <v>1166</v>
    </nc>
  </rcc>
  <rcc rId="83489" sId="1">
    <nc r="A2072">
      <v>1167</v>
    </nc>
  </rcc>
  <rcc rId="83490" sId="1">
    <nc r="A2007">
      <v>1168</v>
    </nc>
  </rcc>
  <rcc rId="83491" sId="1">
    <nc r="A2460">
      <v>1169</v>
    </nc>
  </rcc>
  <rcc rId="83492" sId="1">
    <nc r="A2340">
      <v>1170</v>
    </nc>
  </rcc>
  <rcc rId="83493" sId="1">
    <nc r="A1979">
      <v>1171</v>
    </nc>
  </rcc>
  <rcc rId="83494" sId="1">
    <nc r="A2432">
      <v>1172</v>
    </nc>
  </rcc>
  <rcc rId="83495" sId="1">
    <nc r="A2381">
      <v>1173</v>
    </nc>
  </rcc>
  <rcc rId="83496" sId="1">
    <nc r="A2310">
      <v>1174</v>
    </nc>
  </rcc>
  <rcc rId="83497" sId="1">
    <nc r="A2517">
      <v>1175</v>
    </nc>
  </rcc>
  <rcc rId="83498" sId="1">
    <nc r="A2323">
      <v>1176</v>
    </nc>
  </rcc>
  <rcc rId="83499" sId="1">
    <nc r="A2360">
      <v>1177</v>
    </nc>
  </rcc>
  <rcc rId="83500" sId="1">
    <nc r="A2492">
      <v>1178</v>
    </nc>
  </rcc>
  <rcc rId="83501" sId="1">
    <nc r="A2502">
      <v>1179</v>
    </nc>
  </rcc>
  <rcc rId="83502" sId="1">
    <nc r="A2263">
      <v>1180</v>
    </nc>
  </rcc>
  <rcc rId="83503" sId="1">
    <nc r="A2534">
      <v>1181</v>
    </nc>
  </rcc>
  <rcc rId="83504" sId="1">
    <nc r="A2476">
      <v>1182</v>
    </nc>
  </rcc>
  <rcc rId="83505" sId="1">
    <nc r="A2330">
      <v>1183</v>
    </nc>
  </rcc>
  <rcc rId="83506" sId="1">
    <nc r="A2331">
      <v>1184</v>
    </nc>
  </rcc>
  <rcc rId="83507" sId="1">
    <nc r="A2326">
      <v>1185</v>
    </nc>
  </rcc>
  <rcc rId="83508" sId="1">
    <nc r="A2475">
      <v>1186</v>
    </nc>
  </rcc>
  <rcc rId="83509" sId="1">
    <nc r="A2339">
      <v>1187</v>
    </nc>
  </rcc>
  <rcc rId="83510" sId="1">
    <nc r="A2473">
      <v>1188</v>
    </nc>
  </rcc>
  <rcc rId="83511" sId="1">
    <nc r="A1963">
      <v>1189</v>
    </nc>
  </rcc>
  <rcc rId="83512" sId="1">
    <nc r="A2382">
      <v>1190</v>
    </nc>
  </rcc>
  <rcc rId="83513" sId="1">
    <nc r="A2001">
      <v>1191</v>
    </nc>
  </rcc>
  <rcc rId="83514" sId="1">
    <nc r="A2306">
      <v>1192</v>
    </nc>
  </rcc>
  <rcc rId="83515" sId="1">
    <nc r="A2467">
      <v>1193</v>
    </nc>
  </rcc>
  <rcc rId="83516" sId="1">
    <nc r="A2341">
      <v>1194</v>
    </nc>
  </rcc>
  <rcc rId="83517" sId="1">
    <nc r="A2451">
      <v>1195</v>
    </nc>
  </rcc>
  <rcc rId="83518" sId="1">
    <nc r="A2459">
      <v>1196</v>
    </nc>
  </rcc>
  <rcc rId="83519" sId="1">
    <nc r="A2490">
      <v>1197</v>
    </nc>
  </rcc>
  <rcc rId="83520" sId="1">
    <nc r="A2305">
      <v>1198</v>
    </nc>
  </rcc>
  <rcc rId="83521" sId="1">
    <nc r="A2388">
      <v>1199</v>
    </nc>
  </rcc>
  <rcc rId="83522" sId="1">
    <nc r="A2453">
      <v>1200</v>
    </nc>
  </rcc>
  <rcc rId="83523" sId="1">
    <nc r="A2294">
      <v>1201</v>
    </nc>
  </rcc>
  <rcc rId="83524" sId="1">
    <nc r="A2277">
      <v>1202</v>
    </nc>
  </rcc>
  <rcc rId="83525" sId="1">
    <nc r="A1995">
      <v>1203</v>
    </nc>
  </rcc>
  <rcc rId="83526" sId="1">
    <nc r="A2510">
      <v>1204</v>
    </nc>
  </rcc>
  <rcc rId="83527" sId="1">
    <nc r="A2507">
      <v>1205</v>
    </nc>
  </rcc>
  <rcc rId="83528" sId="1">
    <nc r="A2362">
      <v>1206</v>
    </nc>
  </rcc>
  <rcc rId="83529" sId="1">
    <nc r="A2463">
      <v>1207</v>
    </nc>
  </rcc>
  <rcc rId="83530" sId="1">
    <nc r="A2314">
      <v>1208</v>
    </nc>
  </rcc>
  <rcc rId="83531" sId="1">
    <nc r="A2479">
      <v>1209</v>
    </nc>
  </rcc>
  <rcc rId="83532" sId="1">
    <nc r="A2464">
      <v>1210</v>
    </nc>
  </rcc>
  <rcc rId="83533" sId="1">
    <nc r="A2272">
      <v>1211</v>
    </nc>
  </rcc>
  <rcc rId="83534" sId="1">
    <nc r="A2496">
      <v>1212</v>
    </nc>
  </rcc>
  <rcc rId="83535" sId="1">
    <nc r="A2004">
      <v>1213</v>
    </nc>
  </rcc>
  <rcc rId="83536" sId="1">
    <nc r="A2003">
      <v>1214</v>
    </nc>
  </rcc>
  <rcc rId="83537" sId="1">
    <nc r="A1990">
      <v>1215</v>
    </nc>
  </rcc>
  <rcc rId="83538" sId="1">
    <nc r="A2143">
      <v>1216</v>
    </nc>
  </rcc>
  <rcc rId="83539" sId="1">
    <nc r="A2493">
      <v>1217</v>
    </nc>
  </rcc>
  <rcc rId="83540" sId="1">
    <nc r="A2503">
      <v>1218</v>
    </nc>
  </rcc>
  <rcc rId="83541" sId="1">
    <nc r="A2271">
      <v>1219</v>
    </nc>
  </rcc>
  <rcc rId="83542" sId="1">
    <nc r="A2079">
      <v>1220</v>
    </nc>
  </rcc>
  <rcc rId="83543" sId="1">
    <nc r="A2530">
      <v>1221</v>
    </nc>
  </rcc>
  <rcc rId="83544" sId="1">
    <nc r="A2458">
      <v>1222</v>
    </nc>
  </rcc>
  <rcc rId="83545" sId="1">
    <nc r="A2322">
      <v>1223</v>
    </nc>
  </rcc>
  <rcc rId="83546" sId="1">
    <nc r="A2436">
      <v>1224</v>
    </nc>
  </rcc>
  <rcc rId="83547" sId="1">
    <nc r="A2509">
      <v>1225</v>
    </nc>
  </rcc>
  <rcc rId="83548" sId="1">
    <nc r="A2508">
      <v>1226</v>
    </nc>
  </rcc>
  <rcc rId="83549" sId="1">
    <nc r="A2512">
      <v>1227</v>
    </nc>
  </rcc>
  <rcc rId="83550" sId="1">
    <nc r="A2358">
      <v>1228</v>
    </nc>
  </rcc>
  <rcc rId="83551" sId="1">
    <nc r="A2010">
      <v>1229</v>
    </nc>
  </rcc>
  <rcc rId="83552" sId="1">
    <nc r="A2523">
      <v>1230</v>
    </nc>
  </rcc>
  <rcc rId="83553" sId="1">
    <nc r="A2259">
      <v>1231</v>
    </nc>
  </rcc>
  <rcc rId="83554" sId="1">
    <nc r="A2461">
      <v>1232</v>
    </nc>
  </rcc>
  <rcc rId="83555" sId="1">
    <nc r="A2501">
      <v>1233</v>
    </nc>
  </rcc>
  <rcc rId="83556" sId="1">
    <nc r="A2298">
      <v>1234</v>
    </nc>
  </rcc>
  <rcc rId="83557" sId="1">
    <nc r="A2297">
      <v>1235</v>
    </nc>
  </rcc>
  <rcc rId="83558" sId="1">
    <nc r="A2006">
      <v>1236</v>
    </nc>
  </rcc>
  <rcc rId="83559" sId="1">
    <nc r="A2387">
      <v>1237</v>
    </nc>
  </rcc>
  <rcc rId="83560" sId="1">
    <nc r="A2506">
      <v>1238</v>
    </nc>
  </rcc>
  <rcc rId="83561" sId="1">
    <nc r="A2144">
      <v>1239</v>
    </nc>
  </rcc>
  <rcc rId="83562" sId="1">
    <nc r="A2337">
      <v>1240</v>
    </nc>
  </rcc>
  <rcc rId="83563" sId="1">
    <nc r="A2524">
      <v>1241</v>
    </nc>
  </rcc>
  <rcc rId="83564" sId="1">
    <nc r="A2264">
      <v>1242</v>
    </nc>
  </rcc>
  <rcc rId="83565" sId="1">
    <nc r="A2265">
      <v>1243</v>
    </nc>
  </rcc>
  <rcc rId="83566" sId="1">
    <nc r="A1978">
      <v>1244</v>
    </nc>
  </rcc>
  <rcc rId="83567" sId="1">
    <nc r="A2281">
      <v>1245</v>
    </nc>
  </rcc>
  <rcc rId="83568" sId="1">
    <nc r="A2495">
      <v>1246</v>
    </nc>
  </rcc>
  <rcc rId="83569" sId="1">
    <nc r="A2494">
      <v>1247</v>
    </nc>
  </rcc>
  <rcc rId="83570" sId="1">
    <nc r="A2261">
      <v>1248</v>
    </nc>
  </rcc>
  <rcc rId="83571" sId="1">
    <nc r="A2513">
      <v>1249</v>
    </nc>
  </rcc>
  <rcc rId="83572" sId="1">
    <nc r="A2009">
      <v>1250</v>
    </nc>
  </rcc>
  <rcc rId="83573" sId="1">
    <nc r="A2498">
      <v>1251</v>
    </nc>
  </rcc>
  <rcc rId="83574" sId="1">
    <nc r="A2488">
      <v>1252</v>
    </nc>
  </rcc>
  <rcc rId="83575" sId="1">
    <nc r="A2299">
      <v>1253</v>
    </nc>
  </rcc>
  <rcc rId="83576" sId="1">
    <nc r="A2533">
      <v>1254</v>
    </nc>
  </rcc>
  <rcc rId="83577" sId="1">
    <nc r="A2375">
      <v>1255</v>
    </nc>
  </rcc>
  <rcc rId="83578" sId="1">
    <nc r="A2333">
      <v>1256</v>
    </nc>
  </rcc>
  <rcc rId="83579" sId="1">
    <nc r="A2454">
      <v>1257</v>
    </nc>
  </rcc>
  <rcc rId="83580" sId="1">
    <nc r="A2078">
      <v>1258</v>
    </nc>
  </rcc>
  <rcc rId="83581" sId="1">
    <nc r="A2303">
      <v>1259</v>
    </nc>
  </rcc>
  <rcc rId="83582" sId="1">
    <nc r="A2077">
      <v>1260</v>
    </nc>
  </rcc>
  <rcc rId="83583" sId="1">
    <nc r="A2372">
      <v>1261</v>
    </nc>
  </rcc>
  <rcc rId="83584" sId="1">
    <nc r="A2515">
      <v>1262</v>
    </nc>
  </rcc>
  <rcc rId="83585" sId="1">
    <nc r="A2357">
      <v>1263</v>
    </nc>
  </rcc>
  <rcc rId="83586" sId="1">
    <nc r="A2024">
      <v>1264</v>
    </nc>
  </rcc>
  <rcc rId="83587" sId="1">
    <nc r="A2376">
      <v>1265</v>
    </nc>
  </rcc>
  <rcc rId="83588" sId="1">
    <nc r="A2335">
      <v>1266</v>
    </nc>
  </rcc>
  <rcc rId="83589" sId="1">
    <nc r="A2260">
      <v>1267</v>
    </nc>
  </rcc>
  <rcc rId="83590" sId="1">
    <nc r="A2518">
      <v>1268</v>
    </nc>
  </rcc>
  <rcc rId="83591" sId="1">
    <nc r="A2529">
      <v>1269</v>
    </nc>
  </rcc>
  <rcc rId="83592" sId="1">
    <nc r="A2361">
      <v>1270</v>
    </nc>
  </rcc>
  <rcc rId="83593" sId="1">
    <nc r="A2145">
      <v>1271</v>
    </nc>
  </rcc>
  <rcc rId="83594" sId="1">
    <nc r="A2084">
      <v>1272</v>
    </nc>
  </rcc>
  <rcc rId="83595" sId="1">
    <nc r="A2497">
      <v>1273</v>
    </nc>
  </rcc>
  <rcc rId="83596" sId="1">
    <nc r="A2352">
      <v>1274</v>
    </nc>
  </rcc>
  <rcc rId="83597" sId="1">
    <nc r="A2525">
      <v>1275</v>
    </nc>
  </rcc>
  <rcc rId="83598" sId="1">
    <nc r="A2044">
      <v>1276</v>
    </nc>
  </rcc>
  <rcc rId="83599" sId="1">
    <nc r="A2321">
      <v>1277</v>
    </nc>
  </rcc>
  <rcc rId="83600" sId="1">
    <nc r="A2470">
      <v>1278</v>
    </nc>
  </rcc>
  <rcc rId="83601" sId="1">
    <nc r="A2353">
      <v>1279</v>
    </nc>
  </rcc>
  <rcc rId="83602" sId="1">
    <nc r="A2522">
      <v>1280</v>
    </nc>
  </rcc>
  <rcc rId="83603" sId="1">
    <nc r="A2266">
      <v>1281</v>
    </nc>
  </rcc>
  <rcc rId="83604" sId="1">
    <nc r="A2457">
      <v>1282</v>
    </nc>
  </rcc>
  <rcc rId="83605" sId="1">
    <nc r="A2520">
      <v>1283</v>
    </nc>
  </rcc>
  <rcc rId="83606" sId="1">
    <nc r="A2514">
      <v>1284</v>
    </nc>
  </rcc>
  <rcc rId="83607" sId="1">
    <nc r="A2356">
      <v>1285</v>
    </nc>
  </rcc>
  <rcc rId="83608" sId="1">
    <nc r="A2088">
      <v>1286</v>
    </nc>
  </rcc>
  <rcc rId="83609" sId="1">
    <nc r="A2338">
      <v>1287</v>
    </nc>
  </rcc>
  <rcc rId="83610" sId="1">
    <nc r="A2056">
      <v>1288</v>
    </nc>
  </rcc>
  <rcc rId="83611" sId="1">
    <nc r="A2342">
      <v>1289</v>
    </nc>
  </rcc>
  <rcc rId="83612" sId="1">
    <nc r="A2258">
      <v>1290</v>
    </nc>
  </rcc>
  <rcc rId="83613" sId="1">
    <nc r="A2343">
      <v>1291</v>
    </nc>
  </rcc>
  <rcc rId="83614" sId="1">
    <nc r="A2500">
      <v>1292</v>
    </nc>
  </rcc>
  <rcc rId="83615" sId="1">
    <nc r="A2448">
      <v>1293</v>
    </nc>
  </rcc>
  <rcc rId="83616" sId="1">
    <nc r="A2278">
      <v>1294</v>
    </nc>
  </rcc>
  <rcc rId="83617" sId="1">
    <nc r="A2329">
      <v>1295</v>
    </nc>
  </rcc>
  <rcc rId="83618" sId="1">
    <nc r="A2069">
      <v>1296</v>
    </nc>
  </rcc>
  <rcc rId="83619" sId="1">
    <nc r="A2043">
      <v>1297</v>
    </nc>
  </rcc>
  <rcc rId="83620" sId="1">
    <nc r="A2083">
      <v>1298</v>
    </nc>
  </rcc>
  <rcc rId="83621" sId="1">
    <nc r="A2164">
      <v>1299</v>
    </nc>
  </rcc>
  <rcc rId="83622" sId="1">
    <nc r="A1994">
      <v>1300</v>
    </nc>
  </rcc>
  <rcc rId="83623" sId="1">
    <nc r="A2462">
      <v>1301</v>
    </nc>
  </rcc>
  <rcc rId="83624" sId="1">
    <nc r="A2450">
      <v>1302</v>
    </nc>
  </rcc>
  <rcc rId="83625" sId="1">
    <nc r="A2532">
      <v>1303</v>
    </nc>
  </rcc>
  <rcc rId="83626" sId="1">
    <nc r="A2257">
      <v>1304</v>
    </nc>
  </rcc>
  <rcc rId="83627" sId="1">
    <nc r="A2449">
      <v>1305</v>
    </nc>
  </rcc>
  <rcc rId="83628" sId="1">
    <nc r="A2535">
      <v>1306</v>
    </nc>
  </rcc>
  <rcc rId="83629" sId="1">
    <nc r="A2531">
      <v>1307</v>
    </nc>
  </rcc>
  <rcc rId="83630" sId="1">
    <nc r="A2005">
      <v>1308</v>
    </nc>
  </rcc>
  <rcc rId="83631" sId="1">
    <nc r="A2328">
      <v>1309</v>
    </nc>
  </rcc>
  <rcc rId="83632" sId="1">
    <nc r="A2002">
      <v>1310</v>
    </nc>
  </rcc>
  <rcc rId="83633" sId="1">
    <nc r="A2504">
      <v>1311</v>
    </nc>
  </rcc>
  <rcc rId="83634" sId="1">
    <nc r="A2094">
      <v>1312</v>
    </nc>
  </rcc>
  <rcc rId="83635" sId="1">
    <nc r="A2141">
      <v>1313</v>
    </nc>
  </rcc>
  <rcc rId="83636" sId="1">
    <nc r="A1988">
      <v>1314</v>
    </nc>
  </rcc>
  <rcc rId="83637" sId="1">
    <nc r="A2370">
      <v>1315</v>
    </nc>
  </rcc>
  <rcc rId="83638" sId="1">
    <nc r="A2516">
      <v>1316</v>
    </nc>
  </rcc>
  <rcc rId="83639" sId="1">
    <nc r="A2290">
      <v>1317</v>
    </nc>
  </rcc>
  <rcc rId="83640" sId="1">
    <nc r="A2474">
      <v>1318</v>
    </nc>
  </rcc>
  <rcc rId="83641" sId="1">
    <nc r="A2344">
      <v>1319</v>
    </nc>
  </rcc>
  <rcc rId="83642" sId="1">
    <nc r="A2528">
      <v>1320</v>
    </nc>
  </rcc>
  <rcc rId="83643" sId="1">
    <nc r="A2057">
      <v>1321</v>
    </nc>
  </rcc>
  <rcc rId="83644" sId="1">
    <nc r="A2511">
      <v>1322</v>
    </nc>
  </rcc>
  <rcc rId="83645" sId="1">
    <nc r="A2309">
      <v>1323</v>
    </nc>
  </rcc>
  <rcc rId="83646" sId="1">
    <nc r="A2526">
      <v>1324</v>
    </nc>
  </rcc>
  <rcc rId="83647" sId="1">
    <nc r="A2521">
      <v>1325</v>
    </nc>
  </rcc>
  <rcc rId="83648" sId="1">
    <nc r="A2307">
      <v>1326</v>
    </nc>
  </rcc>
  <rcc rId="83649" sId="1">
    <nc r="A2336">
      <v>1327</v>
    </nc>
  </rcc>
  <rcc rId="83650" sId="1">
    <nc r="A2472">
      <v>1328</v>
    </nc>
  </rcc>
  <rcc rId="83651" sId="1">
    <nc r="A2334">
      <v>1329</v>
    </nc>
  </rcc>
  <rcc rId="83652" sId="1">
    <nc r="A2505">
      <v>1330</v>
    </nc>
  </rcc>
  <rcc rId="83653" sId="1">
    <nc r="A2519">
      <v>1331</v>
    </nc>
  </rcc>
  <rcc rId="83654" sId="1">
    <nc r="A2354">
      <v>1332</v>
    </nc>
  </rcc>
  <rcc rId="83655" sId="1">
    <nc r="A2308">
      <v>1333</v>
    </nc>
  </rcc>
  <rcc rId="83656" sId="1">
    <nc r="A2282">
      <v>1334</v>
    </nc>
  </rcc>
  <rcc rId="83657" sId="1">
    <nc r="A2456">
      <v>1335</v>
    </nc>
  </rcc>
  <rcc rId="83658" sId="1">
    <nc r="A2295">
      <v>1336</v>
    </nc>
  </rcc>
  <rcc rId="83659" sId="1">
    <nc r="A2288">
      <v>1337</v>
    </nc>
  </rcc>
  <rcc rId="83660" sId="1">
    <nc r="A2452">
      <v>1338</v>
    </nc>
  </rcc>
  <rcc rId="83661" sId="1">
    <nc r="A2280">
      <v>1339</v>
    </nc>
  </rcc>
  <rcc rId="83662" sId="1">
    <nc r="A2269">
      <v>1340</v>
    </nc>
  </rcc>
  <rcc rId="83663" sId="1">
    <nc r="A2045">
      <v>1341</v>
    </nc>
  </rcc>
  <rcc rId="83664" sId="1">
    <nc r="A2466">
      <v>1342</v>
    </nc>
  </rcc>
  <rcc rId="83665" sId="1">
    <nc r="A1980">
      <v>1343</v>
    </nc>
  </rcc>
  <rcc rId="83666" sId="1">
    <nc r="A2008">
      <v>1344</v>
    </nc>
  </rcc>
  <rcc rId="83667" sId="1">
    <nc r="A2287">
      <v>1345</v>
    </nc>
  </rcc>
  <rcc rId="83668" sId="1">
    <nc r="A2383">
      <v>1346</v>
    </nc>
  </rcc>
  <rcc rId="83669" sId="1">
    <nc r="A1993">
      <v>1347</v>
    </nc>
  </rcc>
  <rcc rId="83670" sId="1">
    <nc r="A2384">
      <v>1348</v>
    </nc>
  </rcc>
  <rcc rId="83671" sId="1">
    <nc r="A2249">
      <v>1349</v>
    </nc>
  </rcc>
  <rcc rId="83672" sId="1">
    <nc r="A2230">
      <v>1350</v>
    </nc>
  </rcc>
  <rcc rId="83673" sId="1">
    <nc r="A2345">
      <v>1351</v>
    </nc>
  </rcc>
  <rcc rId="83674" sId="1">
    <nc r="A2253">
      <v>1352</v>
    </nc>
  </rcc>
  <rcc rId="83675" sId="1">
    <nc r="A2324">
      <v>1353</v>
    </nc>
  </rcc>
  <rcc rId="83676" sId="1">
    <nc r="A2332">
      <v>1354</v>
    </nc>
  </rcc>
  <rcc rId="83677" sId="1">
    <nc r="A2327">
      <v>1355</v>
    </nc>
  </rcc>
  <rcc rId="83678" sId="1">
    <nc r="A2293">
      <v>1356</v>
    </nc>
  </rcc>
  <rcc rId="83679" sId="1">
    <nc r="A2237">
      <v>1357</v>
    </nc>
  </rcc>
  <rcc rId="83680" sId="1">
    <nc r="A2242">
      <v>1358</v>
    </nc>
  </rcc>
  <rcc rId="83681" sId="1">
    <nc r="A2302">
      <v>1359</v>
    </nc>
  </rcc>
  <rcc rId="83682" sId="1">
    <nc r="A2364">
      <v>1360</v>
    </nc>
  </rcc>
  <rcc rId="83683" sId="1">
    <nc r="A2254">
      <v>1361</v>
    </nc>
  </rcc>
  <rcc rId="83684" sId="1">
    <nc r="A2363">
      <v>1362</v>
    </nc>
  </rcc>
  <rcc rId="83685" sId="1">
    <nc r="A2275">
      <v>1363</v>
    </nc>
  </rcc>
  <rcc rId="83686" sId="1">
    <nc r="A2273">
      <v>1364</v>
    </nc>
  </rcc>
  <rcc rId="83687" sId="1">
    <nc r="A1996">
      <v>1365</v>
    </nc>
  </rcc>
  <rcc rId="83688" sId="1">
    <nc r="A1997">
      <v>1366</v>
    </nc>
  </rcc>
  <rcc rId="83689" sId="1">
    <nc r="A2374">
      <v>1367</v>
    </nc>
  </rcc>
  <rcc rId="83690" sId="1">
    <nc r="A2371">
      <v>1368</v>
    </nc>
  </rcc>
  <rcc rId="83691" sId="1">
    <nc r="A2283">
      <v>1369</v>
    </nc>
  </rcc>
  <rcc rId="83692" sId="1">
    <nc r="A2225">
      <v>1370</v>
    </nc>
  </rcc>
  <rcc rId="83693" sId="1">
    <nc r="A2279">
      <v>1371</v>
    </nc>
  </rcc>
  <rcc rId="83694" sId="1">
    <nc r="A2274">
      <v>1372</v>
    </nc>
  </rcc>
  <rcc rId="83695" sId="1">
    <nc r="A2318">
      <v>1373</v>
    </nc>
  </rcc>
  <rcc rId="83696" sId="1">
    <nc r="A2276">
      <v>1374</v>
    </nc>
  </rcc>
  <rcc rId="83697" sId="1">
    <nc r="A2240">
      <v>1375</v>
    </nc>
  </rcc>
  <rcc rId="83698" sId="1">
    <nc r="A2391">
      <v>1376</v>
    </nc>
  </rcc>
  <rcc rId="83699" sId="1">
    <nc r="A2311">
      <v>1377</v>
    </nc>
  </rcc>
  <rcc rId="83700" sId="1">
    <nc r="A2238">
      <v>1378</v>
    </nc>
  </rcc>
  <rcc rId="83701" sId="1">
    <nc r="A2233">
      <v>1379</v>
    </nc>
  </rcc>
  <rcc rId="83702" sId="1">
    <nc r="A2235">
      <v>1380</v>
    </nc>
  </rcc>
  <rcc rId="83703" sId="1">
    <nc r="A2234">
      <v>1381</v>
    </nc>
  </rcc>
  <rcc rId="83704" sId="1">
    <nc r="A2284">
      <v>1382</v>
    </nc>
  </rcc>
  <rcc rId="83705" sId="1">
    <nc r="A1998">
      <v>1383</v>
    </nc>
  </rcc>
  <rcc rId="83706" sId="1">
    <nc r="A2373">
      <v>1384</v>
    </nc>
  </rcc>
  <rcc rId="83707" sId="1">
    <nc r="A2378">
      <v>1385</v>
    </nc>
  </rcc>
  <rcc rId="83708" sId="1">
    <nc r="A2389">
      <v>1386</v>
    </nc>
  </rcc>
  <rcc rId="83709" sId="1">
    <nc r="A2229">
      <v>1387</v>
    </nc>
  </rcc>
  <rcc rId="83710" sId="1">
    <nc r="A2469">
      <v>1388</v>
    </nc>
  </rcc>
  <rcc rId="83711" sId="1">
    <nc r="A2245">
      <v>1389</v>
    </nc>
  </rcc>
  <rcc rId="83712" sId="1">
    <nc r="A2394">
      <v>1390</v>
    </nc>
  </rcc>
  <rcc rId="83713" sId="1">
    <nc r="A2377">
      <v>1391</v>
    </nc>
  </rcc>
  <rcc rId="83714" sId="1">
    <nc r="A2021">
      <v>1392</v>
    </nc>
  </rcc>
  <rcc rId="83715" sId="1">
    <nc r="A2223">
      <v>1393</v>
    </nc>
  </rcc>
  <rcc rId="83716" sId="1">
    <nc r="A2256">
      <v>1394</v>
    </nc>
  </rcc>
  <rcc rId="83717" sId="1">
    <nc r="A2369">
      <v>1395</v>
    </nc>
  </rcc>
  <rcc rId="83718" sId="1">
    <nc r="A2325">
      <v>1396</v>
    </nc>
  </rcc>
  <rcc rId="83719" sId="1">
    <nc r="A2499">
      <v>1397</v>
    </nc>
  </rcc>
  <rcc rId="83720" sId="1">
    <nc r="A2390">
      <v>1398</v>
    </nc>
  </rcc>
  <rcc rId="83721" sId="1">
    <nc r="A2385">
      <v>1399</v>
    </nc>
  </rcc>
  <rcc rId="83722" sId="1">
    <nc r="A2315">
      <v>1400</v>
    </nc>
  </rcc>
  <rcc rId="83723" sId="1">
    <nc r="A2250">
      <v>1401</v>
    </nc>
  </rcc>
  <rcc rId="83724" sId="1">
    <nc r="A2285">
      <v>1402</v>
    </nc>
  </rcc>
  <rcc rId="83725" sId="1">
    <nc r="A1975">
      <v>1403</v>
    </nc>
  </rcc>
  <rcc rId="83726" sId="1">
    <nc r="A2243">
      <v>1404</v>
    </nc>
  </rcc>
  <rcc rId="83727" sId="1">
    <nc r="A2246">
      <v>1405</v>
    </nc>
  </rcc>
  <rcc rId="83728" sId="1">
    <nc r="A2300">
      <v>1406</v>
    </nc>
  </rcc>
  <rcc rId="83729" sId="1">
    <nc r="A2236">
      <v>1407</v>
    </nc>
  </rcc>
  <rcc rId="83730" sId="1">
    <nc r="A2380">
      <v>1408</v>
    </nc>
  </rcc>
  <rcc rId="83731" sId="1">
    <nc r="A2251">
      <v>1409</v>
    </nc>
  </rcc>
  <rcc rId="83732" sId="1">
    <nc r="A2312">
      <v>1410</v>
    </nc>
  </rcc>
  <rcc rId="83733" sId="1">
    <nc r="A2226">
      <v>1411</v>
    </nc>
  </rcc>
  <rcc rId="83734" sId="1">
    <nc r="A2067">
      <v>1412</v>
    </nc>
  </rcc>
  <rcc rId="83735" sId="1">
    <nc r="A2255">
      <v>1413</v>
    </nc>
  </rcc>
  <rcc rId="83736" sId="1">
    <nc r="A2239">
      <v>1414</v>
    </nc>
  </rcc>
  <rcc rId="83737" sId="1">
    <nc r="A2365">
      <v>1415</v>
    </nc>
  </rcc>
  <rcc rId="83738" sId="1">
    <nc r="A2065">
      <v>1416</v>
    </nc>
  </rcc>
  <rcc rId="83739" sId="1">
    <nc r="A1976">
      <v>1417</v>
    </nc>
  </rcc>
  <rcc rId="83740" sId="1">
    <nc r="A2270">
      <v>1418</v>
    </nc>
  </rcc>
  <rcc rId="83741" sId="1">
    <nc r="A2366">
      <v>1419</v>
    </nc>
  </rcc>
  <rcc rId="83742" sId="1">
    <nc r="A2066">
      <v>1420</v>
    </nc>
  </rcc>
  <rcc rId="83743" sId="1">
    <nc r="A2393">
      <v>1421</v>
    </nc>
  </rcc>
  <rcc rId="83744" sId="1">
    <nc r="A2392">
      <v>1422</v>
    </nc>
  </rcc>
  <rcc rId="83745" sId="1">
    <nc r="A2241">
      <v>1423</v>
    </nc>
  </rcc>
  <rcc rId="83746" sId="1">
    <nc r="A2252">
      <v>1424</v>
    </nc>
  </rcc>
  <rcc rId="83747" sId="1">
    <nc r="A2232">
      <v>1425</v>
    </nc>
  </rcc>
  <rcc rId="83748" sId="1">
    <nc r="A2231">
      <v>1426</v>
    </nc>
  </rcc>
  <rcc rId="83749" sId="1">
    <nc r="A2316">
      <v>1427</v>
    </nc>
  </rcc>
  <rcc rId="83750" sId="1">
    <nc r="A2367">
      <v>1428</v>
    </nc>
  </rcc>
  <rcc rId="83751" sId="1">
    <nc r="A2317">
      <v>1429</v>
    </nc>
  </rcc>
  <rcc rId="83752" sId="1">
    <nc r="A2319">
      <v>1430</v>
    </nc>
  </rcc>
  <rcc rId="83753" sId="1">
    <nc r="A2296">
      <v>1431</v>
    </nc>
  </rcc>
  <rcc rId="83754" sId="1">
    <nc r="A2228">
      <v>1432</v>
    </nc>
  </rcc>
  <rcc rId="83755" sId="1">
    <nc r="A2289">
      <v>1433</v>
    </nc>
  </rcc>
  <rcc rId="83756" sId="1">
    <nc r="A2368">
      <v>1434</v>
    </nc>
  </rcc>
  <rcc rId="83757" sId="1">
    <nc r="A2262">
      <v>1435</v>
    </nc>
  </rcc>
  <rcc rId="83758" sId="1">
    <nc r="A2386">
      <v>1436</v>
    </nc>
  </rcc>
  <rcc rId="83759" sId="1">
    <nc r="A2320">
      <v>1437</v>
    </nc>
  </rcc>
  <rcc rId="83760" sId="1">
    <nc r="A2286">
      <v>1438</v>
    </nc>
  </rcc>
  <rcc rId="83761" sId="1">
    <nc r="A2348">
      <v>1439</v>
    </nc>
  </rcc>
  <rcc rId="83762" sId="1">
    <nc r="A2244">
      <v>1440</v>
    </nc>
  </rcc>
  <rcc rId="83763" sId="1">
    <nc r="A2527">
      <v>1441</v>
    </nc>
  </rcc>
  <rcc rId="83764" sId="1">
    <nc r="A2224">
      <v>1442</v>
    </nc>
  </rcc>
  <rcc rId="83765" sId="1">
    <nc r="A2227">
      <v>1443</v>
    </nc>
  </rcc>
  <rcc rId="83766" sId="1">
    <nc r="A2313">
      <v>1444</v>
    </nc>
  </rcc>
  <rcc rId="83767" sId="1">
    <nc r="A2023">
      <v>1445</v>
    </nc>
  </rcc>
  <rcc rId="83768" sId="1">
    <nc r="A2022">
      <v>1446</v>
    </nc>
  </rcc>
  <rcc rId="83769" sId="1">
    <nc r="A2020">
      <v>1447</v>
    </nc>
  </rcc>
  <rcc rId="83770" sId="1">
    <nc r="A1514">
      <v>1448</v>
    </nc>
  </rcc>
  <rcc rId="83771" sId="1">
    <nc r="A1560">
      <v>1449</v>
    </nc>
  </rcc>
  <rcc rId="83772" sId="1">
    <nc r="A1557">
      <v>1450</v>
    </nc>
  </rcc>
  <rcc rId="83773" sId="1">
    <nc r="A416">
      <v>1451</v>
    </nc>
  </rcc>
  <rcc rId="83774" sId="1">
    <nc r="A418">
      <v>1452</v>
    </nc>
  </rcc>
  <rcc rId="83775" sId="1">
    <nc r="A1534">
      <v>1453</v>
    </nc>
  </rcc>
  <rcc rId="83776" sId="1">
    <nc r="A1532">
      <v>1454</v>
    </nc>
  </rcc>
  <rcc rId="83777" sId="1">
    <nc r="A1536">
      <v>1455</v>
    </nc>
  </rcc>
  <rcc rId="83778" sId="1">
    <nc r="A1513">
      <v>1456</v>
    </nc>
  </rcc>
  <rcc rId="83779" sId="1">
    <nc r="A1553">
      <v>1457</v>
    </nc>
  </rcc>
  <rcc rId="83780" sId="1">
    <nc r="A1660">
      <v>1458</v>
    </nc>
  </rcc>
  <rcc rId="83781" sId="1">
    <nc r="A1546">
      <v>1459</v>
    </nc>
  </rcc>
  <rcc rId="83782" sId="1">
    <nc r="A1545">
      <v>1460</v>
    </nc>
  </rcc>
  <rcc rId="83783" sId="1">
    <nc r="A1526">
      <v>1461</v>
    </nc>
  </rcc>
  <rcc rId="83784" sId="1">
    <nc r="A1544">
      <v>1462</v>
    </nc>
  </rcc>
  <rcc rId="83785" sId="1">
    <nc r="A1530">
      <v>1463</v>
    </nc>
  </rcc>
  <rcc rId="83786" sId="1">
    <nc r="A1529">
      <v>1464</v>
    </nc>
  </rcc>
  <rcc rId="83787" sId="1">
    <nc r="A1548">
      <v>1465</v>
    </nc>
  </rcc>
  <rcc rId="83788" sId="1">
    <nc r="A417">
      <v>1466</v>
    </nc>
  </rcc>
  <rcc rId="83789" sId="1">
    <nc r="A1533">
      <v>1467</v>
    </nc>
  </rcc>
  <rcc rId="83790" sId="1">
    <nc r="A1540">
      <v>1468</v>
    </nc>
  </rcc>
  <rcc rId="83791" sId="1">
    <nc r="A1554">
      <v>1469</v>
    </nc>
  </rcc>
  <rcc rId="83792" sId="1">
    <nc r="A1550">
      <v>1470</v>
    </nc>
  </rcc>
  <rcc rId="83793" sId="1">
    <nc r="A1521">
      <v>1471</v>
    </nc>
  </rcc>
  <rcc rId="83794" sId="1">
    <nc r="A1531">
      <v>1472</v>
    </nc>
  </rcc>
  <rcc rId="83795" sId="1">
    <nc r="A1538">
      <v>1473</v>
    </nc>
  </rcc>
  <rcc rId="83796" sId="1">
    <nc r="A1495">
      <v>1474</v>
    </nc>
  </rcc>
  <rcc rId="83797" sId="1">
    <nc r="A1547">
      <v>1475</v>
    </nc>
  </rcc>
  <rcc rId="83798" sId="1">
    <nc r="A1541">
      <v>1476</v>
    </nc>
  </rcc>
  <rcc rId="83799" sId="1">
    <nc r="A419">
      <v>1477</v>
    </nc>
  </rcc>
  <rcc rId="83800" sId="1">
    <nc r="A1552">
      <v>1478</v>
    </nc>
  </rcc>
  <rcc rId="83801" sId="1">
    <nc r="A1661">
      <v>1479</v>
    </nc>
  </rcc>
  <rcc rId="83802" sId="1">
    <nc r="A1527">
      <v>1480</v>
    </nc>
  </rcc>
  <rcc rId="83803" sId="1">
    <nc r="A1555">
      <v>1481</v>
    </nc>
  </rcc>
  <rcc rId="83804" sId="1">
    <nc r="A1535">
      <v>1482</v>
    </nc>
  </rcc>
  <rcc rId="83805" sId="1">
    <nc r="A1542">
      <v>1483</v>
    </nc>
  </rcc>
  <rcc rId="83806" sId="1">
    <nc r="A1543">
      <v>1484</v>
    </nc>
  </rcc>
  <rcc rId="83807" sId="1">
    <nc r="A1528">
      <v>1485</v>
    </nc>
  </rcc>
  <rcc rId="83808" sId="1">
    <nc r="A1559">
      <v>1486</v>
    </nc>
  </rcc>
  <rcc rId="83809" sId="1">
    <nc r="A1556">
      <v>1487</v>
    </nc>
  </rcc>
  <rcc rId="83810" sId="1">
    <nc r="A1537">
      <v>1488</v>
    </nc>
  </rcc>
  <rcc rId="83811" sId="1">
    <nc r="A1524">
      <v>1489</v>
    </nc>
  </rcc>
  <rcc rId="83812" sId="1">
    <nc r="A1558">
      <v>1490</v>
    </nc>
  </rcc>
  <rcc rId="83813" sId="1">
    <nc r="A1494">
      <v>1491</v>
    </nc>
  </rcc>
  <rcc rId="83814" sId="1">
    <nc r="A1571">
      <v>1492</v>
    </nc>
  </rcc>
  <rcc rId="83815" sId="1">
    <nc r="A1492">
      <v>1493</v>
    </nc>
  </rcc>
  <rcc rId="83816" sId="1">
    <nc r="A1561">
      <v>1494</v>
    </nc>
  </rcc>
  <rcc rId="83817" sId="1">
    <nc r="A1493">
      <v>1495</v>
    </nc>
  </rcc>
  <rcc rId="83818" sId="1">
    <nc r="A420">
      <v>1496</v>
    </nc>
  </rcc>
  <rcc rId="83819" sId="1">
    <nc r="A1564">
      <v>1497</v>
    </nc>
  </rcc>
  <rcc rId="83820" sId="1">
    <nc r="A1518">
      <v>1498</v>
    </nc>
  </rcc>
  <rcc rId="83821" sId="1">
    <nc r="A1568">
      <v>1499</v>
    </nc>
  </rcc>
  <rcc rId="83822" sId="1">
    <nc r="A1539">
      <v>1500</v>
    </nc>
  </rcc>
  <rcc rId="83823" sId="1">
    <nc r="A1562">
      <v>1501</v>
    </nc>
  </rcc>
  <rcc rId="83824" sId="1">
    <nc r="A1563">
      <v>1502</v>
    </nc>
  </rcc>
  <rcc rId="83825" sId="1">
    <nc r="A1565">
      <v>1503</v>
    </nc>
  </rcc>
  <rcc rId="83826" sId="1">
    <nc r="A1505">
      <v>1504</v>
    </nc>
  </rcc>
  <rcc rId="83827" sId="1">
    <nc r="A1551">
      <v>1505</v>
    </nc>
  </rcc>
  <rcc rId="83828" sId="1">
    <nc r="A1502">
      <v>1506</v>
    </nc>
  </rcc>
  <rcc rId="83829" sId="1">
    <nc r="A1522">
      <v>1507</v>
    </nc>
  </rcc>
  <rcc rId="83830" sId="1">
    <nc r="A1504">
      <v>1508</v>
    </nc>
  </rcc>
  <rcc rId="83831" sId="1">
    <nc r="A1549">
      <v>1509</v>
    </nc>
  </rcc>
  <rcc rId="83832" sId="1">
    <nc r="A1503">
      <v>1510</v>
    </nc>
  </rcc>
  <rcc rId="83833" sId="1">
    <nc r="A1523">
      <v>1511</v>
    </nc>
  </rcc>
  <rcc rId="83834" sId="1">
    <nc r="A1500">
      <v>1512</v>
    </nc>
  </rcc>
  <rcc rId="83835" sId="1">
    <nc r="A1570">
      <v>1513</v>
    </nc>
  </rcc>
  <rcc rId="83836" sId="1">
    <nc r="A1567">
      <v>1514</v>
    </nc>
  </rcc>
  <rcc rId="83837" sId="1">
    <nc r="A1501">
      <v>1515</v>
    </nc>
  </rcc>
  <rcc rId="83838" sId="1">
    <nc r="A26">
      <v>1516</v>
    </nc>
  </rcc>
  <rcc rId="83839" sId="1">
    <nc r="A412">
      <v>1517</v>
    </nc>
  </rcc>
  <rcc rId="83840" sId="1">
    <nc r="A1512">
      <v>1518</v>
    </nc>
  </rcc>
  <rcc rId="83841" sId="1">
    <nc r="A1491">
      <v>1519</v>
    </nc>
  </rcc>
  <rcc rId="83842" sId="1">
    <nc r="A415">
      <v>1520</v>
    </nc>
  </rcc>
  <rcc rId="83843" sId="1">
    <nc r="A1596">
      <v>1521</v>
    </nc>
  </rcc>
  <rcc rId="83844" sId="1">
    <nc r="A1517">
      <v>1522</v>
    </nc>
  </rcc>
  <rcc rId="83845" sId="1">
    <nc r="A1508">
      <v>1523</v>
    </nc>
  </rcc>
  <rcc rId="83846" sId="1">
    <nc r="A1511">
      <v>1524</v>
    </nc>
  </rcc>
  <rcc rId="83847" sId="1">
    <nc r="A1499">
      <v>1525</v>
    </nc>
  </rcc>
  <rcc rId="83848" sId="1">
    <nc r="A1507">
      <v>1526</v>
    </nc>
  </rcc>
  <rcc rId="83849" sId="1">
    <nc r="A1496">
      <v>1527</v>
    </nc>
  </rcc>
  <rcc rId="83850" sId="1">
    <nc r="A413">
      <v>1528</v>
    </nc>
  </rcc>
  <rcc rId="83851" sId="1">
    <nc r="A414">
      <v>1529</v>
    </nc>
  </rcc>
  <rcc rId="83852" sId="1">
    <nc r="A1516">
      <v>1530</v>
    </nc>
  </rcc>
  <rcc rId="83853" sId="1">
    <nc r="A1519">
      <v>1531</v>
    </nc>
  </rcc>
  <rcc rId="83854" sId="1">
    <nc r="A1520">
      <v>1532</v>
    </nc>
  </rcc>
  <rcc rId="83855" sId="1">
    <nc r="A1509">
      <v>1533</v>
    </nc>
  </rcc>
  <rcc rId="83856" sId="1">
    <nc r="A1506">
      <v>1534</v>
    </nc>
  </rcc>
  <rcc rId="83857" sId="1">
    <nc r="A1498">
      <v>1535</v>
    </nc>
  </rcc>
  <rcc rId="83858" sId="1">
    <nc r="A1497">
      <v>1536</v>
    </nc>
  </rcc>
  <rcc rId="83859" sId="1">
    <nc r="A1510">
      <v>1537</v>
    </nc>
  </rcc>
  <rcc rId="83860" sId="1">
    <nc r="A1515">
      <v>1538</v>
    </nc>
  </rcc>
  <rcc rId="83861" sId="1">
    <nc r="A1721">
      <v>1539</v>
    </nc>
  </rcc>
  <rcc rId="83862" sId="1">
    <nc r="A433">
      <v>1540</v>
    </nc>
  </rcc>
  <rcc rId="83863" sId="1">
    <nc r="A444">
      <v>1541</v>
    </nc>
  </rcc>
  <rcc rId="83864" sId="1">
    <nc r="A434">
      <v>1542</v>
    </nc>
  </rcc>
  <rcc rId="83865" sId="1">
    <nc r="A441">
      <v>1543</v>
    </nc>
  </rcc>
  <rcc rId="83866" sId="1">
    <nc r="A443">
      <v>1544</v>
    </nc>
  </rcc>
  <rcc rId="83867" sId="1">
    <nc r="A445">
      <v>1545</v>
    </nc>
  </rcc>
  <rcc rId="83868" sId="1">
    <nc r="A1711">
      <v>1546</v>
    </nc>
  </rcc>
  <rcc rId="83869" sId="1">
    <nc r="A431">
      <v>1547</v>
    </nc>
  </rcc>
  <rcc rId="83870" sId="1">
    <nc r="A1673">
      <v>1548</v>
    </nc>
  </rcc>
  <rcc rId="83871" sId="1">
    <nc r="A1626">
      <v>1549</v>
    </nc>
  </rcc>
  <rcc rId="83872" sId="1">
    <nc r="A1709">
      <v>1550</v>
    </nc>
  </rcc>
  <rcc rId="83873" sId="1">
    <nc r="A436">
      <v>1551</v>
    </nc>
  </rcc>
  <rcc rId="83874" sId="1">
    <nc r="A1667">
      <v>1552</v>
    </nc>
  </rcc>
  <rcc rId="83875" sId="1">
    <nc r="A1663">
      <v>1553</v>
    </nc>
  </rcc>
  <rcc rId="83876" sId="1">
    <nc r="A1662">
      <v>1554</v>
    </nc>
  </rcc>
  <rcc rId="83877" sId="1">
    <nc r="A1688">
      <v>1555</v>
    </nc>
  </rcc>
  <rcc rId="83878" sId="1">
    <nc r="A1691">
      <v>1556</v>
    </nc>
  </rcc>
  <rcc rId="83879" sId="1">
    <nc r="A1685">
      <v>1557</v>
    </nc>
  </rcc>
  <rcc rId="83880" sId="1">
    <nc r="A1684">
      <v>1558</v>
    </nc>
  </rcc>
  <rcc rId="83881" sId="1">
    <nc r="A1719">
      <v>1559</v>
    </nc>
  </rcc>
  <rcc rId="83882" sId="1">
    <nc r="A438">
      <v>1560</v>
    </nc>
  </rcc>
  <rcc rId="83883" sId="1">
    <nc r="A1656">
      <v>1561</v>
    </nc>
  </rcc>
  <rcc rId="83884" sId="1">
    <nc r="A1700">
      <v>1562</v>
    </nc>
  </rcc>
  <rcc rId="83885" sId="1">
    <nc r="A437">
      <v>1563</v>
    </nc>
  </rcc>
  <rcc rId="83886" sId="1">
    <nc r="A1659">
      <v>1564</v>
    </nc>
  </rcc>
  <rcc rId="83887" sId="1">
    <nc r="A1625">
      <v>1565</v>
    </nc>
  </rcc>
  <rcc rId="83888" sId="1">
    <nc r="A1653">
      <v>1566</v>
    </nc>
  </rcc>
  <rcc rId="83889" sId="1">
    <nc r="A439">
      <v>1567</v>
    </nc>
  </rcc>
  <rcc rId="83890" sId="1">
    <nc r="A1666">
      <v>1568</v>
    </nc>
  </rcc>
  <rcc rId="83891" sId="1">
    <nc r="A1715">
      <v>1569</v>
    </nc>
  </rcc>
  <rcc rId="83892" sId="1">
    <nc r="A1686">
      <v>1570</v>
    </nc>
  </rcc>
  <rcc rId="83893" sId="1">
    <nc r="A1617">
      <v>1571</v>
    </nc>
  </rcc>
  <rcc rId="83894" sId="1">
    <nc r="A1668">
      <v>1572</v>
    </nc>
  </rcc>
  <rcc rId="83895" sId="1">
    <nc r="A1669">
      <v>1573</v>
    </nc>
  </rcc>
  <rcc rId="83896" sId="1">
    <nc r="A1713">
      <v>1574</v>
    </nc>
  </rcc>
  <rcc rId="83897" sId="1">
    <nc r="A1687">
      <v>1575</v>
    </nc>
  </rcc>
  <rcc rId="83898" sId="1">
    <nc r="A1585">
      <v>1576</v>
    </nc>
  </rcc>
  <rcc rId="83899" sId="1">
    <nc r="A1628">
      <v>1577</v>
    </nc>
  </rcc>
  <rcc rId="83900" sId="1">
    <nc r="A1627">
      <v>1578</v>
    </nc>
  </rcc>
  <rcc rId="83901" sId="1">
    <nc r="A1720">
      <v>1579</v>
    </nc>
  </rcc>
  <rcc rId="83902" sId="1">
    <nc r="A1654">
      <v>1580</v>
    </nc>
  </rcc>
  <rcc rId="83903" sId="1">
    <nc r="A442">
      <v>1581</v>
    </nc>
  </rcc>
  <rcc rId="83904" sId="1">
    <nc r="A1613">
      <v>1582</v>
    </nc>
  </rcc>
  <rcc rId="83905" sId="1">
    <nc r="A1612">
      <v>1583</v>
    </nc>
  </rcc>
  <rcc rId="83906" sId="1">
    <nc r="A1611">
      <v>1584</v>
    </nc>
  </rcc>
  <rcc rId="83907" sId="1">
    <nc r="A1701">
      <v>1585</v>
    </nc>
  </rcc>
  <rcc rId="83908" sId="1">
    <nc r="A1712">
      <v>1586</v>
    </nc>
  </rcc>
  <rcc rId="83909" sId="1">
    <nc r="A1597">
      <v>1587</v>
    </nc>
  </rcc>
  <rcc rId="83910" sId="1">
    <nc r="A1680">
      <v>1588</v>
    </nc>
  </rcc>
  <rcc rId="83911" sId="1">
    <nc r="A430">
      <v>1589</v>
    </nc>
  </rcc>
  <rcc rId="83912" sId="1">
    <nc r="A1658">
      <v>1590</v>
    </nc>
  </rcc>
  <rcc rId="83913" sId="1">
    <nc r="A1716">
      <v>1591</v>
    </nc>
  </rcc>
  <rcc rId="83914" sId="1">
    <nc r="A1675">
      <v>1592</v>
    </nc>
  </rcc>
  <rcc rId="83915" sId="1">
    <nc r="A1681">
      <v>1593</v>
    </nc>
  </rcc>
  <rcc rId="83916" sId="1">
    <nc r="A1665">
      <v>1594</v>
    </nc>
  </rcc>
  <rcc rId="83917" sId="1">
    <nc r="A440">
      <v>1595</v>
    </nc>
  </rcc>
  <rcc rId="83918" sId="1">
    <nc r="A1655">
      <v>1596</v>
    </nc>
  </rcc>
  <rcc rId="83919" sId="1">
    <nc r="A1652">
      <v>1597</v>
    </nc>
  </rcc>
  <rcc rId="83920" sId="1">
    <nc r="A435">
      <v>1598</v>
    </nc>
  </rcc>
  <rcc rId="83921" sId="1">
    <nc r="A1657">
      <v>1599</v>
    </nc>
  </rcc>
  <rcc rId="83922" sId="1">
    <nc r="A432">
      <v>1600</v>
    </nc>
  </rcc>
  <rcc rId="83923" sId="1">
    <nc r="A1710">
      <v>1601</v>
    </nc>
  </rcc>
  <rcc rId="83924" sId="1">
    <nc r="A1651">
      <v>1602</v>
    </nc>
  </rcc>
  <rcc rId="83925" sId="1">
    <nc r="A1572">
      <v>1603</v>
    </nc>
  </rcc>
  <rcc rId="83926" sId="1">
    <nc r="A1629">
      <v>1604</v>
    </nc>
  </rcc>
  <rcc rId="83927" sId="1">
    <nc r="A1703">
      <v>1605</v>
    </nc>
  </rcc>
  <rcc rId="83928" sId="1">
    <nc r="A1620">
      <v>1606</v>
    </nc>
  </rcc>
  <rcc rId="83929" sId="1">
    <nc r="A1664">
      <v>1607</v>
    </nc>
  </rcc>
  <rcc rId="83930" sId="1">
    <nc r="A1577">
      <v>1608</v>
    </nc>
  </rcc>
  <rcc rId="83931" sId="1">
    <nc r="A1674">
      <v>1609</v>
    </nc>
  </rcc>
  <rcc rId="83932" sId="1">
    <nc r="A1639">
      <v>1610</v>
    </nc>
  </rcc>
  <rcc rId="83933" sId="1">
    <nc r="A1579">
      <v>1611</v>
    </nc>
  </rcc>
  <rcc rId="83934" sId="1">
    <nc r="A1622">
      <v>1612</v>
    </nc>
  </rcc>
  <rcc rId="83935" sId="1">
    <nc r="A1636">
      <v>1613</v>
    </nc>
  </rcc>
  <rcc rId="83936" sId="1">
    <nc r="A1602">
      <v>1614</v>
    </nc>
  </rcc>
  <rcc rId="83937" sId="1">
    <nc r="A1574">
      <v>1615</v>
    </nc>
  </rcc>
  <rcc rId="83938" sId="1">
    <nc r="A1616">
      <v>1616</v>
    </nc>
  </rcc>
  <rcc rId="83939" sId="1">
    <nc r="A1580">
      <v>1617</v>
    </nc>
  </rcc>
  <rcc rId="83940" sId="1">
    <nc r="A1575">
      <v>1618</v>
    </nc>
  </rcc>
  <rcc rId="83941" sId="1">
    <nc r="A1692">
      <v>1619</v>
    </nc>
  </rcc>
  <rcc rId="83942" sId="1">
    <nc r="A1702">
      <v>1620</v>
    </nc>
  </rcc>
  <rcc rId="83943" sId="1">
    <nc r="A1649">
      <v>1621</v>
    </nc>
  </rcc>
  <rcc rId="83944" sId="1">
    <nc r="A1591">
      <v>1622</v>
    </nc>
  </rcc>
  <rcc rId="83945" sId="1">
    <nc r="A1678">
      <v>1623</v>
    </nc>
  </rcc>
  <rcc rId="83946" sId="1">
    <nc r="A1618">
      <v>1624</v>
    </nc>
  </rcc>
  <rcc rId="83947" sId="1">
    <nc r="A1670">
      <v>1625</v>
    </nc>
  </rcc>
  <rcc rId="83948" sId="1">
    <nc r="A1693">
      <v>1626</v>
    </nc>
  </rcc>
  <rcc rId="83949" sId="1">
    <nc r="A1690">
      <v>1627</v>
    </nc>
  </rcc>
  <rcc rId="83950" sId="1">
    <nc r="A446">
      <v>1628</v>
    </nc>
  </rcc>
  <rcc rId="83951" sId="1">
    <nc r="A1706">
      <v>1629</v>
    </nc>
  </rcc>
  <rcc rId="83952" sId="1">
    <nc r="A1677">
      <v>1630</v>
    </nc>
  </rcc>
  <rcc rId="83953" sId="1">
    <nc r="A1599">
      <v>1631</v>
    </nc>
  </rcc>
  <rcc rId="83954" sId="1">
    <nc r="A1683">
      <v>1632</v>
    </nc>
  </rcc>
  <rcc rId="83955" sId="1">
    <nc r="A1699">
      <v>1633</v>
    </nc>
  </rcc>
  <rcc rId="83956" sId="1">
    <nc r="A1696">
      <v>1634</v>
    </nc>
  </rcc>
  <rcc rId="83957" sId="1">
    <nc r="A448">
      <v>1635</v>
    </nc>
  </rcc>
  <rcc rId="83958" sId="1">
    <nc r="A1594">
      <v>1636</v>
    </nc>
  </rcc>
  <rcc rId="83959" sId="1">
    <nc r="A1601">
      <v>1637</v>
    </nc>
  </rcc>
  <rcc rId="83960" sId="1">
    <nc r="A1593">
      <v>1638</v>
    </nc>
  </rcc>
  <rcc rId="83961" sId="1">
    <nc r="A1695">
      <v>1639</v>
    </nc>
  </rcc>
  <rcc rId="83962" sId="1">
    <nc r="A1646">
      <v>1640</v>
    </nc>
  </rcc>
  <rcc rId="83963" sId="1">
    <nc r="A1708">
      <v>1641</v>
    </nc>
  </rcc>
  <rcc rId="83964" sId="1">
    <nc r="A1615">
      <v>1642</v>
    </nc>
  </rcc>
  <rcc rId="83965" sId="1">
    <nc r="A1635">
      <v>1643</v>
    </nc>
  </rcc>
  <rcc rId="83966" sId="1">
    <nc r="A1587">
      <v>1644</v>
    </nc>
  </rcc>
  <rcc rId="83967" sId="1">
    <nc r="A1714">
      <v>1645</v>
    </nc>
  </rcc>
  <rcc rId="83968" sId="1">
    <nc r="A1586">
      <v>1646</v>
    </nc>
  </rcc>
  <rcc rId="83969" sId="1">
    <nc r="A1614">
      <v>1647</v>
    </nc>
  </rcc>
  <rcc rId="83970" sId="1">
    <nc r="A1698">
      <v>1648</v>
    </nc>
  </rcc>
  <rcc rId="83971" sId="1">
    <nc r="A1634">
      <v>1649</v>
    </nc>
  </rcc>
  <rcc rId="83972" sId="1">
    <nc r="A1718">
      <v>1650</v>
    </nc>
  </rcc>
  <rcc rId="83973" sId="1">
    <nc r="A1689">
      <v>1651</v>
    </nc>
  </rcc>
  <rcc rId="83974" sId="1">
    <nc r="A1610">
      <v>1652</v>
    </nc>
  </rcc>
  <rcc rId="83975" sId="1">
    <nc r="A1606">
      <v>1653</v>
    </nc>
  </rcc>
  <rcc rId="83976" sId="1">
    <nc r="A1619">
      <v>1654</v>
    </nc>
  </rcc>
  <rcc rId="83977" sId="1">
    <nc r="A1582">
      <v>1655</v>
    </nc>
  </rcc>
  <rcc rId="83978" sId="1">
    <nc r="A1623">
      <v>1656</v>
    </nc>
  </rcc>
  <rcc rId="83979" sId="1">
    <nc r="A1633">
      <v>1657</v>
    </nc>
  </rcc>
  <rcc rId="83980" sId="1">
    <nc r="A1682">
      <v>1658</v>
    </nc>
  </rcc>
  <rcc rId="83981" sId="1">
    <nc r="A1734">
      <v>1659</v>
    </nc>
  </rcc>
  <rcc rId="83982" sId="1">
    <nc r="A1697">
      <v>1660</v>
    </nc>
  </rcc>
  <rcc rId="83983" sId="1">
    <nc r="A1705">
      <v>1661</v>
    </nc>
  </rcc>
  <rcc rId="83984" sId="1">
    <nc r="A1638">
      <v>1662</v>
    </nc>
  </rcc>
  <rcc rId="83985" sId="1">
    <nc r="A1584">
      <v>1663</v>
    </nc>
  </rcc>
  <rcc rId="83986" sId="1">
    <nc r="A1632">
      <v>1664</v>
    </nc>
  </rcc>
  <rcc rId="83987" sId="1">
    <nc r="A1694">
      <v>1665</v>
    </nc>
  </rcc>
  <rcc rId="83988" sId="1">
    <nc r="A1598">
      <v>1666</v>
    </nc>
  </rcc>
  <rcc rId="83989" sId="1">
    <nc r="A1607">
      <v>1667</v>
    </nc>
  </rcc>
  <rcc rId="83990" sId="1">
    <nc r="A1630">
      <v>1668</v>
    </nc>
  </rcc>
  <rcc rId="83991" sId="1">
    <nc r="A1631">
      <v>1669</v>
    </nc>
  </rcc>
  <rcc rId="83992" sId="1">
    <nc r="A1624">
      <v>1670</v>
    </nc>
  </rcc>
  <rcc rId="83993" sId="1">
    <nc r="A1671">
      <v>1671</v>
    </nc>
  </rcc>
  <rcc rId="83994" sId="1">
    <nc r="A1603">
      <v>1672</v>
    </nc>
  </rcc>
  <rcc rId="83995" sId="1">
    <nc r="A1676">
      <v>1673</v>
    </nc>
  </rcc>
  <rcc rId="83996" sId="1">
    <nc r="A1640">
      <v>1674</v>
    </nc>
  </rcc>
  <rcc rId="83997" sId="1">
    <nc r="A1583">
      <v>1675</v>
    </nc>
  </rcc>
  <rcc rId="83998" sId="1">
    <nc r="A1707">
      <v>1676</v>
    </nc>
  </rcc>
  <rcc rId="83999" sId="1">
    <nc r="A1592">
      <v>1677</v>
    </nc>
  </rcc>
  <rcc rId="84000" sId="1">
    <nc r="A1581">
      <v>1678</v>
    </nc>
  </rcc>
  <rcc rId="84001" sId="1">
    <nc r="A1643">
      <v>1679</v>
    </nc>
  </rcc>
  <rcc rId="84002" sId="1">
    <nc r="A1621">
      <v>1680</v>
    </nc>
  </rcc>
  <rcc rId="84003" sId="1">
    <nc r="A1608">
      <v>1681</v>
    </nc>
  </rcc>
  <rcc rId="84004" sId="1">
    <nc r="A1605">
      <v>1682</v>
    </nc>
  </rcc>
  <rcc rId="84005" sId="1">
    <nc r="A1604">
      <v>1683</v>
    </nc>
  </rcc>
  <rcc rId="84006" sId="1">
    <nc r="A1679">
      <v>1684</v>
    </nc>
  </rcc>
  <rcc rId="84007" sId="1">
    <nc r="A1609">
      <v>1685</v>
    </nc>
  </rcc>
  <rcc rId="84008" sId="1">
    <nc r="A1717">
      <v>1686</v>
    </nc>
  </rcc>
  <rcc rId="84009" sId="1">
    <nc r="A1647">
      <v>1687</v>
    </nc>
  </rcc>
  <rcc rId="84010" sId="1">
    <nc r="A1648">
      <v>1688</v>
    </nc>
  </rcc>
  <rcc rId="84011" sId="1">
    <nc r="A1578">
      <v>1689</v>
    </nc>
  </rcc>
  <rcc rId="84012" sId="1">
    <nc r="A1645">
      <v>1690</v>
    </nc>
  </rcc>
  <rcc rId="84013" sId="1">
    <nc r="A1589">
      <v>1691</v>
    </nc>
  </rcc>
  <rcc rId="84014" sId="1">
    <nc r="A1573">
      <v>1692</v>
    </nc>
  </rcc>
  <rcc rId="84015" sId="1">
    <nc r="A447">
      <v>1693</v>
    </nc>
  </rcc>
  <rcc rId="84016" sId="1">
    <nc r="A1637">
      <v>1694</v>
    </nc>
  </rcc>
  <rcc rId="84017" sId="1">
    <nc r="A426">
      <v>1695</v>
    </nc>
  </rcc>
  <rcc rId="84018" sId="1">
    <nc r="A1595">
      <v>1696</v>
    </nc>
  </rcc>
  <rcc rId="84019" sId="1">
    <nc r="A421">
      <v>1697</v>
    </nc>
  </rcc>
  <rcc rId="84020" sId="1">
    <nc r="A1588">
      <v>1698</v>
    </nc>
  </rcc>
  <rcc rId="84021" sId="1">
    <nc r="A1642">
      <v>1699</v>
    </nc>
  </rcc>
  <rcc rId="84022" sId="1">
    <nc r="A424">
      <v>1700</v>
    </nc>
  </rcc>
  <rcc rId="84023" sId="1">
    <nc r="A1590">
      <v>1701</v>
    </nc>
  </rcc>
  <rcc rId="84024" sId="1">
    <nc r="A428">
      <v>1702</v>
    </nc>
  </rcc>
  <rcc rId="84025" sId="1">
    <nc r="A429">
      <v>1703</v>
    </nc>
  </rcc>
  <rcc rId="84026" sId="1">
    <nc r="A427">
      <v>1704</v>
    </nc>
  </rcc>
  <rcc rId="84027" sId="1">
    <nc r="A422">
      <v>1705</v>
    </nc>
  </rcc>
  <rcc rId="84028" sId="1">
    <nc r="A1644">
      <v>1706</v>
    </nc>
  </rcc>
  <rcc rId="84029" sId="1">
    <nc r="A423">
      <v>1707</v>
    </nc>
  </rcc>
  <rcc rId="84030" sId="1">
    <nc r="A1650">
      <v>1708</v>
    </nc>
  </rcc>
  <rcc rId="84031" sId="1">
    <nc r="A425">
      <v>1709</v>
    </nc>
  </rcc>
  <rcc rId="84032" sId="1">
    <nc r="A1641">
      <v>1710</v>
    </nc>
  </rcc>
  <rcc rId="84033" sId="1">
    <nc r="A1763">
      <v>1711</v>
    </nc>
  </rcc>
  <rcc rId="84034" sId="1">
    <nc r="A566">
      <v>1712</v>
    </nc>
  </rcc>
  <rcc rId="84035" sId="1">
    <nc r="A567">
      <v>1713</v>
    </nc>
  </rcc>
  <rcc rId="84036" sId="1">
    <nc r="A507">
      <v>1714</v>
    </nc>
  </rcc>
  <rcc rId="84037" sId="1">
    <nc r="A527">
      <v>1715</v>
    </nc>
  </rcc>
  <rcc rId="84038" sId="1">
    <nc r="A560">
      <v>1716</v>
    </nc>
  </rcc>
  <rcc rId="84039" sId="1">
    <nc r="A559">
      <v>1717</v>
    </nc>
  </rcc>
  <rcc rId="84040" sId="1">
    <nc r="A1773">
      <v>1718</v>
    </nc>
  </rcc>
  <rcc rId="84041" sId="1">
    <nc r="A561">
      <v>1719</v>
    </nc>
  </rcc>
  <rcc rId="84042" sId="1">
    <nc r="A572">
      <v>1720</v>
    </nc>
  </rcc>
  <rcc rId="84043" sId="1">
    <nc r="A1770">
      <v>1721</v>
    </nc>
  </rcc>
  <rcc rId="84044" sId="1">
    <nc r="A571">
      <v>1722</v>
    </nc>
  </rcc>
  <rcc rId="84045" sId="1">
    <nc r="A539">
      <v>1723</v>
    </nc>
  </rcc>
  <rcc rId="84046" sId="1">
    <nc r="A569">
      <v>1724</v>
    </nc>
  </rcc>
  <rcc rId="84047" sId="1">
    <nc r="A1723">
      <v>1725</v>
    </nc>
  </rcc>
  <rcc rId="84048" sId="1">
    <nc r="A528">
      <v>1726</v>
    </nc>
  </rcc>
  <rcc rId="84049" sId="1">
    <nc r="A1804">
      <v>1727</v>
    </nc>
  </rcc>
  <rcc rId="84050" sId="1">
    <nc r="A1764">
      <v>1728</v>
    </nc>
  </rcc>
  <rcc rId="84051" sId="1">
    <nc r="A512">
      <v>1729</v>
    </nc>
  </rcc>
  <rcc rId="84052" sId="1">
    <nc r="A1769">
      <v>1730</v>
    </nc>
  </rcc>
  <rcc rId="84053" sId="1">
    <nc r="A1799">
      <v>1731</v>
    </nc>
  </rcc>
  <rcc rId="84054" sId="1">
    <nc r="A563">
      <v>1732</v>
    </nc>
  </rcc>
  <rcc rId="84055" sId="1">
    <nc r="A1760">
      <v>1733</v>
    </nc>
  </rcc>
  <rcc rId="84056" sId="1">
    <nc r="A1806">
      <v>1734</v>
    </nc>
  </rcc>
  <rcc rId="84057" sId="1">
    <nc r="A568">
      <v>1735</v>
    </nc>
  </rcc>
  <rcc rId="84058" sId="1">
    <nc r="A513">
      <v>1736</v>
    </nc>
  </rcc>
  <rcc rId="84059" sId="1">
    <nc r="A554">
      <v>1737</v>
    </nc>
  </rcc>
  <rcc rId="84060" sId="1">
    <nc r="A1803">
      <v>1738</v>
    </nc>
  </rcc>
  <rcc rId="84061" sId="1">
    <nc r="A1805">
      <v>1739</v>
    </nc>
  </rcc>
  <rcc rId="84062" sId="1">
    <nc r="A1783">
      <v>1740</v>
    </nc>
  </rcc>
  <rcc rId="84063" sId="1">
    <nc r="A1768">
      <v>1741</v>
    </nc>
  </rcc>
  <rcc rId="84064" sId="1">
    <nc r="A524">
      <v>1742</v>
    </nc>
  </rcc>
  <rcc rId="84065" sId="1">
    <nc r="A1784">
      <v>1743</v>
    </nc>
  </rcc>
  <rcc rId="84066" sId="1">
    <nc r="A1752">
      <v>1744</v>
    </nc>
  </rcc>
  <rcc rId="84067" sId="1">
    <nc r="A533">
      <v>1745</v>
    </nc>
  </rcc>
  <rcc rId="84068" sId="1">
    <nc r="A541">
      <v>1746</v>
    </nc>
  </rcc>
  <rcc rId="84069" sId="1">
    <nc r="A523">
      <v>1747</v>
    </nc>
  </rcc>
  <rcc rId="84070" sId="1">
    <nc r="A543">
      <v>1748</v>
    </nc>
  </rcc>
  <rcc rId="84071" sId="1">
    <nc r="A519">
      <v>1749</v>
    </nc>
  </rcc>
  <rcc rId="84072" sId="1">
    <nc r="A1761">
      <v>1750</v>
    </nc>
  </rcc>
  <rcc rId="84073" sId="1">
    <nc r="A540">
      <v>1751</v>
    </nc>
  </rcc>
  <rcc rId="84074" sId="1">
    <nc r="A522">
      <v>1752</v>
    </nc>
  </rcc>
  <rcc rId="84075" sId="1">
    <nc r="A525">
      <v>1753</v>
    </nc>
  </rcc>
  <rcc rId="84076" sId="1">
    <nc r="A508">
      <v>1754</v>
    </nc>
  </rcc>
  <rcc rId="84077" sId="1">
    <nc r="A538">
      <v>1755</v>
    </nc>
  </rcc>
  <rcc rId="84078" sId="1">
    <nc r="A509">
      <v>1756</v>
    </nc>
  </rcc>
  <rcc rId="84079" sId="1">
    <nc r="A1788">
      <v>1757</v>
    </nc>
  </rcc>
  <rcc rId="84080" sId="1">
    <nc r="A514">
      <v>1758</v>
    </nc>
  </rcc>
  <rcc rId="84081" sId="1">
    <nc r="A570">
      <v>1759</v>
    </nc>
  </rcc>
  <rcc rId="84082" sId="1">
    <nc r="A562">
      <v>1760</v>
    </nc>
  </rcc>
  <rcc rId="84083" sId="1">
    <nc r="A1759">
      <v>1761</v>
    </nc>
  </rcc>
  <rcc rId="84084" sId="1">
    <nc r="A573">
      <v>1762</v>
    </nc>
  </rcc>
  <rcc rId="84085" sId="1">
    <nc r="A1801">
      <v>1763</v>
    </nc>
  </rcc>
  <rcc rId="84086" sId="1">
    <nc r="A510">
      <v>1764</v>
    </nc>
  </rcc>
  <rcc rId="84087" sId="1">
    <nc r="A1576">
      <v>1765</v>
    </nc>
  </rcc>
  <rcc rId="84088" sId="1">
    <nc r="A1733">
      <v>1766</v>
    </nc>
  </rcc>
  <rcc rId="84089" sId="1">
    <nc r="A531">
      <v>1767</v>
    </nc>
  </rcc>
  <rcc rId="84090" sId="1">
    <nc r="A1775">
      <v>1768</v>
    </nc>
  </rcc>
  <rcc rId="84091" sId="1">
    <nc r="A555">
      <v>1769</v>
    </nc>
  </rcc>
  <rcc rId="84092" sId="1">
    <nc r="A1802">
      <v>1770</v>
    </nc>
  </rcc>
  <rcc rId="84093" sId="1">
    <nc r="A529">
      <v>1771</v>
    </nc>
  </rcc>
  <rcc rId="84094" sId="1">
    <nc r="A517">
      <v>1772</v>
    </nc>
  </rcc>
  <rcc rId="84095" sId="1">
    <nc r="A532">
      <v>1773</v>
    </nc>
  </rcc>
  <rcc rId="84096" sId="1">
    <nc r="A557">
      <v>1774</v>
    </nc>
  </rcc>
  <rcc rId="84097" sId="1">
    <nc r="A558">
      <v>1775</v>
    </nc>
  </rcc>
  <rcc rId="84098" sId="1">
    <nc r="A521">
      <v>1776</v>
    </nc>
  </rcc>
  <rcc rId="84099" sId="1">
    <nc r="A1809">
      <v>1777</v>
    </nc>
  </rcc>
  <rcc rId="84100" sId="1">
    <nc r="A511">
      <v>1778</v>
    </nc>
  </rcc>
  <rcc rId="84101" sId="1">
    <nc r="A565">
      <v>1779</v>
    </nc>
  </rcc>
  <rcc rId="84102" sId="1">
    <nc r="A544">
      <v>1780</v>
    </nc>
  </rcc>
  <rcc rId="84103" sId="1">
    <nc r="A526">
      <v>1781</v>
    </nc>
  </rcc>
  <rcc rId="84104" sId="1">
    <nc r="A520">
      <v>1782</v>
    </nc>
  </rcc>
  <rcc rId="84105" sId="1">
    <nc r="A516">
      <v>1783</v>
    </nc>
  </rcc>
  <rcc rId="84106" sId="1">
    <nc r="A530">
      <v>1784</v>
    </nc>
  </rcc>
  <rcc rId="84107" sId="1">
    <nc r="A1810">
      <v>1785</v>
    </nc>
  </rcc>
  <rcc rId="84108" sId="1">
    <nc r="A1742">
      <v>1786</v>
    </nc>
  </rcc>
  <rcc rId="84109" sId="1">
    <nc r="A1767">
      <v>1787</v>
    </nc>
  </rcc>
  <rcc rId="84110" sId="1">
    <nc r="A515">
      <v>1788</v>
    </nc>
  </rcc>
  <rcc rId="84111" sId="1">
    <nc r="A556">
      <v>1789</v>
    </nc>
  </rcc>
  <rcc rId="84112" sId="1">
    <nc r="A547">
      <v>1790</v>
    </nc>
  </rcc>
  <rcc rId="84113" sId="1">
    <nc r="A534">
      <v>1791</v>
    </nc>
  </rcc>
  <rcc rId="84114" sId="1">
    <nc r="A518">
      <v>1792</v>
    </nc>
  </rcc>
  <rcc rId="84115" sId="1">
    <nc r="A535">
      <v>1793</v>
    </nc>
  </rcc>
  <rcc rId="84116" sId="1">
    <nc r="A548">
      <v>1794</v>
    </nc>
  </rcc>
  <rcc rId="84117" sId="1">
    <nc r="A564">
      <v>1795</v>
    </nc>
  </rcc>
  <rcc rId="84118" sId="1">
    <nc r="A553">
      <v>1796</v>
    </nc>
  </rcc>
  <rcc rId="84119" sId="1">
    <nc r="A545">
      <v>1797</v>
    </nc>
  </rcc>
  <rcc rId="84120" sId="1">
    <nc r="A546">
      <v>1798</v>
    </nc>
  </rcc>
  <rcc rId="84121" sId="1">
    <nc r="A550">
      <v>1799</v>
    </nc>
  </rcc>
  <rcc rId="84122" sId="1">
    <nc r="A549">
      <v>1800</v>
    </nc>
  </rcc>
  <rcc rId="84123" sId="1">
    <nc r="A551">
      <v>1801</v>
    </nc>
  </rcc>
  <rcc rId="84124" sId="1">
    <nc r="A536">
      <v>1802</v>
    </nc>
  </rcc>
  <rcc rId="84125" sId="1">
    <nc r="A542">
      <v>1803</v>
    </nc>
  </rcc>
  <rcc rId="84126" sId="1">
    <nc r="A537">
      <v>1804</v>
    </nc>
  </rcc>
  <rcc rId="84127" sId="1">
    <nc r="A552">
      <v>1805</v>
    </nc>
  </rcc>
  <rcc rId="84128" sId="1">
    <nc r="A1722">
      <v>1806</v>
    </nc>
  </rcc>
  <rcc rId="84129" sId="1">
    <nc r="A1736">
      <v>1807</v>
    </nc>
  </rcc>
  <rcc rId="84130" sId="1">
    <nc r="A580">
      <v>1808</v>
    </nc>
  </rcc>
  <rcc rId="84131" sId="1">
    <nc r="A1813">
      <v>1809</v>
    </nc>
  </rcc>
  <rcc rId="84132" sId="1">
    <nc r="A1812">
      <v>1810</v>
    </nc>
  </rcc>
  <rcc rId="84133" sId="1">
    <nc r="A1814">
      <v>1811</v>
    </nc>
  </rcc>
  <rcc rId="84134" sId="1">
    <nc r="A1811">
      <v>1812</v>
    </nc>
  </rcc>
  <rcc rId="84135" sId="1">
    <nc r="A1780">
      <v>1813</v>
    </nc>
  </rcc>
  <rcc rId="84136" sId="1">
    <nc r="A575">
      <v>1814</v>
    </nc>
  </rcc>
  <rcc rId="84137" sId="1">
    <nc r="A574">
      <v>1815</v>
    </nc>
  </rcc>
  <rcc rId="84138" sId="1">
    <nc r="A576">
      <v>1816</v>
    </nc>
  </rcc>
  <rcc rId="84139" sId="1">
    <nc r="A1743">
      <v>1817</v>
    </nc>
  </rcc>
  <rcc rId="84140" sId="1">
    <nc r="A582">
      <v>1818</v>
    </nc>
  </rcc>
  <rcc rId="84141" sId="1">
    <nc r="A1745">
      <v>1819</v>
    </nc>
  </rcc>
  <rcc rId="84142" sId="1">
    <nc r="A1744">
      <v>1820</v>
    </nc>
  </rcc>
  <rcc rId="84143" sId="1">
    <nc r="A1800">
      <v>1821</v>
    </nc>
  </rcc>
  <rcc rId="84144" sId="1">
    <nc r="A1790">
      <v>1822</v>
    </nc>
  </rcc>
  <rcc rId="84145" sId="1">
    <nc r="A1782">
      <v>1823</v>
    </nc>
  </rcc>
  <rcc rId="84146" sId="1">
    <nc r="A581">
      <v>1824</v>
    </nc>
  </rcc>
  <rcc rId="84147" sId="1">
    <nc r="A1757">
      <v>1825</v>
    </nc>
  </rcc>
  <rcc rId="84148" sId="1">
    <nc r="A1704">
      <v>1826</v>
    </nc>
  </rcc>
  <rcc rId="84149" sId="1">
    <nc r="A1792">
      <v>1827</v>
    </nc>
  </rcc>
  <rcc rId="84150" sId="1">
    <nc r="A1756">
      <v>1828</v>
    </nc>
  </rcc>
  <rcc rId="84151" sId="1">
    <nc r="A1789">
      <v>1829</v>
    </nc>
  </rcc>
  <rcc rId="84152" sId="1">
    <nc r="A1781">
      <v>1830</v>
    </nc>
  </rcc>
  <rcc rId="84153" sId="1">
    <nc r="A1786">
      <v>1831</v>
    </nc>
  </rcc>
  <rcc rId="84154" sId="1">
    <nc r="A1794">
      <v>1832</v>
    </nc>
  </rcc>
  <rcc rId="84155" sId="1">
    <nc r="A1762">
      <v>1833</v>
    </nc>
  </rcc>
  <rcc rId="84156" sId="1">
    <nc r="A1793">
      <v>1834</v>
    </nc>
  </rcc>
  <rcc rId="84157" sId="1">
    <nc r="A1779">
      <v>1835</v>
    </nc>
  </rcc>
  <rcc rId="84158" sId="1">
    <nc r="A1727">
      <v>1836</v>
    </nc>
  </rcc>
  <rcc rId="84159" sId="1">
    <nc r="A579">
      <v>1837</v>
    </nc>
  </rcc>
  <rcc rId="84160" sId="1">
    <nc r="A1731">
      <v>1838</v>
    </nc>
  </rcc>
  <rcc rId="84161" sId="1">
    <nc r="A583">
      <v>1839</v>
    </nc>
  </rcc>
  <rcc rId="84162" sId="1">
    <nc r="A1772">
      <v>1840</v>
    </nc>
  </rcc>
  <rcc rId="84163" sId="1">
    <nc r="A1726">
      <v>1841</v>
    </nc>
  </rcc>
  <rcc rId="84164" sId="1">
    <nc r="A1729">
      <v>1842</v>
    </nc>
  </rcc>
  <rcc rId="84165" sId="1">
    <nc r="A1730">
      <v>1843</v>
    </nc>
  </rcc>
  <rcc rId="84166" sId="1">
    <nc r="A1735">
      <v>1844</v>
    </nc>
  </rcc>
  <rcc rId="84167" sId="1">
    <nc r="A1774">
      <v>1845</v>
    </nc>
  </rcc>
  <rcc rId="84168" sId="1">
    <nc r="A1807">
      <v>1846</v>
    </nc>
  </rcc>
  <rcc rId="84169" sId="1">
    <nc r="A1797">
      <v>1847</v>
    </nc>
  </rcc>
  <rcc rId="84170" sId="1">
    <nc r="A1785">
      <v>1848</v>
    </nc>
  </rcc>
  <rcc rId="84171" sId="1">
    <nc r="A1791">
      <v>1849</v>
    </nc>
  </rcc>
  <rcc rId="84172" sId="1">
    <nc r="A1787">
      <v>1850</v>
    </nc>
  </rcc>
  <rcc rId="84173" sId="1">
    <nc r="A1725">
      <v>1851</v>
    </nc>
  </rcc>
  <rcc rId="84174" sId="1">
    <nc r="A1808">
      <v>1852</v>
    </nc>
  </rcc>
  <rcc rId="84175" sId="1">
    <nc r="A1741">
      <v>1853</v>
    </nc>
  </rcc>
  <rcc rId="84176" sId="1">
    <nc r="A1776">
      <v>1854</v>
    </nc>
  </rcc>
  <rcc rId="84177" sId="1">
    <nc r="A1758">
      <v>1855</v>
    </nc>
  </rcc>
  <rcc rId="84178" sId="1">
    <nc r="A578">
      <v>1856</v>
    </nc>
  </rcc>
  <rcc rId="84179" sId="1">
    <nc r="A1777">
      <v>1857</v>
    </nc>
  </rcc>
  <rcc rId="84180" sId="1">
    <nc r="A1798">
      <v>1858</v>
    </nc>
  </rcc>
  <rcc rId="84181" sId="1">
    <nc r="A1771">
      <v>1859</v>
    </nc>
  </rcc>
  <rcc rId="84182" sId="1">
    <nc r="A1778">
      <v>1860</v>
    </nc>
  </rcc>
  <rcc rId="84183" sId="1">
    <nc r="A1724">
      <v>1861</v>
    </nc>
  </rcc>
  <rcc rId="84184" sId="1">
    <nc r="A1795">
      <v>1862</v>
    </nc>
  </rcc>
  <rcc rId="84185" sId="1">
    <nc r="A1737">
      <v>1863</v>
    </nc>
  </rcc>
  <rcc rId="84186" sId="1">
    <nc r="A1765">
      <v>1864</v>
    </nc>
  </rcc>
  <rcc rId="84187" sId="1">
    <nc r="A1766">
      <v>1865</v>
    </nc>
  </rcc>
  <rcc rId="84188" sId="1">
    <nc r="A1796">
      <v>1866</v>
    </nc>
  </rcc>
  <rcc rId="84189" sId="1">
    <nc r="A1600">
      <v>1867</v>
    </nc>
  </rcc>
  <rcc rId="84190" sId="1">
    <nc r="A1755">
      <v>1868</v>
    </nc>
  </rcc>
  <rcc rId="84191" sId="1">
    <nc r="A1740">
      <v>1869</v>
    </nc>
  </rcc>
  <rcc rId="84192" sId="1">
    <nc r="A1754">
      <v>1870</v>
    </nc>
  </rcc>
  <rcc rId="84193" sId="1">
    <nc r="A1751">
      <v>1871</v>
    </nc>
  </rcc>
  <rcc rId="84194" sId="1">
    <nc r="A1750">
      <v>1872</v>
    </nc>
  </rcc>
  <rcc rId="84195" sId="1">
    <nc r="A1728">
      <v>1873</v>
    </nc>
  </rcc>
  <rcc rId="84196" sId="1">
    <nc r="A1747">
      <v>1874</v>
    </nc>
  </rcc>
  <rcc rId="84197" sId="1">
    <nc r="A1749">
      <v>1875</v>
    </nc>
  </rcc>
  <rcc rId="84198" sId="1">
    <nc r="A1748">
      <v>1876</v>
    </nc>
  </rcc>
  <rcc rId="84199" sId="1">
    <nc r="A1746">
      <v>1877</v>
    </nc>
  </rcc>
  <rcc rId="84200" sId="1">
    <nc r="A1672">
      <v>1878</v>
    </nc>
  </rcc>
  <rcc rId="84201" sId="1">
    <nc r="A577">
      <v>1879</v>
    </nc>
  </rcc>
  <rcc rId="84202" sId="1">
    <nc r="A468">
      <v>1880</v>
    </nc>
  </rcc>
  <rcc rId="84203" sId="1">
    <nc r="A506">
      <v>1881</v>
    </nc>
  </rcc>
  <rcc rId="84204" sId="1">
    <nc r="A503">
      <v>1882</v>
    </nc>
  </rcc>
  <rcc rId="84205" sId="1">
    <nc r="A456">
      <v>1883</v>
    </nc>
  </rcc>
  <rcc rId="84206" sId="1">
    <nc r="A500">
      <v>1884</v>
    </nc>
  </rcc>
  <rcc rId="84207" sId="1">
    <nc r="A498">
      <v>1885</v>
    </nc>
  </rcc>
  <rcc rId="84208" sId="1">
    <nc r="A450">
      <v>1886</v>
    </nc>
  </rcc>
  <rcc rId="84209" sId="1">
    <nc r="A471">
      <v>1887</v>
    </nc>
  </rcc>
  <rcc rId="84210" sId="1">
    <nc r="A502">
      <v>1888</v>
    </nc>
  </rcc>
  <rcc rId="84211" sId="1">
    <nc r="A485">
      <v>1889</v>
    </nc>
  </rcc>
  <rcc rId="84212" sId="1">
    <nc r="A1739">
      <v>1890</v>
    </nc>
  </rcc>
  <rcc rId="84213" sId="1">
    <nc r="A476">
      <v>1891</v>
    </nc>
  </rcc>
  <rcc rId="84214" sId="1">
    <nc r="A495">
      <v>1892</v>
    </nc>
  </rcc>
  <rcc rId="84215" sId="1">
    <nc r="A1753">
      <v>1893</v>
    </nc>
  </rcc>
  <rcc rId="84216" sId="1">
    <nc r="A475">
      <v>1894</v>
    </nc>
  </rcc>
  <rcc rId="84217" sId="1">
    <nc r="A499">
      <v>1895</v>
    </nc>
  </rcc>
  <rcc rId="84218" sId="1">
    <nc r="A483">
      <v>1896</v>
    </nc>
  </rcc>
  <rcc rId="84219" sId="1">
    <nc r="A455">
      <v>1897</v>
    </nc>
  </rcc>
  <rcc rId="84220" sId="1">
    <nc r="A461">
      <v>1898</v>
    </nc>
  </rcc>
  <rcc rId="84221" sId="1">
    <nc r="A463">
      <v>1899</v>
    </nc>
  </rcc>
  <rcc rId="84222" sId="1">
    <nc r="A464">
      <v>1900</v>
    </nc>
  </rcc>
  <rcc rId="84223" sId="1">
    <nc r="A1732">
      <v>1901</v>
    </nc>
  </rcc>
  <rcc rId="84224" sId="1">
    <nc r="A470">
      <v>1902</v>
    </nc>
  </rcc>
  <rcc rId="84225" sId="1">
    <nc r="A497">
      <v>1903</v>
    </nc>
  </rcc>
  <rcc rId="84226" sId="1">
    <nc r="A465">
      <v>1904</v>
    </nc>
  </rcc>
  <rcc rId="84227" sId="1">
    <nc r="A501">
      <v>1905</v>
    </nc>
  </rcc>
  <rcc rId="84228" sId="1">
    <nc r="A496">
      <v>1906</v>
    </nc>
  </rcc>
  <rcc rId="84229" sId="1">
    <nc r="A472">
      <v>1907</v>
    </nc>
  </rcc>
  <rcc rId="84230" sId="1">
    <nc r="A454">
      <v>1908</v>
    </nc>
  </rcc>
  <rcc rId="84231" sId="1">
    <nc r="A451">
      <v>1909</v>
    </nc>
  </rcc>
  <rcc rId="84232" sId="1">
    <nc r="A452">
      <v>1910</v>
    </nc>
  </rcc>
  <rcc rId="84233" sId="1">
    <nc r="A457">
      <v>1911</v>
    </nc>
  </rcc>
  <rcc rId="84234" sId="1">
    <nc r="A477">
      <v>1912</v>
    </nc>
  </rcc>
  <rcc rId="84235" sId="1">
    <nc r="A469">
      <v>1913</v>
    </nc>
  </rcc>
  <rcc rId="84236" sId="1">
    <nc r="A449">
      <v>1914</v>
    </nc>
  </rcc>
  <rcc rId="84237" sId="1">
    <nc r="A504">
      <v>1915</v>
    </nc>
  </rcc>
  <rcc rId="84238" sId="1">
    <nc r="A494">
      <v>1916</v>
    </nc>
  </rcc>
  <rcc rId="84239" sId="1">
    <nc r="A492">
      <v>1917</v>
    </nc>
  </rcc>
  <rcc rId="84240" sId="1">
    <nc r="A491">
      <v>1918</v>
    </nc>
  </rcc>
  <rcc rId="84241" sId="1">
    <nc r="A493">
      <v>1919</v>
    </nc>
  </rcc>
  <rcc rId="84242" sId="1">
    <nc r="A459">
      <v>1920</v>
    </nc>
  </rcc>
  <rcc rId="84243" sId="1">
    <nc r="A478">
      <v>1921</v>
    </nc>
  </rcc>
  <rcc rId="84244" sId="1">
    <nc r="A460">
      <v>1922</v>
    </nc>
  </rcc>
  <rcc rId="84245" sId="1">
    <nc r="A462">
      <v>1923</v>
    </nc>
  </rcc>
  <rcc rId="84246" sId="1">
    <nc r="A466">
      <v>1924</v>
    </nc>
  </rcc>
  <rcc rId="84247" sId="1">
    <nc r="A467">
      <v>1925</v>
    </nc>
  </rcc>
  <rcc rId="84248" sId="1">
    <nc r="A490">
      <v>1926</v>
    </nc>
  </rcc>
  <rcc rId="84249" sId="1">
    <nc r="A1738">
      <v>1927</v>
    </nc>
  </rcc>
  <rcc rId="84250" sId="1">
    <nc r="A489">
      <v>1928</v>
    </nc>
  </rcc>
  <rcc rId="84251" sId="1">
    <nc r="A474">
      <v>1929</v>
    </nc>
  </rcc>
  <rcc rId="84252" sId="1">
    <nc r="A458">
      <v>1930</v>
    </nc>
  </rcc>
  <rcc rId="84253" sId="1">
    <nc r="A486">
      <v>1931</v>
    </nc>
  </rcc>
  <rcc rId="84254" sId="1">
    <nc r="A453">
      <v>1932</v>
    </nc>
  </rcc>
  <rcc rId="84255" sId="1">
    <nc r="A482">
      <v>1933</v>
    </nc>
  </rcc>
  <rcc rId="84256" sId="1">
    <nc r="A481">
      <v>1934</v>
    </nc>
  </rcc>
  <rcc rId="84257" sId="1">
    <nc r="A480">
      <v>1935</v>
    </nc>
  </rcc>
  <rcc rId="84258" sId="1">
    <nc r="A505">
      <v>1936</v>
    </nc>
  </rcc>
  <rcc rId="84259" sId="1">
    <nc r="A473">
      <v>1937</v>
    </nc>
  </rcc>
  <rcc rId="84260" sId="1">
    <nc r="A479">
      <v>1938</v>
    </nc>
  </rcc>
  <rcc rId="84261" sId="1">
    <nc r="A488">
      <v>1939</v>
    </nc>
  </rcc>
  <rcc rId="84262" sId="1">
    <nc r="A484">
      <v>1940</v>
    </nc>
  </rcc>
  <rcc rId="84263" sId="1">
    <nc r="A487">
      <v>1941</v>
    </nc>
  </rcc>
  <rcc rId="84264" sId="1">
    <nc r="A1850">
      <v>1942</v>
    </nc>
  </rcc>
  <rcc rId="84265" sId="1">
    <nc r="A1861">
      <v>1943</v>
    </nc>
  </rcc>
  <rcc rId="84266" sId="1">
    <nc r="A607">
      <v>1944</v>
    </nc>
  </rcc>
  <rcc rId="84267" sId="1">
    <nc r="A1884">
      <v>1945</v>
    </nc>
  </rcc>
  <rcc rId="84268" sId="1">
    <nc r="A1821">
      <v>1946</v>
    </nc>
  </rcc>
  <rcc rId="84269" sId="1">
    <nc r="A1855">
      <v>1947</v>
    </nc>
  </rcc>
  <rcc rId="84270" sId="1">
    <nc r="A1843">
      <v>1948</v>
    </nc>
  </rcc>
  <rcc rId="84271" sId="1">
    <nc r="A1863">
      <v>1949</v>
    </nc>
  </rcc>
  <rcc rId="84272" sId="1">
    <nc r="A1851">
      <v>1950</v>
    </nc>
  </rcc>
  <rcc rId="84273" sId="1">
    <nc r="A1868">
      <v>1951</v>
    </nc>
  </rcc>
  <rcc rId="84274" sId="1">
    <nc r="A605">
      <v>1952</v>
    </nc>
  </rcc>
  <rcc rId="84275" sId="1">
    <nc r="A1859">
      <v>1953</v>
    </nc>
  </rcc>
  <rcc rId="84276" sId="1">
    <nc r="A1886">
      <v>1954</v>
    </nc>
  </rcc>
  <rcc rId="84277" sId="1">
    <nc r="A1838">
      <v>1955</v>
    </nc>
  </rcc>
  <rcc rId="84278" sId="1">
    <nc r="A1879">
      <v>1956</v>
    </nc>
  </rcc>
  <rcc rId="84279" sId="1">
    <nc r="A1887">
      <v>1957</v>
    </nc>
  </rcc>
  <rcc rId="84280" sId="1">
    <nc r="A601">
      <v>1958</v>
    </nc>
  </rcc>
  <rcc rId="84281" sId="1">
    <nc r="A1836">
      <v>1959</v>
    </nc>
  </rcc>
  <rcc rId="84282" sId="1">
    <nc r="A1844">
      <v>1960</v>
    </nc>
  </rcc>
  <rcc rId="84283" sId="1">
    <nc r="A1842">
      <v>1961</v>
    </nc>
  </rcc>
  <rcc rId="84284" sId="1">
    <nc r="A1877">
      <v>1962</v>
    </nc>
  </rcc>
  <rcc rId="84285" sId="1">
    <nc r="A1833">
      <v>1963</v>
    </nc>
  </rcc>
  <rcc rId="84286" sId="1">
    <nc r="A1866">
      <v>1964</v>
    </nc>
  </rcc>
  <rcc rId="84287" sId="1">
    <nc r="A1893">
      <v>1965</v>
    </nc>
  </rcc>
  <rcc rId="84288" sId="1">
    <nc r="A1354">
      <v>1966</v>
    </nc>
  </rcc>
  <rcc rId="84289" sId="1">
    <nc r="A1839">
      <v>1967</v>
    </nc>
  </rcc>
  <rcc rId="84290" sId="1">
    <nc r="A619">
      <v>1968</v>
    </nc>
  </rcc>
  <rcc rId="84291" sId="1">
    <nc r="A1822">
      <v>1969</v>
    </nc>
  </rcc>
  <rcc rId="84292" sId="1">
    <nc r="A1862">
      <v>1970</v>
    </nc>
  </rcc>
  <rcc rId="84293" sId="1">
    <nc r="A1865">
      <v>1971</v>
    </nc>
  </rcc>
  <rcc rId="84294" sId="1">
    <nc r="A1853">
      <v>1972</v>
    </nc>
  </rcc>
  <rcc rId="84295" sId="1">
    <nc r="A1846">
      <v>1973</v>
    </nc>
  </rcc>
  <rcc rId="84296" sId="1">
    <nc r="A1857">
      <v>1974</v>
    </nc>
  </rcc>
  <rcc rId="84297" sId="1">
    <nc r="A621">
      <v>1975</v>
    </nc>
  </rcc>
  <rcc rId="84298" sId="1">
    <nc r="A1870">
      <v>1976</v>
    </nc>
  </rcc>
  <rcc rId="84299" sId="1">
    <nc r="A611">
      <v>1977</v>
    </nc>
  </rcc>
  <rcc rId="84300" sId="1">
    <nc r="A602">
      <v>1978</v>
    </nc>
  </rcc>
  <rcc rId="84301" sId="1">
    <nc r="A1848">
      <v>1979</v>
    </nc>
  </rcc>
  <rcc rId="84302" sId="1">
    <nc r="A1864">
      <v>1980</v>
    </nc>
  </rcc>
  <rcc rId="84303" sId="1">
    <nc r="A1852">
      <v>1981</v>
    </nc>
  </rcc>
  <rcc rId="84304" sId="1">
    <nc r="A1826">
      <v>1982</v>
    </nc>
  </rcc>
  <rcc rId="84305" sId="1">
    <nc r="A1837">
      <v>1983</v>
    </nc>
  </rcc>
  <rcc rId="84306" sId="1">
    <nc r="A1876">
      <v>1984</v>
    </nc>
  </rcc>
  <rcc rId="84307" sId="1">
    <nc r="A993">
      <v>1985</v>
    </nc>
  </rcc>
  <rcc rId="84308" sId="1">
    <nc r="A613">
      <v>1986</v>
    </nc>
  </rcc>
  <rcc rId="84309" sId="1">
    <nc r="A618">
      <v>1987</v>
    </nc>
  </rcc>
  <rcc rId="84310" sId="1">
    <nc r="A614">
      <v>1988</v>
    </nc>
  </rcc>
  <rcc rId="84311" sId="1">
    <nc r="A1873">
      <v>1989</v>
    </nc>
  </rcc>
  <rcc rId="84312" sId="1">
    <nc r="A1878">
      <v>1990</v>
    </nc>
  </rcc>
  <rcc rId="84313" sId="1">
    <nc r="A1881">
      <v>1991</v>
    </nc>
  </rcc>
  <rcc rId="84314" sId="1">
    <nc r="A1525">
      <v>1992</v>
    </nc>
  </rcc>
  <rcc rId="84315" sId="1">
    <nc r="A623">
      <v>1993</v>
    </nc>
  </rcc>
  <rcc rId="84316" sId="1">
    <nc r="A1854">
      <v>1994</v>
    </nc>
  </rcc>
  <rcc rId="84317" sId="1">
    <nc r="A617">
      <v>1995</v>
    </nc>
  </rcc>
  <rcc rId="84318" sId="1">
    <nc r="A606">
      <v>1996</v>
    </nc>
  </rcc>
  <rcc rId="84319" sId="1">
    <nc r="A620">
      <v>1997</v>
    </nc>
  </rcc>
  <rcc rId="84320" sId="1">
    <nc r="A1841">
      <v>1998</v>
    </nc>
  </rcc>
  <rcc rId="84321" sId="1">
    <nc r="A616">
      <v>1999</v>
    </nc>
  </rcc>
  <rcc rId="84322" sId="1">
    <nc r="A604">
      <v>2000</v>
    </nc>
  </rcc>
  <rcc rId="84323" sId="1">
    <nc r="A1353">
      <v>2001</v>
    </nc>
  </rcc>
  <rcc rId="84324" sId="1">
    <nc r="A603">
      <v>2002</v>
    </nc>
  </rcc>
  <rcc rId="84325" sId="1">
    <nc r="A1847">
      <v>2003</v>
    </nc>
  </rcc>
  <rcc rId="84326" sId="1">
    <nc r="A1869">
      <v>2004</v>
    </nc>
  </rcc>
  <rcc rId="84327" sId="1">
    <nc r="A608">
      <v>2005</v>
    </nc>
  </rcc>
  <rcc rId="84328" sId="1">
    <nc r="A1875">
      <v>2006</v>
    </nc>
  </rcc>
  <rcc rId="84329" sId="1">
    <nc r="A622">
      <v>2007</v>
    </nc>
  </rcc>
  <rcc rId="84330" sId="1">
    <nc r="A1885">
      <v>2008</v>
    </nc>
  </rcc>
  <rcc rId="84331" sId="1">
    <nc r="A1858">
      <v>2009</v>
    </nc>
  </rcc>
  <rcc rId="84332" sId="1">
    <nc r="A1860">
      <v>2010</v>
    </nc>
  </rcc>
  <rcc rId="84333" sId="1">
    <nc r="A610">
      <v>2011</v>
    </nc>
  </rcc>
  <rcc rId="84334" sId="1">
    <nc r="A1849">
      <v>2012</v>
    </nc>
  </rcc>
  <rcc rId="84335" sId="1">
    <nc r="A615">
      <v>2013</v>
    </nc>
  </rcc>
  <rcc rId="84336" sId="1">
    <nc r="A1880">
      <v>2014</v>
    </nc>
  </rcc>
  <rcc rId="84337" sId="1">
    <nc r="A1338">
      <v>2015</v>
    </nc>
  </rcc>
  <rcc rId="84338" sId="1">
    <nc r="A1856">
      <v>2016</v>
    </nc>
  </rcc>
  <rcc rId="84339" sId="1">
    <nc r="A1845">
      <v>2017</v>
    </nc>
  </rcc>
  <rcc rId="84340" sId="1">
    <nc r="A1840">
      <v>2018</v>
    </nc>
  </rcc>
  <rcc rId="84341" sId="1">
    <nc r="A612">
      <v>2019</v>
    </nc>
  </rcc>
  <rcc rId="84342" sId="1">
    <nc r="A1867">
      <v>2020</v>
    </nc>
  </rcc>
  <rcc rId="84343" sId="1">
    <nc r="A1890">
      <v>2021</v>
    </nc>
  </rcc>
  <rcc rId="84344" sId="1">
    <nc r="A1874">
      <v>2022</v>
    </nc>
  </rcc>
  <rcc rId="84345" sId="1">
    <nc r="A1888">
      <v>2023</v>
    </nc>
  </rcc>
  <rcc rId="84346" sId="1">
    <nc r="A1900">
      <v>2024</v>
    </nc>
  </rcc>
  <rcc rId="84347" sId="1">
    <nc r="A1883">
      <v>2025</v>
    </nc>
  </rcc>
  <rcc rId="84348" sId="1">
    <nc r="A1897">
      <v>2026</v>
    </nc>
  </rcc>
  <rcc rId="84349" sId="1">
    <nc r="A626">
      <v>2027</v>
    </nc>
  </rcc>
  <rcc rId="84350" sId="1">
    <nc r="A1901">
      <v>2028</v>
    </nc>
  </rcc>
  <rcc rId="84351" sId="1">
    <nc r="A628">
      <v>2029</v>
    </nc>
  </rcc>
  <rcc rId="84352" sId="1">
    <nc r="A624">
      <v>2030</v>
    </nc>
  </rcc>
  <rcc rId="84353" sId="1">
    <nc r="A1889">
      <v>2031</v>
    </nc>
  </rcc>
  <rcc rId="84354" sId="1">
    <nc r="A1882">
      <v>2032</v>
    </nc>
  </rcc>
  <rcc rId="84355" sId="1">
    <nc r="A1825">
      <v>2033</v>
    </nc>
  </rcc>
  <rcc rId="84356" sId="1">
    <nc r="A1371">
      <v>2034</v>
    </nc>
  </rcc>
  <rcc rId="84357" sId="1">
    <nc r="A627">
      <v>2035</v>
    </nc>
  </rcc>
  <rcc rId="84358" sId="1">
    <nc r="A625">
      <v>2036</v>
    </nc>
  </rcc>
  <rcc rId="84359" sId="1">
    <nc r="A1829">
      <v>2037</v>
    </nc>
  </rcc>
  <rcc rId="84360" sId="1">
    <nc r="A1898">
      <v>2038</v>
    </nc>
  </rcc>
  <rcc rId="84361" sId="1">
    <nc r="A1872">
      <v>2039</v>
    </nc>
  </rcc>
  <rcc rId="84362" sId="1">
    <nc r="A1896">
      <v>2040</v>
    </nc>
  </rcc>
  <rcc rId="84363" sId="1">
    <nc r="A1370">
      <v>2041</v>
    </nc>
  </rcc>
  <rcc rId="84364" sId="1">
    <nc r="A1894">
      <v>2042</v>
    </nc>
  </rcc>
  <rcc rId="84365" sId="1">
    <nc r="A609">
      <v>2043</v>
    </nc>
  </rcc>
  <rcc rId="84366" sId="1">
    <nc r="A1891">
      <v>2044</v>
    </nc>
  </rcc>
  <rcc rId="84367" sId="1">
    <nc r="A1823">
      <v>2045</v>
    </nc>
  </rcc>
  <rcc rId="84368" sId="1">
    <nc r="A1871">
      <v>2046</v>
    </nc>
  </rcc>
  <rcc rId="84369" sId="1">
    <nc r="A1895">
      <v>2047</v>
    </nc>
  </rcc>
  <rcc rId="84370" sId="1">
    <nc r="A1892">
      <v>2048</v>
    </nc>
  </rcc>
  <rcc rId="84371" sId="1">
    <nc r="A598">
      <v>2049</v>
    </nc>
  </rcc>
  <rcc rId="84372" sId="1">
    <nc r="A592">
      <v>2050</v>
    </nc>
  </rcc>
  <rcc rId="84373" sId="1">
    <nc r="A1824">
      <v>2051</v>
    </nc>
  </rcc>
  <rcc rId="84374" sId="1">
    <nc r="A2090">
      <v>2052</v>
    </nc>
  </rcc>
  <rcc rId="84375" sId="1">
    <nc r="A1835">
      <v>2053</v>
    </nc>
  </rcc>
  <rcc rId="84376" sId="1">
    <nc r="A2082">
      <v>2054</v>
    </nc>
  </rcc>
  <rcc rId="84377" sId="1">
    <nc r="A587">
      <v>2055</v>
    </nc>
  </rcc>
  <rcc rId="84378" sId="1">
    <nc r="A599">
      <v>2056</v>
    </nc>
  </rcc>
  <rcc rId="84379" sId="1">
    <nc r="A1834">
      <v>2057</v>
    </nc>
  </rcc>
  <rcc rId="84380" sId="1">
    <nc r="A1817">
      <v>2058</v>
    </nc>
  </rcc>
  <rcc rId="84381" sId="1">
    <nc r="A590">
      <v>2059</v>
    </nc>
  </rcc>
  <rcc rId="84382" sId="1">
    <nc r="A1831">
      <v>2060</v>
    </nc>
  </rcc>
  <rcc rId="84383" sId="1">
    <nc r="A2081">
      <v>2061</v>
    </nc>
  </rcc>
  <rcc rId="84384" sId="1">
    <nc r="A1334">
      <v>2062</v>
    </nc>
  </rcc>
  <rcc rId="84385" sId="1">
    <nc r="A1830">
      <v>2063</v>
    </nc>
  </rcc>
  <rcc rId="84386" sId="1">
    <nc r="A600">
      <v>2064</v>
    </nc>
  </rcc>
  <rcc rId="84387" sId="1">
    <nc r="A584">
      <v>2065</v>
    </nc>
  </rcc>
  <rcc rId="84388" sId="1">
    <nc r="A1819">
      <v>2066</v>
    </nc>
  </rcc>
  <rcc rId="84389" sId="1">
    <nc r="A586">
      <v>2067</v>
    </nc>
  </rcc>
  <rcc rId="84390" sId="1">
    <nc r="A970">
      <v>2068</v>
    </nc>
  </rcc>
  <rcc rId="84391" sId="1">
    <nc r="A1827">
      <v>2069</v>
    </nc>
  </rcc>
  <rcc rId="84392" sId="1">
    <nc r="A593">
      <v>2070</v>
    </nc>
  </rcc>
  <rcc rId="84393" sId="1">
    <nc r="A1818">
      <v>2071</v>
    </nc>
  </rcc>
  <rcc rId="84394" sId="1">
    <nc r="A594">
      <v>2072</v>
    </nc>
  </rcc>
  <rcc rId="84395" sId="1">
    <nc r="A1820">
      <v>2073</v>
    </nc>
  </rcc>
  <rcc rId="84396" sId="1">
    <nc r="A596">
      <v>2074</v>
    </nc>
  </rcc>
  <rcc rId="84397" sId="1">
    <nc r="A597">
      <v>2075</v>
    </nc>
  </rcc>
  <rcc rId="84398" sId="1">
    <nc r="A1333">
      <v>2076</v>
    </nc>
  </rcc>
  <rcc rId="84399" sId="1">
    <nc r="A585">
      <v>2077</v>
    </nc>
  </rcc>
  <rcc rId="84400" sId="1">
    <nc r="A1828">
      <v>2078</v>
    </nc>
  </rcc>
  <rcc rId="84401" sId="1">
    <nc r="A588">
      <v>2079</v>
    </nc>
  </rcc>
  <rcc rId="84402" sId="1">
    <nc r="A1816">
      <v>2080</v>
    </nc>
  </rcc>
  <rcc rId="84403" sId="1">
    <nc r="A589">
      <v>2081</v>
    </nc>
  </rcc>
  <rcc rId="84404" sId="1">
    <nc r="A1815">
      <v>2082</v>
    </nc>
  </rcc>
  <rcc rId="84405" sId="1">
    <nc r="A591">
      <v>2083</v>
    </nc>
  </rcc>
  <rcc rId="84406" sId="1">
    <nc r="A595">
      <v>2084</v>
    </nc>
  </rcc>
  <rcc rId="84407" sId="1">
    <nc r="A1899">
      <v>2085</v>
    </nc>
  </rcc>
  <rcc rId="84408" sId="1">
    <nc r="A1832">
      <v>2086</v>
    </nc>
  </rcc>
  <rcc rId="84409" sId="1">
    <nc r="A638">
      <v>2087</v>
    </nc>
  </rcc>
  <rcc rId="84410" sId="1">
    <nc r="A644">
      <v>2088</v>
    </nc>
  </rcc>
  <rcc rId="84411" sId="1">
    <nc r="A865">
      <v>2089</v>
    </nc>
  </rcc>
  <rcc rId="84412" sId="1">
    <nc r="A886">
      <v>2090</v>
    </nc>
  </rcc>
  <rcc rId="84413" sId="1">
    <nc r="A651">
      <v>2091</v>
    </nc>
  </rcc>
  <rcc rId="84414" sId="1">
    <nc r="A645">
      <v>2092</v>
    </nc>
  </rcc>
  <rcc rId="84415" sId="1">
    <nc r="A641">
      <v>2093</v>
    </nc>
  </rcc>
  <rcc rId="84416" sId="1">
    <nc r="A642">
      <v>2094</v>
    </nc>
  </rcc>
  <rcc rId="84417" sId="1">
    <nc r="A652">
      <v>2095</v>
    </nc>
  </rcc>
  <rcc rId="84418" sId="1">
    <nc r="A640">
      <v>2096</v>
    </nc>
  </rcc>
  <rcc rId="84419" sId="1">
    <nc r="A639">
      <v>2097</v>
    </nc>
  </rcc>
  <rcc rId="84420" sId="1">
    <nc r="A643">
      <v>2098</v>
    </nc>
  </rcc>
  <rcc rId="84421" sId="1">
    <nc r="A673">
      <v>2099</v>
    </nc>
  </rcc>
  <rcc rId="84422" sId="1">
    <nc r="A659">
      <v>2100</v>
    </nc>
  </rcc>
  <rcc rId="84423" sId="1">
    <nc r="A683">
      <v>2101</v>
    </nc>
  </rcc>
  <rcc rId="84424" sId="1">
    <nc r="A675">
      <v>2102</v>
    </nc>
  </rcc>
  <rcc rId="84425" sId="1">
    <nc r="A663">
      <v>2103</v>
    </nc>
  </rcc>
  <rcc rId="84426" sId="1">
    <nc r="A664">
      <v>2104</v>
    </nc>
  </rcc>
  <rcc rId="84427" sId="1">
    <nc r="A899">
      <v>2105</v>
    </nc>
  </rcc>
  <rcc rId="84428" sId="1">
    <nc r="A900">
      <v>2106</v>
    </nc>
  </rcc>
  <rcc rId="84429" sId="1">
    <nc r="A669">
      <v>2107</v>
    </nc>
  </rcc>
  <rcc rId="84430" sId="1">
    <nc r="A901">
      <v>2108</v>
    </nc>
  </rcc>
  <rcc rId="84431" sId="1">
    <nc r="A658">
      <v>2109</v>
    </nc>
  </rcc>
  <rcc rId="84432" sId="1">
    <nc r="A657">
      <v>2110</v>
    </nc>
  </rcc>
  <rcc rId="84433" sId="1">
    <nc r="A682">
      <v>2111</v>
    </nc>
  </rcc>
  <rcc rId="84434" sId="1">
    <nc r="A676">
      <v>2112</v>
    </nc>
  </rcc>
  <rcc rId="84435" sId="1">
    <nc r="A655">
      <v>2113</v>
    </nc>
  </rcc>
  <rcc rId="84436" sId="1">
    <nc r="A656">
      <v>2114</v>
    </nc>
  </rcc>
  <rcc rId="84437" sId="1">
    <nc r="A902">
      <v>2115</v>
    </nc>
  </rcc>
  <rcc rId="84438" sId="1">
    <nc r="A635">
      <v>2116</v>
    </nc>
  </rcc>
  <rcc rId="84439" sId="1">
    <nc r="A674">
      <v>2117</v>
    </nc>
  </rcc>
  <rcc rId="84440" sId="1">
    <nc r="A854">
      <v>2118</v>
    </nc>
  </rcc>
  <rcc rId="84441" sId="1">
    <nc r="A680">
      <v>2119</v>
    </nc>
  </rcc>
  <rcc rId="84442" sId="1">
    <nc r="A634">
      <v>2120</v>
    </nc>
  </rcc>
  <rcc rId="84443" sId="1">
    <nc r="A666">
      <v>2121</v>
    </nc>
  </rcc>
  <rcc rId="84444" sId="1">
    <nc r="A665">
      <v>2122</v>
    </nc>
  </rcc>
  <rcc rId="84445" sId="1">
    <nc r="A662">
      <v>2123</v>
    </nc>
  </rcc>
  <rcc rId="84446" sId="1">
    <nc r="A661">
      <v>2124</v>
    </nc>
  </rcc>
  <rcc rId="84447" sId="1">
    <nc r="A678">
      <v>2125</v>
    </nc>
  </rcc>
  <rcc rId="84448" sId="1">
    <nc r="A679">
      <v>2126</v>
    </nc>
  </rcc>
  <rcc rId="84449" sId="1">
    <nc r="A654">
      <v>2127</v>
    </nc>
  </rcc>
  <rcc rId="84450" sId="1">
    <nc r="A653">
      <v>2128</v>
    </nc>
  </rcc>
  <rcc rId="84451" sId="1">
    <nc r="A681">
      <v>2129</v>
    </nc>
  </rcc>
  <rcc rId="84452" sId="1">
    <nc r="A631">
      <v>2130</v>
    </nc>
  </rcc>
  <rcc rId="84453" sId="1">
    <nc r="A632">
      <v>2131</v>
    </nc>
  </rcc>
  <rcc rId="84454" sId="1">
    <nc r="A633">
      <v>2132</v>
    </nc>
  </rcc>
  <rcc rId="84455" sId="1">
    <nc r="A630">
      <v>2133</v>
    </nc>
  </rcc>
  <rcc rId="84456" sId="1">
    <nc r="A629">
      <v>2134</v>
    </nc>
  </rcc>
  <rcc rId="84457" sId="1">
    <nc r="A853">
      <v>2135</v>
    </nc>
  </rcc>
  <rcc rId="84458" sId="1">
    <nc r="A647">
      <v>2136</v>
    </nc>
  </rcc>
  <rcc rId="84459" sId="1">
    <nc r="A883">
      <v>2137</v>
    </nc>
  </rcc>
  <rcc rId="84460" sId="1">
    <nc r="A877">
      <v>2138</v>
    </nc>
  </rcc>
  <rcc rId="84461" sId="1">
    <nc r="A876">
      <v>2139</v>
    </nc>
  </rcc>
  <rcc rId="84462" sId="1">
    <nc r="A889">
      <v>2140</v>
    </nc>
  </rcc>
  <rcc rId="84463" sId="1">
    <nc r="A760">
      <v>2141</v>
    </nc>
  </rcc>
  <rcc rId="84464" sId="1">
    <nc r="A745">
      <v>2142</v>
    </nc>
  </rcc>
  <rcc rId="84465" sId="1">
    <nc r="A866">
      <v>2143</v>
    </nc>
  </rcc>
  <rcc rId="84466" sId="1">
    <nc r="A823">
      <v>2144</v>
    </nc>
  </rcc>
  <rcc rId="84467" sId="1">
    <nc r="A881">
      <v>2145</v>
    </nc>
  </rcc>
  <rcc rId="84468" sId="1">
    <nc r="A646">
      <v>2146</v>
    </nc>
  </rcc>
  <rcc rId="84469" sId="1">
    <nc r="A858">
      <v>2147</v>
    </nc>
  </rcc>
  <rcc rId="84470" sId="1">
    <nc r="A743">
      <v>2148</v>
    </nc>
  </rcc>
  <rcc rId="84471" sId="1">
    <nc r="A859">
      <v>2149</v>
    </nc>
  </rcc>
  <rcc rId="84472" sId="1">
    <nc r="A867">
      <v>2150</v>
    </nc>
  </rcc>
  <rcc rId="84473" sId="1">
    <nc r="A864">
      <v>2151</v>
    </nc>
  </rcc>
  <rcc rId="84474" sId="1">
    <nc r="A869">
      <v>2152</v>
    </nc>
  </rcc>
  <rcc rId="84475" sId="1">
    <nc r="A863">
      <v>2153</v>
    </nc>
  </rcc>
  <rcc rId="84476" sId="1">
    <nc r="A875">
      <v>2154</v>
    </nc>
  </rcc>
  <rcc rId="84477" sId="1">
    <nc r="A874">
      <v>2155</v>
    </nc>
  </rcc>
  <rcc rId="84478" sId="1">
    <nc r="A861">
      <v>2156</v>
    </nc>
  </rcc>
  <rcc rId="84479" sId="1">
    <nc r="A862">
      <v>2157</v>
    </nc>
  </rcc>
  <rcc rId="84480" sId="1">
    <nc r="A888">
      <v>2158</v>
    </nc>
  </rcc>
  <rcc rId="84481" sId="1">
    <nc r="A884">
      <v>2159</v>
    </nc>
  </rcc>
  <rcc rId="84482" sId="1">
    <nc r="A758">
      <v>2160</v>
    </nc>
  </rcc>
  <rcc rId="84483" sId="1">
    <nc r="A887">
      <v>2161</v>
    </nc>
  </rcc>
  <rcc rId="84484" sId="1">
    <nc r="A885">
      <v>2162</v>
    </nc>
  </rcc>
  <rcc rId="84485" sId="1">
    <nc r="A1348">
      <v>2163</v>
    </nc>
  </rcc>
  <rcc rId="84486" sId="1">
    <nc r="A1346">
      <v>2164</v>
    </nc>
  </rcc>
  <rcc rId="84487" sId="1">
    <nc r="A742">
      <v>2165</v>
    </nc>
  </rcc>
  <rcc rId="84488" sId="1">
    <nc r="A890">
      <v>2166</v>
    </nc>
  </rcc>
  <rcc rId="84489" sId="1">
    <nc r="A891">
      <v>2167</v>
    </nc>
  </rcc>
  <rcc rId="84490" sId="1">
    <nc r="A892">
      <v>2168</v>
    </nc>
  </rcc>
  <rcc rId="84491" sId="1">
    <nc r="A893">
      <v>2169</v>
    </nc>
  </rcc>
  <rcc rId="84492" sId="1">
    <nc r="A721">
      <v>2170</v>
    </nc>
  </rcc>
  <rcc rId="84493" sId="1">
    <nc r="A880">
      <v>2171</v>
    </nc>
  </rcc>
  <rcc rId="84494" sId="1">
    <nc r="A879">
      <v>2172</v>
    </nc>
  </rcc>
  <rcc rId="84495" sId="1">
    <nc r="A882">
      <v>2173</v>
    </nc>
  </rcc>
  <rcc rId="84496" sId="1">
    <nc r="A774">
      <v>2174</v>
    </nc>
  </rcc>
  <rcc rId="84497" sId="1">
    <nc r="A868">
      <v>2175</v>
    </nc>
  </rcc>
  <rcc rId="84498" sId="1">
    <nc r="A894">
      <v>2176</v>
    </nc>
  </rcc>
  <rcc rId="84499" sId="1">
    <nc r="A833">
      <v>2177</v>
    </nc>
  </rcc>
  <rcc rId="84500" sId="1">
    <nc r="A715">
      <v>2178</v>
    </nc>
  </rcc>
  <rcc rId="84501" sId="1">
    <nc r="A820">
      <v>2179</v>
    </nc>
  </rcc>
  <rcc rId="84502" sId="1">
    <nc r="A716">
      <v>2180</v>
    </nc>
  </rcc>
  <rcc rId="84503" sId="1">
    <nc r="A834">
      <v>2181</v>
    </nc>
  </rcc>
  <rcc rId="84504" sId="1">
    <nc r="A793">
      <v>2182</v>
    </nc>
  </rcc>
  <rcc rId="84505" sId="1">
    <nc r="A912">
      <v>2183</v>
    </nc>
  </rcc>
  <rcc rId="84506" sId="1">
    <nc r="A905">
      <v>2184</v>
    </nc>
  </rcc>
  <rcc rId="84507" sId="1">
    <nc r="A909">
      <v>2185</v>
    </nc>
  </rcc>
  <rcc rId="84508" sId="1">
    <nc r="A918">
      <v>2186</v>
    </nc>
  </rcc>
  <rcc rId="84509" sId="1">
    <nc r="A819">
      <v>2187</v>
    </nc>
  </rcc>
  <rcc rId="84510" sId="1">
    <nc r="A895">
      <v>2188</v>
    </nc>
  </rcc>
  <rcc rId="84511" sId="1">
    <nc r="A915">
      <v>2189</v>
    </nc>
  </rcc>
  <rcc rId="84512" sId="1">
    <nc r="A908">
      <v>2190</v>
    </nc>
  </rcc>
  <rcc rId="84513" sId="1">
    <nc r="A903">
      <v>2191</v>
    </nc>
  </rcc>
  <rcc rId="84514" sId="1">
    <nc r="A897">
      <v>2192</v>
    </nc>
  </rcc>
  <rcc rId="84515" sId="1">
    <nc r="A821">
      <v>2193</v>
    </nc>
  </rcc>
  <rcc rId="84516" sId="1">
    <nc r="A797">
      <v>2194</v>
    </nc>
  </rcc>
  <rcc rId="84517" sId="1">
    <nc r="A907">
      <v>2195</v>
    </nc>
  </rcc>
  <rcc rId="84518" sId="1">
    <nc r="A910">
      <v>2196</v>
    </nc>
  </rcc>
  <rcc rId="84519" sId="1">
    <nc r="A800">
      <v>2197</v>
    </nc>
  </rcc>
  <rcc rId="84520" sId="1">
    <nc r="A911">
      <v>2198</v>
    </nc>
  </rcc>
  <rcc rId="84521" sId="1">
    <nc r="A829">
      <v>2199</v>
    </nc>
  </rcc>
  <rcc rId="84522" sId="1">
    <nc r="A830">
      <v>2200</v>
    </nc>
  </rcc>
  <rcc rId="84523" sId="1">
    <nc r="A828">
      <v>2201</v>
    </nc>
  </rcc>
  <rcc rId="84524" sId="1">
    <nc r="A814">
      <v>2202</v>
    </nc>
  </rcc>
  <rcc rId="84525" sId="1">
    <nc r="A850">
      <v>2203</v>
    </nc>
  </rcc>
  <rcc rId="84526" sId="1">
    <nc r="A919">
      <v>2204</v>
    </nc>
  </rcc>
  <rcc rId="84527" sId="1">
    <nc r="A920">
      <v>2205</v>
    </nc>
  </rcc>
  <rcc rId="84528" sId="1">
    <nc r="A720">
      <v>2206</v>
    </nc>
  </rcc>
  <rcc rId="84529" sId="1">
    <nc r="A717">
      <v>2207</v>
    </nc>
  </rcc>
  <rcc rId="84530" sId="1">
    <nc r="A904">
      <v>2208</v>
    </nc>
  </rcc>
  <rcc rId="84531" sId="1">
    <nc r="A784">
      <v>2209</v>
    </nc>
  </rcc>
  <rcc rId="84532" sId="1">
    <nc r="A917">
      <v>2210</v>
    </nc>
  </rcc>
  <rcc rId="84533" sId="1">
    <nc r="A801">
      <v>2211</v>
    </nc>
  </rcc>
  <rcc rId="84534" sId="1">
    <nc r="A896">
      <v>2212</v>
    </nc>
  </rcc>
  <rcc rId="84535" sId="1">
    <nc r="A898">
      <v>2213</v>
    </nc>
  </rcc>
  <rcc rId="84536" sId="1">
    <nc r="A839">
      <v>2214</v>
    </nc>
  </rcc>
  <rcc rId="84537" sId="1">
    <nc r="A660">
      <v>2215</v>
    </nc>
  </rcc>
  <rcc rId="84538" sId="1">
    <nc r="A668">
      <v>2216</v>
    </nc>
  </rcc>
  <rcc rId="84539" sId="1">
    <nc r="A848">
      <v>2217</v>
    </nc>
  </rcc>
  <rcc rId="84540" sId="1">
    <nc r="A921">
      <v>2218</v>
    </nc>
  </rcc>
  <rcc rId="84541" sId="1">
    <nc r="A851">
      <v>2219</v>
    </nc>
  </rcc>
  <rcc rId="84542" sId="1">
    <nc r="A914">
      <v>2220</v>
    </nc>
  </rcc>
  <rcc rId="84543" sId="1">
    <nc r="A913">
      <v>2221</v>
    </nc>
  </rcc>
  <rcc rId="84544" sId="1">
    <nc r="A916">
      <v>2222</v>
    </nc>
  </rcc>
  <rcc rId="84545" sId="1">
    <nc r="A906">
      <v>2223</v>
    </nc>
  </rcc>
  <rcc rId="84546" sId="1">
    <nc r="A826">
      <v>2224</v>
    </nc>
  </rcc>
  <rcc rId="84547" sId="1">
    <nc r="A836">
      <v>2225</v>
    </nc>
  </rcc>
  <rcc rId="84548" sId="1">
    <nc r="A835">
      <v>2226</v>
    </nc>
  </rcc>
  <rcc rId="84549" sId="1">
    <nc r="A837">
      <v>2227</v>
    </nc>
  </rcc>
  <rcc rId="84550" sId="1">
    <nc r="A818">
      <v>2228</v>
    </nc>
  </rcc>
  <rcc rId="84551" sId="1">
    <nc r="A825">
      <v>2229</v>
    </nc>
  </rcc>
  <rcc rId="84552" sId="1">
    <nc r="A714">
      <v>2230</v>
    </nc>
  </rcc>
  <rcc rId="84553" sId="1">
    <nc r="A847">
      <v>2231</v>
    </nc>
  </rcc>
  <rcc rId="84554" sId="1">
    <nc r="A703">
      <v>2232</v>
    </nc>
  </rcc>
  <rcc rId="84555" sId="1">
    <nc r="A846">
      <v>2233</v>
    </nc>
  </rcc>
  <rcc rId="84556" sId="1">
    <nc r="A816">
      <v>2234</v>
    </nc>
  </rcc>
  <rcc rId="84557" sId="1">
    <nc r="A852">
      <v>2235</v>
    </nc>
  </rcc>
  <rcc rId="84558" sId="1">
    <nc r="A636">
      <v>2236</v>
    </nc>
  </rcc>
  <rcc rId="84559" sId="1">
    <nc r="A824">
      <v>2237</v>
    </nc>
  </rcc>
  <rcc rId="84560" sId="1">
    <nc r="A827">
      <v>2238</v>
    </nc>
  </rcc>
  <rcc rId="84561" sId="1">
    <nc r="A831">
      <v>2239</v>
    </nc>
  </rcc>
  <rcc rId="84562" sId="1">
    <nc r="A710">
      <v>2240</v>
    </nc>
  </rcc>
  <rcc rId="84563" sId="1">
    <nc r="A841">
      <v>2241</v>
    </nc>
  </rcc>
  <rcc rId="84564" sId="1">
    <nc r="A832">
      <v>2242</v>
    </nc>
  </rcc>
  <rcc rId="84565" sId="1">
    <nc r="A842">
      <v>2243</v>
    </nc>
  </rcc>
  <rcc rId="84566" sId="1">
    <nc r="A857">
      <v>2244</v>
    </nc>
  </rcc>
  <rcc rId="84567" sId="1">
    <nc r="A817">
      <v>2245</v>
    </nc>
  </rcc>
  <rcc rId="84568" sId="1">
    <nc r="A822">
      <v>2246</v>
    </nc>
  </rcc>
  <rcc rId="84569" sId="1">
    <nc r="A840">
      <v>2247</v>
    </nc>
  </rcc>
  <rcc rId="84570" sId="1">
    <nc r="A706">
      <v>2248</v>
    </nc>
  </rcc>
  <rcc rId="84571" sId="1">
    <nc r="A700">
      <v>2249</v>
    </nc>
  </rcc>
  <rcc rId="84572" sId="1">
    <nc r="A696">
      <v>2250</v>
    </nc>
  </rcc>
  <rcc rId="84573" sId="1">
    <nc r="A855">
      <v>2251</v>
    </nc>
  </rcc>
  <rcc rId="84574" sId="1">
    <nc r="A849">
      <v>2252</v>
    </nc>
  </rcc>
  <rcc rId="84575" sId="1">
    <nc r="A838">
      <v>2253</v>
    </nc>
  </rcc>
  <rcc rId="84576" sId="1">
    <nc r="A844">
      <v>2254</v>
    </nc>
  </rcc>
  <rcc rId="84577" sId="1">
    <nc r="A843">
      <v>2255</v>
    </nc>
  </rcc>
  <rcc rId="84578" sId="1">
    <nc r="A845">
      <v>2256</v>
    </nc>
  </rcc>
  <rcc rId="84579" sId="1">
    <nc r="A856">
      <v>2257</v>
    </nc>
  </rcc>
  <rcc rId="84580" sId="1">
    <nc r="A702">
      <v>2258</v>
    </nc>
  </rcc>
  <rcc rId="84581" sId="1">
    <nc r="A771">
      <v>2259</v>
    </nc>
  </rcc>
  <rcc rId="84582" sId="1">
    <nc r="A763">
      <v>2260</v>
    </nc>
  </rcc>
  <rcc rId="84583" sId="1">
    <nc r="A767">
      <v>2261</v>
    </nc>
  </rcc>
  <rcc rId="84584" sId="1">
    <nc r="A733">
      <v>2262</v>
    </nc>
  </rcc>
  <rcc rId="84585" sId="1">
    <nc r="A768">
      <v>2263</v>
    </nc>
  </rcc>
  <rcc rId="84586" sId="1">
    <nc r="A772">
      <v>2264</v>
    </nc>
  </rcc>
  <rcc rId="84587" sId="1">
    <nc r="A735">
      <v>2265</v>
    </nc>
  </rcc>
  <rcc rId="84588" sId="1">
    <nc r="A727">
      <v>2266</v>
    </nc>
  </rcc>
  <rcc rId="84589" sId="1">
    <nc r="A764">
      <v>2267</v>
    </nc>
  </rcc>
  <rcc rId="84590" sId="1">
    <nc r="A765">
      <v>2268</v>
    </nc>
  </rcc>
  <rcc rId="84591" sId="1">
    <nc r="A766">
      <v>2269</v>
    </nc>
  </rcc>
  <rcc rId="84592" sId="1">
    <nc r="A740">
      <v>2270</v>
    </nc>
  </rcc>
  <rcc rId="84593" sId="1">
    <nc r="A737">
      <v>2271</v>
    </nc>
  </rcc>
  <rcc rId="84594" sId="1">
    <nc r="A637">
      <v>2272</v>
    </nc>
  </rcc>
  <rcc rId="84595" sId="1">
    <nc r="A747">
      <v>2273</v>
    </nc>
  </rcc>
  <rcc rId="84596" sId="1">
    <nc r="A759">
      <v>2274</v>
    </nc>
  </rcc>
  <rcc rId="84597" sId="1">
    <nc r="A732">
      <v>2275</v>
    </nc>
  </rcc>
  <rcc rId="84598" sId="1">
    <nc r="A730">
      <v>2276</v>
    </nc>
  </rcc>
  <rcc rId="84599" sId="1">
    <nc r="A744">
      <v>2277</v>
    </nc>
  </rcc>
  <rcc rId="84600" sId="1">
    <nc r="A738">
      <v>2278</v>
    </nc>
  </rcc>
  <rcc rId="84601" sId="1">
    <nc r="A860">
      <v>2279</v>
    </nc>
  </rcc>
  <rcc rId="84602" sId="1">
    <nc r="A762">
      <v>2280</v>
    </nc>
  </rcc>
  <rcc rId="84603" sId="1">
    <nc r="A686">
      <v>2281</v>
    </nc>
  </rcc>
  <rcc rId="84604" sId="1">
    <nc r="A773">
      <v>2282</v>
    </nc>
  </rcc>
  <rcc rId="84605" sId="1">
    <nc r="A728">
      <v>2283</v>
    </nc>
  </rcc>
  <rcc rId="84606" sId="1">
    <nc r="A731">
      <v>2284</v>
    </nc>
  </rcc>
  <rcc rId="84607" sId="1">
    <nc r="A689">
      <v>2285</v>
    </nc>
  </rcc>
  <rcc rId="84608" sId="1">
    <nc r="A741">
      <v>2286</v>
    </nc>
  </rcc>
  <rcc rId="84609" sId="1">
    <nc r="A746">
      <v>2287</v>
    </nc>
  </rcc>
  <rcc rId="84610" sId="1">
    <nc r="A749">
      <v>2288</v>
    </nc>
  </rcc>
  <rcc rId="84611" sId="1">
    <nc r="A748">
      <v>2289</v>
    </nc>
  </rcc>
  <rcc rId="84612" sId="1">
    <nc r="A751">
      <v>2290</v>
    </nc>
  </rcc>
  <rcc rId="84613" sId="1">
    <nc r="A756">
      <v>2291</v>
    </nc>
  </rcc>
  <rcc rId="84614" sId="1">
    <nc r="A754">
      <v>2292</v>
    </nc>
  </rcc>
  <rcc rId="84615" sId="1">
    <nc r="A757">
      <v>2293</v>
    </nc>
  </rcc>
  <rcc rId="84616" sId="1">
    <nc r="A755">
      <v>2294</v>
    </nc>
  </rcc>
  <rcc rId="84617" sId="1">
    <nc r="A873">
      <v>2295</v>
    </nc>
  </rcc>
  <rcc rId="84618" sId="1">
    <nc r="A871">
      <v>2296</v>
    </nc>
  </rcc>
  <rcc rId="84619" sId="1">
    <nc r="A649">
      <v>2297</v>
    </nc>
  </rcc>
  <rcc rId="84620" sId="1">
    <nc r="A648">
      <v>2298</v>
    </nc>
  </rcc>
  <rcc rId="84621" sId="1">
    <nc r="A872">
      <v>2299</v>
    </nc>
  </rcc>
  <rcc rId="84622" sId="1">
    <nc r="A870">
      <v>2300</v>
    </nc>
  </rcc>
  <rcc rId="84623" sId="1">
    <nc r="A753">
      <v>2301</v>
    </nc>
  </rcc>
  <rcc rId="84624" sId="1">
    <nc r="A752">
      <v>2302</v>
    </nc>
  </rcc>
  <rcc rId="84625" sId="1">
    <nc r="A750">
      <v>2303</v>
    </nc>
  </rcc>
  <rcc rId="84626" sId="1">
    <nc r="A734">
      <v>2304</v>
    </nc>
  </rcc>
  <rcc rId="84627" sId="1">
    <nc r="A770">
      <v>2305</v>
    </nc>
  </rcc>
  <rcc rId="84628" sId="1">
    <nc r="A739">
      <v>2306</v>
    </nc>
  </rcc>
  <rcc rId="84629" sId="1">
    <nc r="A736">
      <v>2307</v>
    </nc>
  </rcc>
  <rcc rId="84630" sId="1">
    <nc r="A761">
      <v>2308</v>
    </nc>
  </rcc>
  <rcc rId="84631" sId="1">
    <nc r="A726">
      <v>2309</v>
    </nc>
  </rcc>
  <rcc rId="84632" sId="1">
    <nc r="A729">
      <v>2310</v>
    </nc>
  </rcc>
  <rcc rId="84633" sId="1">
    <nc r="A769">
      <v>2311</v>
    </nc>
  </rcc>
  <rcc rId="84634" sId="1">
    <nc r="A795">
      <v>2312</v>
    </nc>
  </rcc>
  <rcc rId="84635" sId="1">
    <nc r="A670">
      <v>2313</v>
    </nc>
  </rcc>
  <rcc rId="84636" sId="1">
    <nc r="A812">
      <v>2314</v>
    </nc>
  </rcc>
  <rcc rId="84637" sId="1">
    <nc r="A790">
      <v>2315</v>
    </nc>
  </rcc>
  <rcc rId="84638" sId="1">
    <nc r="A810">
      <v>2316</v>
    </nc>
  </rcc>
  <rcc rId="84639" sId="1">
    <nc r="A677">
      <v>2317</v>
    </nc>
  </rcc>
  <rcc rId="84640" sId="1">
    <nc r="A782">
      <v>2318</v>
    </nc>
  </rcc>
  <rcc rId="84641" sId="1">
    <nc r="A783">
      <v>2319</v>
    </nc>
  </rcc>
  <rcc rId="84642" sId="1">
    <nc r="A798">
      <v>2320</v>
    </nc>
  </rcc>
  <rcc rId="84643" sId="1">
    <nc r="A806">
      <v>2321</v>
    </nc>
  </rcc>
  <rcc rId="84644" sId="1">
    <nc r="A671">
      <v>2322</v>
    </nc>
  </rcc>
  <rcc rId="84645" sId="1">
    <nc r="A672">
      <v>2323</v>
    </nc>
  </rcc>
  <rcc rId="84646" sId="1">
    <nc r="A2491">
      <v>2324</v>
    </nc>
  </rcc>
  <rcc rId="84647" sId="1">
    <nc r="A789">
      <v>2325</v>
    </nc>
  </rcc>
  <rcc rId="84648" sId="1">
    <nc r="A775">
      <v>2326</v>
    </nc>
  </rcc>
  <rcc rId="84649" sId="1">
    <nc r="A778">
      <v>2327</v>
    </nc>
  </rcc>
  <rcc rId="84650" sId="1">
    <nc r="A776">
      <v>2328</v>
    </nc>
  </rcc>
  <rcc rId="84651" sId="1">
    <nc r="A780">
      <v>2329</v>
    </nc>
  </rcc>
  <rcc rId="84652" sId="1">
    <nc r="A781">
      <v>2330</v>
    </nc>
  </rcc>
  <rcc rId="84653" sId="1">
    <nc r="A788">
      <v>2331</v>
    </nc>
  </rcc>
  <rcc rId="84654" sId="1">
    <nc r="A808">
      <v>2332</v>
    </nc>
  </rcc>
  <rcc rId="84655" sId="1">
    <nc r="A809">
      <v>2333</v>
    </nc>
  </rcc>
  <rcc rId="84656" sId="1">
    <nc r="A802">
      <v>2334</v>
    </nc>
  </rcc>
  <rcc rId="84657" sId="1">
    <nc r="A794">
      <v>2335</v>
    </nc>
  </rcc>
  <rcc rId="84658" sId="1">
    <nc r="A799">
      <v>2336</v>
    </nc>
  </rcc>
  <rcc rId="84659" sId="1">
    <nc r="A807">
      <v>2337</v>
    </nc>
  </rcc>
  <rcc rId="84660" sId="1">
    <nc r="A805">
      <v>2338</v>
    </nc>
  </rcc>
  <rcc rId="84661" sId="1">
    <nc r="A815">
      <v>2339</v>
    </nc>
  </rcc>
  <rcc rId="84662" sId="1">
    <nc r="A708">
      <v>2340</v>
    </nc>
  </rcc>
  <rcc rId="84663" sId="1">
    <nc r="A709">
      <v>2341</v>
    </nc>
  </rcc>
  <rcc rId="84664" sId="1">
    <nc r="A707">
      <v>2342</v>
    </nc>
  </rcc>
  <rcc rId="84665" sId="1">
    <nc r="A785">
      <v>2343</v>
    </nc>
  </rcc>
  <rcc rId="84666" sId="1">
    <nc r="A796">
      <v>2344</v>
    </nc>
  </rcc>
  <rcc rId="84667" sId="1">
    <nc r="A777">
      <v>2345</v>
    </nc>
  </rcc>
  <rcc rId="84668" sId="1">
    <nc r="A779">
      <v>2346</v>
    </nc>
  </rcc>
  <rcc rId="84669" sId="1">
    <nc r="A791">
      <v>2347</v>
    </nc>
  </rcc>
  <rcc rId="84670" sId="1">
    <nc r="A690">
      <v>2348</v>
    </nc>
  </rcc>
  <rcc rId="84671" sId="1">
    <nc r="A667">
      <v>2349</v>
    </nc>
  </rcc>
  <rcc rId="84672" sId="1">
    <nc r="A787">
      <v>2350</v>
    </nc>
  </rcc>
  <rcc rId="84673" sId="1">
    <nc r="A786">
      <v>2351</v>
    </nc>
  </rcc>
  <rcc rId="84674" sId="1">
    <nc r="A719">
      <v>2352</v>
    </nc>
  </rcc>
  <rcc rId="84675" sId="1">
    <nc r="A792">
      <v>2353</v>
    </nc>
  </rcc>
  <rcc rId="84676" sId="1">
    <nc r="A811">
      <v>2354</v>
    </nc>
  </rcc>
  <rcc rId="84677" sId="1">
    <nc r="A704">
      <v>2355</v>
    </nc>
  </rcc>
  <rcc rId="84678" sId="1">
    <nc r="A701">
      <v>2356</v>
    </nc>
  </rcc>
  <rcc rId="84679" sId="1">
    <nc r="A695">
      <v>2357</v>
    </nc>
  </rcc>
  <rcc rId="84680" sId="1">
    <nc r="A705">
      <v>2358</v>
    </nc>
  </rcc>
  <rcc rId="84681" sId="1">
    <nc r="A1425">
      <v>2359</v>
    </nc>
  </rcc>
  <rcc rId="84682" sId="1">
    <nc r="A694">
      <v>2360</v>
    </nc>
  </rcc>
  <rcc rId="84683" sId="1">
    <nc r="A711">
      <v>2361</v>
    </nc>
  </rcc>
  <rcc rId="84684" sId="1">
    <nc r="A684">
      <v>2362</v>
    </nc>
  </rcc>
  <rcc rId="84685" sId="1">
    <nc r="A699">
      <v>2363</v>
    </nc>
  </rcc>
  <rcc rId="84686" sId="1">
    <nc r="A692">
      <v>2364</v>
    </nc>
  </rcc>
  <rcc rId="84687" sId="1">
    <nc r="A713">
      <v>2365</v>
    </nc>
  </rcc>
  <rcc rId="84688" sId="1">
    <nc r="A722">
      <v>2366</v>
    </nc>
  </rcc>
  <rcc rId="84689" sId="1">
    <nc r="A688">
      <v>2367</v>
    </nc>
  </rcc>
  <rcc rId="84690" sId="1">
    <nc r="A693">
      <v>2368</v>
    </nc>
  </rcc>
  <rcc rId="84691" sId="1">
    <nc r="A691">
      <v>2369</v>
    </nc>
  </rcc>
  <rcc rId="84692" sId="1">
    <nc r="A685">
      <v>2370</v>
    </nc>
  </rcc>
  <rcc rId="84693" sId="1">
    <nc r="A723">
      <v>2371</v>
    </nc>
  </rcc>
  <rcc rId="84694" sId="1">
    <nc r="A724">
      <v>2372</v>
    </nc>
  </rcc>
  <rcc rId="84695" sId="1">
    <nc r="A712">
      <v>2373</v>
    </nc>
  </rcc>
  <rcc rId="84696" sId="1">
    <nc r="A697">
      <v>2374</v>
    </nc>
  </rcc>
  <rcc rId="84697" sId="1">
    <nc r="A718">
      <v>2375</v>
    </nc>
  </rcc>
  <rcc rId="84698" sId="1">
    <nc r="A698">
      <v>2376</v>
    </nc>
  </rcc>
  <rcc rId="84699" sId="1">
    <nc r="A687">
      <v>2377</v>
    </nc>
  </rcc>
  <rcc rId="84700" sId="1">
    <nc r="A725">
      <v>2378</v>
    </nc>
  </rcc>
  <rcc rId="84701" sId="1">
    <nc r="A2545">
      <v>2379</v>
    </nc>
  </rcc>
  <rcc rId="84702" sId="1">
    <nc r="A2554">
      <v>2380</v>
    </nc>
  </rcc>
  <rcc rId="84703" sId="1">
    <nc r="A1473">
      <v>2381</v>
    </nc>
  </rcc>
  <rcc rId="84704" sId="1">
    <nc r="A1477">
      <v>2382</v>
    </nc>
  </rcc>
  <rcc rId="84705" sId="1">
    <nc r="A1482">
      <v>2383</v>
    </nc>
  </rcc>
  <rcc rId="84706" sId="1">
    <nc r="A2557">
      <v>2384</v>
    </nc>
  </rcc>
  <rcc rId="84707" sId="1">
    <nc r="A2556">
      <v>2385</v>
    </nc>
  </rcc>
  <rcc rId="84708" sId="1">
    <nc r="A1478">
      <v>2386</v>
    </nc>
  </rcc>
  <rcc rId="84709" sId="1">
    <nc r="A1484">
      <v>2387</v>
    </nc>
  </rcc>
  <rcc rId="84710" sId="1">
    <nc r="A1480">
      <v>2388</v>
    </nc>
  </rcc>
  <rcc rId="84711" sId="1">
    <nc r="A1483">
      <v>2389</v>
    </nc>
  </rcc>
  <rcc rId="84712" sId="1">
    <nc r="A1485">
      <v>2390</v>
    </nc>
  </rcc>
  <rcc rId="84713" sId="1">
    <nc r="A1476">
      <v>2391</v>
    </nc>
  </rcc>
  <rcc rId="84714" sId="1">
    <nc r="A2434">
      <v>2392</v>
    </nc>
  </rcc>
  <rcc rId="84715" sId="1">
    <nc r="A2553">
      <v>2393</v>
    </nc>
  </rcc>
  <rcc rId="84716" sId="1">
    <nc r="A2555">
      <v>2394</v>
    </nc>
  </rcc>
  <rcc rId="84717" sId="1">
    <nc r="A1487">
      <v>2395</v>
    </nc>
  </rcc>
  <rcc rId="84718" sId="1">
    <nc r="A1486">
      <v>2396</v>
    </nc>
  </rcc>
  <rcc rId="84719" sId="1">
    <nc r="A1488">
      <v>2397</v>
    </nc>
  </rcc>
  <rcc rId="84720" sId="1">
    <nc r="A1475">
      <v>2398</v>
    </nc>
  </rcc>
  <rcc rId="84721" sId="1">
    <nc r="A1474">
      <v>2399</v>
    </nc>
  </rcc>
  <rcc rId="84722" sId="1">
    <nc r="A1479">
      <v>2400</v>
    </nc>
  </rcc>
  <rcc rId="84723" sId="1">
    <nc r="A1481">
      <v>2401</v>
    </nc>
  </rcc>
  <rcc rId="84724" sId="1">
    <nc r="A2551">
      <v>2402</v>
    </nc>
  </rcc>
  <rcc rId="84725" sId="1">
    <nc r="A2544">
      <v>2403</v>
    </nc>
  </rcc>
  <rcc rId="84726" sId="1">
    <nc r="A2547">
      <v>2404</v>
    </nc>
  </rcc>
  <rcc rId="84727" sId="1">
    <nc r="A2550">
      <v>2405</v>
    </nc>
  </rcc>
  <rcc rId="84728" sId="1">
    <nc r="A2558">
      <v>2406</v>
    </nc>
  </rcc>
  <rcc rId="84729" sId="1">
    <nc r="A2560">
      <v>2407</v>
    </nc>
  </rcc>
  <rcc rId="84730" sId="1">
    <nc r="A1490">
      <v>2408</v>
    </nc>
  </rcc>
  <rcc rId="84731" sId="1">
    <nc r="A2559">
      <v>2409</v>
    </nc>
  </rcc>
  <rcc rId="84732" sId="1">
    <nc r="A1489">
      <v>2410</v>
    </nc>
  </rcc>
  <rcc rId="84733" sId="1">
    <nc r="A2548">
      <v>2411</v>
    </nc>
  </rcc>
  <rcc rId="84734" sId="1">
    <nc r="A2542">
      <v>2412</v>
    </nc>
  </rcc>
  <rcc rId="84735" sId="1">
    <nc r="A2549">
      <v>2413</v>
    </nc>
  </rcc>
  <rcc rId="84736" sId="1">
    <nc r="A2543">
      <v>2414</v>
    </nc>
  </rcc>
  <rcc rId="84737" sId="1">
    <nc r="A1472">
      <v>2415</v>
    </nc>
  </rcc>
  <rcc rId="84738" sId="1">
    <nc r="A1469">
      <v>2416</v>
    </nc>
  </rcc>
  <rcc rId="84739" sId="1">
    <nc r="A1466">
      <v>2417</v>
    </nc>
  </rcc>
  <rcc rId="84740" sId="1">
    <nc r="A2540">
      <v>2418</v>
    </nc>
  </rcc>
  <rcc rId="84741" sId="1">
    <nc r="A1468">
      <v>2419</v>
    </nc>
  </rcc>
  <rcc rId="84742" sId="1">
    <nc r="A2546">
      <v>2420</v>
    </nc>
  </rcc>
  <rcc rId="84743" sId="1">
    <nc r="A2538">
      <v>2421</v>
    </nc>
  </rcc>
  <rcc rId="84744" sId="1">
    <nc r="A1462">
      <v>2422</v>
    </nc>
  </rcc>
  <rcc rId="84745" sId="1">
    <nc r="A2552">
      <v>2423</v>
    </nc>
  </rcc>
  <rcc rId="84746" sId="1">
    <nc r="A1459">
      <v>2424</v>
    </nc>
  </rcc>
  <rcc rId="84747" sId="1">
    <nc r="A2539">
      <v>2425</v>
    </nc>
  </rcc>
  <rcc rId="84748" sId="1">
    <nc r="A1461">
      <v>2426</v>
    </nc>
  </rcc>
  <rcc rId="84749" sId="1">
    <nc r="A1463">
      <v>2427</v>
    </nc>
  </rcc>
  <rcc rId="84750" sId="1">
    <nc r="A1467">
      <v>2428</v>
    </nc>
  </rcc>
  <rcc rId="84751" sId="1">
    <nc r="A2541">
      <v>2429</v>
    </nc>
  </rcc>
  <rcc rId="84752" sId="1">
    <nc r="A1471">
      <v>2430</v>
    </nc>
  </rcc>
  <rcc rId="84753" sId="1">
    <nc r="A1464">
      <v>2431</v>
    </nc>
  </rcc>
  <rcc rId="84754" sId="1">
    <nc r="A1470">
      <v>2432</v>
    </nc>
  </rcc>
  <rcc rId="84755" sId="1">
    <nc r="A1460">
      <v>2433</v>
    </nc>
  </rcc>
  <rcc rId="84756" sId="1">
    <nc r="A1465">
      <v>2434</v>
    </nc>
  </rcc>
  <rcc rId="84757" sId="1">
    <nc r="A1438">
      <v>2435</v>
    </nc>
  </rcc>
  <rcc rId="84758" sId="1">
    <nc r="A1412">
      <v>2436</v>
    </nc>
  </rcc>
  <rcc rId="84759" sId="1">
    <nc r="A1441">
      <v>2437</v>
    </nc>
  </rcc>
  <rcc rId="84760" sId="1">
    <nc r="A1440">
      <v>2438</v>
    </nc>
  </rcc>
  <rcc rId="84761" sId="1">
    <nc r="A1437">
      <v>2439</v>
    </nc>
  </rcc>
  <rcc rId="84762" sId="1">
    <nc r="A1447">
      <v>2440</v>
    </nc>
  </rcc>
  <rcc rId="84763" sId="1">
    <nc r="A1446">
      <v>2441</v>
    </nc>
  </rcc>
  <rcc rId="84764" sId="1">
    <nc r="A2537">
      <v>2442</v>
    </nc>
  </rcc>
  <rcc rId="84765" sId="1">
    <nc r="A1442">
      <v>2443</v>
    </nc>
  </rcc>
  <rcc rId="84766" sId="1">
    <nc r="A1436">
      <v>2444</v>
    </nc>
  </rcc>
  <rcc rId="84767" sId="1">
    <nc r="A1444">
      <v>2445</v>
    </nc>
  </rcc>
  <rcc rId="84768" sId="1">
    <nc r="A1448">
      <v>2446</v>
    </nc>
  </rcc>
  <rcc rId="84769" sId="1">
    <nc r="A2536">
      <v>2447</v>
    </nc>
  </rcc>
  <rcc rId="84770" sId="1">
    <nc r="A2433">
      <v>2448</v>
    </nc>
  </rcc>
  <rcc rId="84771" sId="1">
    <nc r="A1434">
      <v>2449</v>
    </nc>
  </rcc>
  <rcc rId="84772" sId="1">
    <nc r="A1428">
      <v>2450</v>
    </nc>
  </rcc>
  <rcc rId="84773" sId="1">
    <nc r="A1429">
      <v>2451</v>
    </nc>
  </rcc>
  <rcc rId="84774" sId="1">
    <nc r="A1450">
      <v>2452</v>
    </nc>
  </rcc>
  <rcc rId="84775" sId="1">
    <nc r="A1445">
      <v>2453</v>
    </nc>
  </rcc>
  <rcc rId="84776" sId="1">
    <nc r="A1439">
      <v>2454</v>
    </nc>
  </rcc>
  <rcc rId="84777" sId="1">
    <nc r="A1417">
      <v>2455</v>
    </nc>
  </rcc>
  <rcc rId="84778" sId="1">
    <nc r="A1443">
      <v>2456</v>
    </nc>
  </rcc>
  <rcc rId="84779" sId="1">
    <nc r="A1435">
      <v>2457</v>
    </nc>
  </rcc>
  <rcc rId="84780" sId="1">
    <nc r="A1418">
      <v>2458</v>
    </nc>
  </rcc>
  <rcc rId="84781" sId="1">
    <nc r="A1452">
      <v>2459</v>
    </nc>
  </rcc>
  <rcc rId="84782" sId="1">
    <nc r="A1424">
      <v>2460</v>
    </nc>
  </rcc>
  <rcc rId="84783" sId="1">
    <nc r="A1421">
      <v>2461</v>
    </nc>
  </rcc>
  <rcc rId="84784" sId="1">
    <nc r="A1566">
      <v>2462</v>
    </nc>
  </rcc>
  <rcc rId="84785" sId="1">
    <nc r="A1569">
      <v>2463</v>
    </nc>
  </rcc>
  <rcc rId="84786" sId="1">
    <nc r="A1457">
      <v>2464</v>
    </nc>
  </rcc>
  <rcc rId="84787" sId="1">
    <nc r="A1456">
      <v>2465</v>
    </nc>
  </rcc>
  <rcc rId="84788" sId="1">
    <nc r="A1423">
      <v>2466</v>
    </nc>
  </rcc>
  <rcc rId="84789" sId="1">
    <nc r="A1451">
      <v>2467</v>
    </nc>
  </rcc>
  <rcc rId="84790" sId="1">
    <nc r="A1455">
      <v>2468</v>
    </nc>
  </rcc>
  <rcc rId="84791" sId="1">
    <nc r="A1422">
      <v>2469</v>
    </nc>
  </rcc>
  <rcc rId="84792" sId="1">
    <nc r="A1420">
      <v>2470</v>
    </nc>
  </rcc>
  <rcc rId="84793" sId="1">
    <nc r="A1404">
      <v>2471</v>
    </nc>
  </rcc>
  <rcc rId="84794" sId="1">
    <nc r="A1453">
      <v>2472</v>
    </nc>
  </rcc>
  <rcc rId="84795" sId="1">
    <nc r="A1405">
      <v>2473</v>
    </nc>
  </rcc>
  <rcc rId="84796" sId="1">
    <nc r="A1454">
      <v>2474</v>
    </nc>
  </rcc>
  <rcc rId="84797" sId="1">
    <nc r="A1419">
      <v>2475</v>
    </nc>
  </rcc>
  <rcc rId="84798" sId="1">
    <nc r="A1415">
      <v>2476</v>
    </nc>
  </rcc>
  <rcc rId="84799" sId="1">
    <nc r="A1416">
      <v>2477</v>
    </nc>
  </rcc>
  <rcc rId="84800" sId="1">
    <nc r="A1410">
      <v>2478</v>
    </nc>
  </rcc>
  <rcc rId="84801" sId="1">
    <nc r="A1406">
      <v>2479</v>
    </nc>
  </rcc>
  <rcc rId="84802" sId="1">
    <nc r="A1399">
      <v>2480</v>
    </nc>
  </rcc>
  <rcc rId="84803" sId="1">
    <nc r="A1430">
      <v>2481</v>
    </nc>
  </rcc>
  <rcc rId="84804" sId="1">
    <nc r="A1431">
      <v>2482</v>
    </nc>
  </rcc>
  <rcc rId="84805" sId="1">
    <nc r="A1414">
      <v>2483</v>
    </nc>
  </rcc>
  <rcc rId="84806" sId="1">
    <nc r="A1433">
      <v>2484</v>
    </nc>
  </rcc>
  <rcc rId="84807" sId="1">
    <nc r="A1407">
      <v>2485</v>
    </nc>
  </rcc>
  <rcc rId="84808" sId="1">
    <nc r="A1402">
      <v>2486</v>
    </nc>
  </rcc>
  <rcc rId="84809" sId="1">
    <nc r="A1401">
      <v>2487</v>
    </nc>
  </rcc>
  <rcc rId="84810" sId="1">
    <nc r="A1427">
      <v>2488</v>
    </nc>
  </rcc>
  <rcc rId="84811" sId="1">
    <nc r="A1411">
      <v>2489</v>
    </nc>
  </rcc>
  <rcc rId="84812" sId="1">
    <nc r="A1409">
      <v>2490</v>
    </nc>
  </rcc>
  <rcc rId="84813" sId="1">
    <nc r="A1432">
      <v>2491</v>
    </nc>
  </rcc>
  <rcc rId="84814" sId="1">
    <nc r="A1426">
      <v>2492</v>
    </nc>
  </rcc>
  <rcc rId="84815" sId="1">
    <nc r="A1403">
      <v>2493</v>
    </nc>
  </rcc>
  <rcc rId="84816" sId="1">
    <nc r="A1398">
      <v>2494</v>
    </nc>
  </rcc>
  <rcc rId="84817" sId="1">
    <nc r="A1413">
      <v>2495</v>
    </nc>
  </rcc>
  <rcc rId="84818" sId="1">
    <nc r="A1400">
      <v>2496</v>
    </nc>
  </rcc>
  <rcc rId="84819" sId="1">
    <nc r="A1408">
      <v>2497</v>
    </nc>
  </rcc>
  <rcc rId="84820" sId="1">
    <nc r="A1356">
      <v>2498</v>
    </nc>
  </rcc>
  <rcc rId="84821" sId="1">
    <nc r="A1361">
      <v>2499</v>
    </nc>
  </rcc>
  <rcc rId="84822" sId="1">
    <nc r="A1363">
      <v>2500</v>
    </nc>
  </rcc>
  <rcc rId="84823" sId="1">
    <nc r="A1362">
      <v>2501</v>
    </nc>
  </rcc>
  <rcc rId="84824" sId="1">
    <nc r="A1352">
      <v>2502</v>
    </nc>
  </rcc>
  <rcc rId="84825" sId="1">
    <nc r="A1344">
      <v>2503</v>
    </nc>
  </rcc>
  <rcc rId="84826" sId="1">
    <nc r="A1345">
      <v>2504</v>
    </nc>
  </rcc>
  <rcc rId="84827" sId="1">
    <nc r="A1358">
      <v>2505</v>
    </nc>
  </rcc>
  <rcc rId="84828" sId="1">
    <nc r="A1359">
      <v>2506</v>
    </nc>
  </rcc>
  <rcc rId="84829" sId="1">
    <nc r="A1349">
      <v>2507</v>
    </nc>
  </rcc>
  <rcc rId="84830" sId="1">
    <nc r="A1357">
      <v>2508</v>
    </nc>
  </rcc>
  <rcc rId="84831" sId="1">
    <nc r="A1347">
      <v>2509</v>
    </nc>
  </rcc>
  <rcc rId="84832" sId="1">
    <nc r="A1360">
      <v>2510</v>
    </nc>
  </rcc>
  <rcc rId="84833" sId="1">
    <nc r="A1343">
      <v>2511</v>
    </nc>
  </rcc>
  <rcc rId="84834" sId="1">
    <nc r="A1364">
      <v>2512</v>
    </nc>
  </rcc>
  <rcc rId="84835" sId="1">
    <nc r="A1351">
      <v>2513</v>
    </nc>
  </rcc>
  <rcc rId="84836" sId="1">
    <nc r="A1350">
      <v>2514</v>
    </nc>
  </rcc>
  <rcc rId="84837" sId="1">
    <nc r="A1377">
      <v>2515</v>
    </nc>
  </rcc>
  <rcc rId="84838" sId="1">
    <nc r="A1368">
      <v>2516</v>
    </nc>
  </rcc>
  <rcc rId="84839" sId="1">
    <nc r="A1379">
      <v>2517</v>
    </nc>
  </rcc>
  <rcc rId="84840" sId="1">
    <nc r="A1375">
      <v>2518</v>
    </nc>
  </rcc>
  <rcc rId="84841" sId="1">
    <nc r="A1367">
      <v>2519</v>
    </nc>
  </rcc>
  <rcc rId="84842" sId="1">
    <nc r="A1376">
      <v>2520</v>
    </nc>
  </rcc>
  <rcc rId="84843" sId="1">
    <nc r="A1372">
      <v>2521</v>
    </nc>
  </rcc>
  <rcc rId="84844" sId="1">
    <nc r="A1355">
      <v>2522</v>
    </nc>
  </rcc>
  <rcc rId="84845" sId="1">
    <nc r="A1373">
      <v>2523</v>
    </nc>
  </rcc>
  <rcc rId="84846" sId="1">
    <nc r="A1366">
      <v>2524</v>
    </nc>
  </rcc>
  <rcc rId="84847" sId="1">
    <nc r="A1378">
      <v>2525</v>
    </nc>
  </rcc>
  <rcc rId="84848" sId="1">
    <nc r="A1374">
      <v>2526</v>
    </nc>
  </rcc>
  <rcc rId="84849" sId="1">
    <nc r="A1369">
      <v>2527</v>
    </nc>
  </rcc>
  <rcc rId="84850" sId="1">
    <nc r="A1337">
      <v>2528</v>
    </nc>
  </rcc>
  <rcc rId="84851" sId="1">
    <nc r="A1339">
      <v>2529</v>
    </nc>
  </rcc>
  <rcc rId="84852" sId="1">
    <nc r="A1332">
      <v>2530</v>
    </nc>
  </rcc>
  <rcc rId="84853" sId="1">
    <nc r="A1335">
      <v>2531</v>
    </nc>
  </rcc>
  <rcc rId="84854" sId="1">
    <nc r="A1336">
      <v>2532</v>
    </nc>
  </rcc>
  <rcc rId="84855" sId="1">
    <nc r="A1331">
      <v>2533</v>
    </nc>
  </rcc>
  <rcc rId="84856" sId="1">
    <nc r="A1326">
      <v>2534</v>
    </nc>
  </rcc>
  <rcc rId="84857" sId="1">
    <nc r="A1327">
      <v>2535</v>
    </nc>
  </rcc>
  <rcc rId="84858" sId="1">
    <nc r="A1340">
      <v>2536</v>
    </nc>
  </rcc>
  <rcc rId="84859" sId="1">
    <nc r="A1341">
      <v>2537</v>
    </nc>
  </rcc>
  <rcc rId="84860" sId="1">
    <nc r="A1329">
      <v>2538</v>
    </nc>
  </rcc>
  <rcc rId="84861" sId="1">
    <nc r="A1330">
      <v>2539</v>
    </nc>
  </rcc>
  <rcc rId="84862" sId="1">
    <nc r="A1328">
      <v>2540</v>
    </nc>
  </rcc>
  <rcc rId="84863" sId="1">
    <nc r="A1325">
      <v>2541</v>
    </nc>
  </rcc>
  <rcc rId="84864" sId="1">
    <nc r="A1390">
      <v>2542</v>
    </nc>
  </rcc>
  <rcc rId="84865" sId="1">
    <nc r="A1389">
      <v>2543</v>
    </nc>
  </rcc>
  <rcc rId="84866" sId="1">
    <nc r="A1388">
      <v>2544</v>
    </nc>
  </rcc>
  <rcc rId="84867" sId="1">
    <nc r="A1393">
      <v>2545</v>
    </nc>
  </rcc>
  <rcc rId="84868" sId="1">
    <nc r="A1394">
      <v>2546</v>
    </nc>
  </rcc>
  <rcc rId="84869" sId="1">
    <nc r="A1392">
      <v>2547</v>
    </nc>
  </rcc>
  <rcc rId="84870" sId="1">
    <nc r="A1397">
      <v>2548</v>
    </nc>
  </rcc>
  <rcc rId="84871" sId="1">
    <nc r="A1395">
      <v>2549</v>
    </nc>
  </rcc>
  <rcc rId="84872" sId="1">
    <nc r="A1391">
      <v>2550</v>
    </nc>
  </rcc>
  <rcc rId="84873" sId="1">
    <nc r="A1396">
      <v>2551</v>
    </nc>
  </rcc>
  <rcc rId="84874" sId="1">
    <nc r="A1381">
      <v>2552</v>
    </nc>
  </rcc>
  <rcc rId="84875" sId="1">
    <nc r="A1386">
      <v>2553</v>
    </nc>
  </rcc>
  <rcc rId="84876" sId="1">
    <nc r="A1382">
      <v>2554</v>
    </nc>
  </rcc>
  <rcc rId="84877" sId="1">
    <nc r="A1384">
      <v>2555</v>
    </nc>
  </rcc>
  <rcc rId="84878" sId="1">
    <nc r="A1385">
      <v>2556</v>
    </nc>
  </rcc>
  <rcc rId="84879" sId="1">
    <nc r="A1383">
      <v>2557</v>
    </nc>
  </rcc>
  <rcc rId="84880" sId="1">
    <nc r="A1380">
      <v>2558</v>
    </nc>
  </rcc>
  <rcc rId="84881" sId="1">
    <nc r="A1387">
      <v>2559</v>
    </nc>
  </rcc>
  <rcv guid="{BE3D19A9-D786-4023-ABCA-EBDEE30FDB06}" action="delete"/>
  <rdn rId="0" localSheetId="1" customView="1" name="Z_BE3D19A9_D786_4023_ABCA_EBDEE30FDB06_.wvu.FilterData" hidden="1" oldHidden="1">
    <formula>'Paslaugų sąrašas'!$B$1:$I$2560</formula>
    <oldFormula>'Paslaugų sąrašas'!$B$1:$I$2560</oldFormula>
  </rdn>
  <rcv guid="{BE3D19A9-D786-4023-ABCA-EBDEE30FDB06}"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35" sId="1" ref="A1031:XFD1031" action="deleteRow">
    <rfmt sheetId="1" xfDxf="1" sqref="A1031:XFD1031" start="0" length="0"/>
    <rcc rId="0" sId="1" dxf="1">
      <nc r="A1031">
        <f>IF(ISBLANK(D1031), ,VLOOKUP(D1031, Kodai,2, FALSE))</f>
      </nc>
      <ndxf>
        <alignment horizontal="left" vertical="center" wrapText="1" readingOrder="0"/>
        <border outline="0">
          <left style="thin">
            <color auto="1"/>
          </left>
          <right style="thin">
            <color auto="1"/>
          </right>
          <top style="thin">
            <color auto="1"/>
          </top>
          <bottom style="thin">
            <color auto="1"/>
          </bottom>
        </border>
      </ndxf>
    </rcc>
    <rcc rId="0" sId="1" dxf="1">
      <nc r="B1031">
        <f>IF(ISBLANK(D1031), ,VLOOKUP(D1031, Kodai,3, FALSE))</f>
      </nc>
      <ndxf>
        <alignment horizontal="left" vertical="center" wrapText="1" readingOrder="0"/>
        <border outline="0">
          <left style="thin">
            <color auto="1"/>
          </left>
          <right style="thin">
            <color auto="1"/>
          </right>
          <top style="thin">
            <color auto="1"/>
          </top>
          <bottom style="thin">
            <color auto="1"/>
          </bottom>
        </border>
      </ndxf>
    </rcc>
    <rcc rId="0" sId="1" dxf="1">
      <nc r="C1031">
        <f>IF(ISBLANK(D1031), ,VLOOKUP(D1031, Kodai,4, FALSE))</f>
      </nc>
      <ndxf>
        <alignment horizontal="left" vertical="center" wrapText="1" readingOrder="0"/>
        <border outline="0">
          <left style="thin">
            <color auto="1"/>
          </left>
          <right style="thin">
            <color auto="1"/>
          </right>
          <top style="thin">
            <color auto="1"/>
          </top>
          <bottom style="thin">
            <color auto="1"/>
          </bottom>
        </border>
      </ndxf>
    </rcc>
    <rcc rId="0" sId="1" dxf="1">
      <nc r="D1031" t="inlineStr">
        <is>
          <t>K3_P2_T2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31" t="inlineStr">
        <is>
          <t>Naujų maitinimo produktų kūrimas, jų cheminės sudėties bei maistinės vertės prognozavimas.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31"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31">
        <v>22</v>
      </nc>
      <ndxf>
        <alignment horizontal="center" vertical="center" readingOrder="0"/>
        <border outline="0">
          <left style="thin">
            <color auto="1"/>
          </left>
          <right style="thin">
            <color auto="1"/>
          </right>
          <top style="thin">
            <color auto="1"/>
          </top>
          <bottom style="thin">
            <color auto="1"/>
          </bottom>
        </border>
      </ndxf>
    </rcc>
    <rcc rId="0" sId="1" dxf="1">
      <nc r="H1031">
        <f>IF(ISBLANK(G1031), ,VLOOKUP(G1031, Institucijos,2, FALSE))</f>
      </nc>
      <ndxf>
        <alignment horizontal="center" vertical="center" wrapText="1" readingOrder="0"/>
        <border outline="0">
          <left style="thin">
            <color auto="1"/>
          </left>
          <right style="thin">
            <color auto="1"/>
          </right>
          <top style="thin">
            <color auto="1"/>
          </top>
          <bottom style="thin">
            <color auto="1"/>
          </bottom>
        </border>
      </ndxf>
    </rcc>
  </rrc>
  <rrc rId="79236" sId="1" ref="A1736:XFD1736" action="deleteRow">
    <rfmt sheetId="1" xfDxf="1" sqref="A1736:XFD1736" start="0" length="0"/>
    <rcc rId="0" sId="1" dxf="1">
      <nc r="A1736">
        <f>IF(ISBLANK(D1736), ,VLOOKUP(D1736, Kodai,2, FALSE))</f>
      </nc>
      <ndxf>
        <alignment horizontal="left" vertical="center" wrapText="1" readingOrder="0"/>
        <border outline="0">
          <left style="thin">
            <color auto="1"/>
          </left>
          <right style="thin">
            <color auto="1"/>
          </right>
          <top style="thin">
            <color auto="1"/>
          </top>
          <bottom style="thin">
            <color auto="1"/>
          </bottom>
        </border>
      </ndxf>
    </rcc>
    <rcc rId="0" sId="1" dxf="1">
      <nc r="B1736">
        <f>IF(ISBLANK(D1736), ,VLOOKUP(D1736, Kodai,3, FALSE))</f>
      </nc>
      <ndxf>
        <alignment horizontal="left" vertical="center" wrapText="1" readingOrder="0"/>
        <border outline="0">
          <left style="thin">
            <color auto="1"/>
          </left>
          <right style="thin">
            <color auto="1"/>
          </right>
          <top style="thin">
            <color auto="1"/>
          </top>
          <bottom style="thin">
            <color auto="1"/>
          </bottom>
        </border>
      </ndxf>
    </rcc>
    <rcc rId="0" sId="1" dxf="1">
      <nc r="C1736">
        <f>IF(ISBLANK(D1736), ,VLOOKUP(D1736, Kodai,4, FALSE))</f>
      </nc>
      <ndxf>
        <alignment horizontal="left" vertical="center" wrapText="1" readingOrder="0"/>
        <border outline="0">
          <left style="thin">
            <color auto="1"/>
          </left>
          <right style="thin">
            <color auto="1"/>
          </right>
          <top style="thin">
            <color auto="1"/>
          </top>
          <bottom style="thin">
            <color auto="1"/>
          </bottom>
        </border>
      </ndxf>
    </rcc>
    <rcc rId="0" sId="1" dxf="1">
      <nc r="D1736"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36" t="inlineStr">
        <is>
          <t>Naujų mineralų kompleksų serpantinito pagrindu kūrimas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3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36">
        <v>22</v>
      </nc>
      <ndxf>
        <alignment horizontal="center" vertical="center" readingOrder="0"/>
        <border outline="0">
          <left style="thin">
            <color auto="1"/>
          </left>
          <right style="thin">
            <color auto="1"/>
          </right>
          <top style="thin">
            <color auto="1"/>
          </top>
          <bottom style="thin">
            <color auto="1"/>
          </bottom>
        </border>
      </ndxf>
    </rcc>
    <rcc rId="0" sId="1" dxf="1">
      <nc r="H1736">
        <f>IF(ISBLANK(G1736), ,VLOOKUP(G1736, Institucijos,2, FALSE))</f>
      </nc>
      <ndxf>
        <alignment horizontal="center" vertical="center" wrapText="1" readingOrder="0"/>
        <border outline="0">
          <left style="thin">
            <color auto="1"/>
          </left>
          <right style="thin">
            <color auto="1"/>
          </right>
          <top style="thin">
            <color auto="1"/>
          </top>
          <bottom style="thin">
            <color auto="1"/>
          </bottom>
        </border>
      </ndxf>
    </rcc>
  </rrc>
  <rrc rId="79237" sId="1" ref="A1790:XFD1790" action="deleteRow">
    <rfmt sheetId="1" xfDxf="1" sqref="A1790:XFD1790" start="0" length="0"/>
    <rcc rId="0" sId="1" dxf="1">
      <nc r="A1790">
        <f>IF(ISBLANK(D1790), ,VLOOKUP(D1790, Kodai,2, FALSE))</f>
      </nc>
      <ndxf>
        <alignment horizontal="left" vertical="center" wrapText="1" readingOrder="0"/>
        <border outline="0">
          <left style="thin">
            <color auto="1"/>
          </left>
          <right style="thin">
            <color auto="1"/>
          </right>
          <top style="thin">
            <color auto="1"/>
          </top>
          <bottom style="thin">
            <color auto="1"/>
          </bottom>
        </border>
      </ndxf>
    </rcc>
    <rcc rId="0" sId="1" dxf="1">
      <nc r="B1790">
        <f>IF(ISBLANK(D1790), ,VLOOKUP(D1790, Kodai,3, FALSE))</f>
      </nc>
      <ndxf>
        <alignment horizontal="left" vertical="center" wrapText="1" readingOrder="0"/>
        <border outline="0">
          <left style="thin">
            <color auto="1"/>
          </left>
          <right style="thin">
            <color auto="1"/>
          </right>
          <top style="thin">
            <color auto="1"/>
          </top>
          <bottom style="thin">
            <color auto="1"/>
          </bottom>
        </border>
      </ndxf>
    </rcc>
    <rcc rId="0" sId="1" dxf="1">
      <nc r="C1790">
        <f>IF(ISBLANK(D1790), ,VLOOKUP(D1790, Kodai,4, FALSE))</f>
      </nc>
      <ndxf>
        <alignment horizontal="left" vertical="center" wrapText="1" readingOrder="0"/>
        <border outline="0">
          <left style="thin">
            <color auto="1"/>
          </left>
          <right style="thin">
            <color auto="1"/>
          </right>
          <top style="thin">
            <color auto="1"/>
          </top>
          <bottom style="thin">
            <color auto="1"/>
          </bottom>
        </border>
      </ndxf>
    </rcc>
    <rcc rId="0" sId="1" dxf="1">
      <nc r="D1790"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90" t="inlineStr">
        <is>
          <t>Naujų mineralų kompleksų serpantinito pagrindu kūrimas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90"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90">
        <v>22</v>
      </nc>
      <ndxf>
        <alignment horizontal="center" vertical="center" readingOrder="0"/>
        <border outline="0">
          <left style="thin">
            <color auto="1"/>
          </left>
          <right style="thin">
            <color auto="1"/>
          </right>
          <top style="thin">
            <color auto="1"/>
          </top>
          <bottom style="thin">
            <color auto="1"/>
          </bottom>
        </border>
      </ndxf>
    </rcc>
    <rcc rId="0" sId="1" dxf="1">
      <nc r="H1790">
        <f>IF(ISBLANK(G1790), ,VLOOKUP(G1790,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238" sId="1">
    <oc r="D2468" t="inlineStr">
      <is>
        <t>K6_P2_T1</t>
      </is>
    </oc>
    <nc r="D2468" t="inlineStr">
      <is>
        <t>K6_P2_T3</t>
      </is>
    </nc>
  </rcc>
  <rcv guid="{BE3D19A9-D786-4023-ABCA-EBDEE30FDB06}" action="delete"/>
  <rdn rId="0" localSheetId="1" customView="1" name="Z_BE3D19A9_D786_4023_ABCA_EBDEE30FDB06_.wvu.FilterData" hidden="1" oldHidden="1">
    <formula>'Paslaugų sąrašas'!$E$1:$E$5591</formula>
    <oldFormula>'Paslaugų sąrašas'!$E$1:$E$5591</oldFormula>
  </rdn>
  <rcv guid="{BE3D19A9-D786-4023-ABCA-EBDEE30FDB06}"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40" sId="1" ref="A1771:XFD1771" action="deleteRow">
    <rfmt sheetId="1" xfDxf="1" sqref="A1771:XFD1771" start="0" length="0"/>
    <rcc rId="0" sId="1" dxf="1">
      <nc r="A1771">
        <f>IF(ISBLANK(D1771), ,VLOOKUP(D1771, Kodai,2, FALSE))</f>
      </nc>
      <ndxf>
        <alignment horizontal="left" vertical="center" wrapText="1" readingOrder="0"/>
        <border outline="0">
          <left style="thin">
            <color auto="1"/>
          </left>
          <right style="thin">
            <color auto="1"/>
          </right>
          <top style="thin">
            <color auto="1"/>
          </top>
          <bottom style="thin">
            <color auto="1"/>
          </bottom>
        </border>
      </ndxf>
    </rcc>
    <rcc rId="0" sId="1" dxf="1">
      <nc r="B1771">
        <f>IF(ISBLANK(D1771), ,VLOOKUP(D1771, Kodai,3, FALSE))</f>
      </nc>
      <ndxf>
        <alignment horizontal="left" vertical="center" wrapText="1" readingOrder="0"/>
        <border outline="0">
          <left style="thin">
            <color auto="1"/>
          </left>
          <right style="thin">
            <color auto="1"/>
          </right>
          <top style="thin">
            <color auto="1"/>
          </top>
          <bottom style="thin">
            <color auto="1"/>
          </bottom>
        </border>
      </ndxf>
    </rcc>
    <rcc rId="0" sId="1" dxf="1">
      <nc r="C1771">
        <f>IF(ISBLANK(D1771), ,VLOOKUP(D1771, Kodai,4, FALSE))</f>
      </nc>
      <ndxf>
        <alignment horizontal="left" vertical="center" wrapText="1" readingOrder="0"/>
        <border outline="0">
          <left style="thin">
            <color auto="1"/>
          </left>
          <right style="thin">
            <color auto="1"/>
          </right>
          <top style="thin">
            <color auto="1"/>
          </top>
          <bottom style="thin">
            <color auto="1"/>
          </bottom>
        </border>
      </ndxf>
    </rcc>
    <rcc rId="0" sId="1" dxf="1">
      <nc r="D1771" t="inlineStr">
        <is>
          <t>K4_P2_T3</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71" t="inlineStr">
        <is>
          <t>Neardanti elementinė ir struktūrinė medžiagų analizė</t>
        </is>
      </nc>
      <ndxf>
        <alignment vertical="top" wrapText="1" readingOrder="0"/>
        <border outline="0">
          <left style="thin">
            <color auto="1"/>
          </left>
          <right style="thin">
            <color auto="1"/>
          </right>
          <top style="thin">
            <color auto="1"/>
          </top>
          <bottom style="thin">
            <color auto="1"/>
          </bottom>
        </border>
      </ndxf>
    </rcc>
    <rcc rId="0" sId="1" dxf="1">
      <nc r="F1771" t="inlineStr">
        <is>
          <t>Dr. Vitalij Kovalevskij 
FTMC Branduolinių tyrimų skyrius
Tel. (8 5) 266 1654 
El. p.: vitalij@ftmc.lt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771">
        <v>18</v>
      </nc>
      <ndxf>
        <alignment horizontal="center" vertical="center" readingOrder="0"/>
        <border outline="0">
          <left style="thin">
            <color auto="1"/>
          </left>
          <right style="thin">
            <color auto="1"/>
          </right>
          <top style="thin">
            <color auto="1"/>
          </top>
          <bottom style="thin">
            <color auto="1"/>
          </bottom>
        </border>
      </ndxf>
    </rcc>
    <rcc rId="0" sId="1" dxf="1">
      <nc r="H1771">
        <f>IF(ISBLANK(G1771), ,VLOOKUP(G1771,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41" sId="1" ref="A1734:XFD1734" action="deleteRow">
    <rfmt sheetId="1" xfDxf="1" sqref="A1734:XFD1734" start="0" length="0"/>
    <rcc rId="0" sId="1" dxf="1">
      <nc r="A1734">
        <f>IF(ISBLANK(D1734), ,VLOOKUP(D1734, Kodai,2, FALSE))</f>
      </nc>
      <ndxf>
        <alignment horizontal="left" vertical="center" wrapText="1" readingOrder="0"/>
        <border outline="0">
          <left style="thin">
            <color auto="1"/>
          </left>
          <right style="thin">
            <color auto="1"/>
          </right>
          <top style="thin">
            <color auto="1"/>
          </top>
          <bottom style="thin">
            <color auto="1"/>
          </bottom>
        </border>
      </ndxf>
    </rcc>
    <rcc rId="0" sId="1" dxf="1">
      <nc r="B1734">
        <f>IF(ISBLANK(D1734), ,VLOOKUP(D1734, Kodai,3, FALSE))</f>
      </nc>
      <ndxf>
        <alignment horizontal="left" vertical="center" wrapText="1" readingOrder="0"/>
        <border outline="0">
          <left style="thin">
            <color auto="1"/>
          </left>
          <right style="thin">
            <color auto="1"/>
          </right>
          <top style="thin">
            <color auto="1"/>
          </top>
          <bottom style="thin">
            <color auto="1"/>
          </bottom>
        </border>
      </ndxf>
    </rcc>
    <rcc rId="0" sId="1" dxf="1">
      <nc r="C1734">
        <f>IF(ISBLANK(D1734), ,VLOOKUP(D1734, Kodai,4, FALSE))</f>
      </nc>
      <ndxf>
        <alignment horizontal="left" vertical="center" wrapText="1" readingOrder="0"/>
        <border outline="0">
          <left style="thin">
            <color auto="1"/>
          </left>
          <right style="thin">
            <color auto="1"/>
          </right>
          <top style="thin">
            <color auto="1"/>
          </top>
          <bottom style="thin">
            <color auto="1"/>
          </bottom>
        </border>
      </ndxf>
    </rcc>
    <rcc rId="0" sId="1" dxf="1">
      <nc r="D1734"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34" t="inlineStr">
        <is>
          <t xml:space="preserve">Optinių savybių tyrimas UV-VIS diapazone </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34"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34">
        <v>22</v>
      </nc>
      <ndxf>
        <alignment horizontal="center" vertical="center" readingOrder="0"/>
        <border outline="0">
          <left style="thin">
            <color auto="1"/>
          </left>
          <right style="thin">
            <color auto="1"/>
          </right>
          <top style="thin">
            <color auto="1"/>
          </top>
          <bottom style="thin">
            <color auto="1"/>
          </bottom>
        </border>
      </ndxf>
    </rcc>
    <rcc rId="0" sId="1" dxf="1">
      <nc r="H1734">
        <f>IF(ISBLANK(G1734), ,VLOOKUP(G1734, Institucijos,2, FALSE))</f>
      </nc>
      <ndxf>
        <alignment horizontal="center" vertical="center" wrapText="1" readingOrder="0"/>
        <border outline="0">
          <left style="thin">
            <color auto="1"/>
          </left>
          <right style="thin">
            <color auto="1"/>
          </right>
          <top style="thin">
            <color auto="1"/>
          </top>
          <bottom style="thin">
            <color auto="1"/>
          </bottom>
        </border>
      </ndxf>
    </rcc>
  </rrc>
  <rrc rId="79242" sId="1" ref="A1786:XFD1786" action="deleteRow">
    <rfmt sheetId="1" xfDxf="1" sqref="A1786:XFD1786" start="0" length="0"/>
    <rcc rId="0" sId="1" dxf="1">
      <nc r="A1786">
        <f>IF(ISBLANK(D1786), ,VLOOKUP(D1786, Kodai,2, FALSE))</f>
      </nc>
      <ndxf>
        <alignment horizontal="left" vertical="center" wrapText="1" readingOrder="0"/>
        <border outline="0">
          <left style="thin">
            <color auto="1"/>
          </left>
          <right style="thin">
            <color auto="1"/>
          </right>
          <top style="thin">
            <color auto="1"/>
          </top>
          <bottom style="thin">
            <color auto="1"/>
          </bottom>
        </border>
      </ndxf>
    </rcc>
    <rcc rId="0" sId="1" dxf="1">
      <nc r="B1786">
        <f>IF(ISBLANK(D1786), ,VLOOKUP(D1786, Kodai,3, FALSE))</f>
      </nc>
      <ndxf>
        <alignment horizontal="left" vertical="center" wrapText="1" readingOrder="0"/>
        <border outline="0">
          <left style="thin">
            <color auto="1"/>
          </left>
          <right style="thin">
            <color auto="1"/>
          </right>
          <top style="thin">
            <color auto="1"/>
          </top>
          <bottom style="thin">
            <color auto="1"/>
          </bottom>
        </border>
      </ndxf>
    </rcc>
    <rcc rId="0" sId="1" dxf="1">
      <nc r="C1786">
        <f>IF(ISBLANK(D1786), ,VLOOKUP(D1786, Kodai,4, FALSE))</f>
      </nc>
      <ndxf>
        <alignment horizontal="left" vertical="center" wrapText="1" readingOrder="0"/>
        <border outline="0">
          <left style="thin">
            <color auto="1"/>
          </left>
          <right style="thin">
            <color auto="1"/>
          </right>
          <top style="thin">
            <color auto="1"/>
          </top>
          <bottom style="thin">
            <color auto="1"/>
          </bottom>
        </border>
      </ndxf>
    </rcc>
    <rcc rId="0" sId="1" dxf="1">
      <nc r="D1786"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86" t="inlineStr">
        <is>
          <t xml:space="preserve">Optinių savybių tyrimas UV-VIS diapazone </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8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86">
        <v>22</v>
      </nc>
      <ndxf>
        <alignment horizontal="center" vertical="center" readingOrder="0"/>
        <border outline="0">
          <left style="thin">
            <color auto="1"/>
          </left>
          <right style="thin">
            <color auto="1"/>
          </right>
          <top style="thin">
            <color auto="1"/>
          </top>
          <bottom style="thin">
            <color auto="1"/>
          </bottom>
        </border>
      </ndxf>
    </rcc>
    <rcc rId="0" sId="1" dxf="1">
      <nc r="H1786">
        <f>IF(ISBLANK(G1786), ,VLOOKUP(G1786,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43" sId="1" ref="A1732:XFD1732" action="deleteRow">
    <rfmt sheetId="1" xfDxf="1" sqref="A1732:XFD1732" start="0" length="0"/>
    <rcc rId="0" sId="1" dxf="1">
      <nc r="A1732">
        <f>IF(ISBLANK(D1732), ,VLOOKUP(D1732, Kodai,2, FALSE))</f>
      </nc>
      <ndxf>
        <alignment horizontal="left" vertical="center" wrapText="1" readingOrder="0"/>
        <border outline="0">
          <left style="thin">
            <color auto="1"/>
          </left>
          <right style="thin">
            <color auto="1"/>
          </right>
          <top style="thin">
            <color auto="1"/>
          </top>
          <bottom style="thin">
            <color auto="1"/>
          </bottom>
        </border>
      </ndxf>
    </rcc>
    <rcc rId="0" sId="1" dxf="1">
      <nc r="B1732">
        <f>IF(ISBLANK(D1732), ,VLOOKUP(D1732, Kodai,3, FALSE))</f>
      </nc>
      <ndxf>
        <alignment horizontal="left" vertical="center" wrapText="1" readingOrder="0"/>
        <border outline="0">
          <left style="thin">
            <color auto="1"/>
          </left>
          <right style="thin">
            <color auto="1"/>
          </right>
          <top style="thin">
            <color auto="1"/>
          </top>
          <bottom style="thin">
            <color auto="1"/>
          </bottom>
        </border>
      </ndxf>
    </rcc>
    <rcc rId="0" sId="1" dxf="1">
      <nc r="C1732">
        <f>IF(ISBLANK(D1732), ,VLOOKUP(D1732, Kodai,4, FALSE))</f>
      </nc>
      <ndxf>
        <alignment horizontal="left" vertical="center" wrapText="1" readingOrder="0"/>
        <border outline="0">
          <left style="thin">
            <color auto="1"/>
          </left>
          <right style="thin">
            <color auto="1"/>
          </right>
          <top style="thin">
            <color auto="1"/>
          </top>
          <bottom style="thin">
            <color auto="1"/>
          </bottom>
        </border>
      </ndxf>
    </rcc>
    <rcc rId="0" sId="1" dxf="1">
      <nc r="D1732"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32" t="inlineStr">
        <is>
          <t>Paviršiaus tyrimas Rentgeno fotoelektronų ir Ože elektronų spektroskopijomis, epitaksinių GaAs sluoksnių auginimas,auginamų sluoksnių kontrolė, tiesioginė sąsaja vakume su GaAs sluoksnių auginimo sistema ir tyrimai tiesiogiai vakuume (in-situ)</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32"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32">
        <v>22</v>
      </nc>
      <ndxf>
        <alignment horizontal="center" vertical="center" readingOrder="0"/>
        <border outline="0">
          <left style="thin">
            <color auto="1"/>
          </left>
          <right style="thin">
            <color auto="1"/>
          </right>
          <top style="thin">
            <color auto="1"/>
          </top>
          <bottom style="thin">
            <color auto="1"/>
          </bottom>
        </border>
      </ndxf>
    </rcc>
    <rcc rId="0" sId="1" dxf="1">
      <nc r="H1732">
        <f>IF(ISBLANK(G1732), ,VLOOKUP(G1732, Institucijos,2, FALSE))</f>
      </nc>
      <ndxf>
        <alignment horizontal="center" vertical="center" wrapText="1" readingOrder="0"/>
        <border outline="0">
          <left style="thin">
            <color auto="1"/>
          </left>
          <right style="thin">
            <color auto="1"/>
          </right>
          <top style="thin">
            <color auto="1"/>
          </top>
          <bottom style="thin">
            <color auto="1"/>
          </bottom>
        </border>
      </ndxf>
    </rcc>
  </rrc>
  <rrc rId="79244" sId="1" ref="A1783:XFD1783" action="deleteRow">
    <rfmt sheetId="1" xfDxf="1" sqref="A1783:XFD1783" start="0" length="0"/>
    <rcc rId="0" sId="1" dxf="1">
      <nc r="A1783">
        <f>IF(ISBLANK(D1783), ,VLOOKUP(D1783, Kodai,2, FALSE))</f>
      </nc>
      <ndxf>
        <alignment horizontal="left" vertical="center" wrapText="1" readingOrder="0"/>
        <border outline="0">
          <left style="thin">
            <color auto="1"/>
          </left>
          <right style="thin">
            <color auto="1"/>
          </right>
          <top style="thin">
            <color auto="1"/>
          </top>
          <bottom style="thin">
            <color auto="1"/>
          </bottom>
        </border>
      </ndxf>
    </rcc>
    <rcc rId="0" sId="1" dxf="1">
      <nc r="B1783">
        <f>IF(ISBLANK(D1783), ,VLOOKUP(D1783, Kodai,3, FALSE))</f>
      </nc>
      <ndxf>
        <alignment horizontal="left" vertical="center" wrapText="1" readingOrder="0"/>
        <border outline="0">
          <left style="thin">
            <color auto="1"/>
          </left>
          <right style="thin">
            <color auto="1"/>
          </right>
          <top style="thin">
            <color auto="1"/>
          </top>
          <bottom style="thin">
            <color auto="1"/>
          </bottom>
        </border>
      </ndxf>
    </rcc>
    <rcc rId="0" sId="1" dxf="1">
      <nc r="C1783">
        <f>IF(ISBLANK(D1783), ,VLOOKUP(D1783, Kodai,4, FALSE))</f>
      </nc>
      <ndxf>
        <alignment horizontal="left" vertical="center" wrapText="1" readingOrder="0"/>
        <border outline="0">
          <left style="thin">
            <color auto="1"/>
          </left>
          <right style="thin">
            <color auto="1"/>
          </right>
          <top style="thin">
            <color auto="1"/>
          </top>
          <bottom style="thin">
            <color auto="1"/>
          </bottom>
        </border>
      </ndxf>
    </rcc>
    <rcc rId="0" sId="1" dxf="1">
      <nc r="D1783"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83" t="inlineStr">
        <is>
          <t>Paviršiaus tyrimas Rentgeno fotoelektronų ir Ože elektronų spektroskopijomis, epitaksinių GaAs sluoksnių auginimas,auginamų sluoksnių kontrolė, tiesioginė sąsaja vakume su GaAs sluoksnių auginimo sistema ir tyrimai tiesiogiai vakuume (in-situ)</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83"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83">
        <v>22</v>
      </nc>
      <ndxf>
        <alignment horizontal="center" vertical="center" readingOrder="0"/>
        <border outline="0">
          <left style="thin">
            <color auto="1"/>
          </left>
          <right style="thin">
            <color auto="1"/>
          </right>
          <top style="thin">
            <color auto="1"/>
          </top>
          <bottom style="thin">
            <color auto="1"/>
          </bottom>
        </border>
      </ndxf>
    </rcc>
    <rcc rId="0" sId="1" dxf="1">
      <nc r="H1783">
        <f>IF(ISBLANK(G1783), ,VLOOKUP(G1783, Institucijos,2, FALSE))</f>
      </nc>
      <ndxf>
        <alignment horizontal="center" vertical="center" wrapText="1" readingOrder="0"/>
        <border outline="0">
          <left style="thin">
            <color auto="1"/>
          </left>
          <right style="thin">
            <color auto="1"/>
          </right>
          <top style="thin">
            <color auto="1"/>
          </top>
          <bottom style="thin">
            <color auto="1"/>
          </bottom>
        </border>
      </ndxf>
    </rcc>
  </rrc>
  <rrc rId="79245" sId="1" ref="A1732:XFD1732" action="deleteRow">
    <rfmt sheetId="1" xfDxf="1" sqref="A1732:XFD1732" start="0" length="0"/>
    <rcc rId="0" sId="1" dxf="1">
      <nc r="A1732">
        <f>IF(ISBLANK(D1732), ,VLOOKUP(D1732, Kodai,2, FALSE))</f>
      </nc>
      <ndxf>
        <alignment horizontal="left" vertical="center" wrapText="1" readingOrder="0"/>
        <border outline="0">
          <left style="thin">
            <color auto="1"/>
          </left>
          <right style="thin">
            <color auto="1"/>
          </right>
          <top style="thin">
            <color auto="1"/>
          </top>
          <bottom style="thin">
            <color auto="1"/>
          </bottom>
        </border>
      </ndxf>
    </rcc>
    <rcc rId="0" sId="1" dxf="1">
      <nc r="B1732">
        <f>IF(ISBLANK(D1732), ,VLOOKUP(D1732, Kodai,3, FALSE))</f>
      </nc>
      <ndxf>
        <alignment horizontal="left" vertical="center" wrapText="1" readingOrder="0"/>
        <border outline="0">
          <left style="thin">
            <color auto="1"/>
          </left>
          <right style="thin">
            <color auto="1"/>
          </right>
          <top style="thin">
            <color auto="1"/>
          </top>
          <bottom style="thin">
            <color auto="1"/>
          </bottom>
        </border>
      </ndxf>
    </rcc>
    <rcc rId="0" sId="1" dxf="1">
      <nc r="C1732">
        <f>IF(ISBLANK(D1732), ,VLOOKUP(D1732, Kodai,4, FALSE))</f>
      </nc>
      <ndxf>
        <alignment horizontal="left" vertical="center" wrapText="1" readingOrder="0"/>
        <border outline="0">
          <left style="thin">
            <color auto="1"/>
          </left>
          <right style="thin">
            <color auto="1"/>
          </right>
          <top style="thin">
            <color auto="1"/>
          </top>
          <bottom style="thin">
            <color auto="1"/>
          </bottom>
        </border>
      </ndxf>
    </rcc>
    <rcc rId="0" sId="1" dxf="1">
      <nc r="D1732"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32" t="inlineStr">
        <is>
          <t>Paviršiaus tyrimas taikant: Rentgeno fotoelektronų spektroskopiją (XPS); jonų sklaidos spektroskopiją (ISS); atspindėtų elektronų prarastos energijos spektroskopiją (REELS);  UV spindulių fotoelektronų  spektroskopiją (UPS)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32"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32">
        <v>22</v>
      </nc>
      <ndxf>
        <alignment horizontal="center" vertical="center" readingOrder="0"/>
        <border outline="0">
          <left style="thin">
            <color auto="1"/>
          </left>
          <right style="thin">
            <color auto="1"/>
          </right>
          <top style="thin">
            <color auto="1"/>
          </top>
          <bottom style="thin">
            <color auto="1"/>
          </bottom>
        </border>
      </ndxf>
    </rcc>
    <rcc rId="0" sId="1" dxf="1">
      <nc r="H1732">
        <f>IF(ISBLANK(G1732), ,VLOOKUP(G1732, Institucijos,2, FALSE))</f>
      </nc>
      <ndxf>
        <alignment horizontal="center" vertical="center" wrapText="1" readingOrder="0"/>
        <border outline="0">
          <left style="thin">
            <color auto="1"/>
          </left>
          <right style="thin">
            <color auto="1"/>
          </right>
          <top style="thin">
            <color auto="1"/>
          </top>
          <bottom style="thin">
            <color auto="1"/>
          </bottom>
        </border>
      </ndxf>
    </rcc>
  </rrc>
  <rrc rId="79246" sId="1" ref="A1782:XFD1782" action="deleteRow">
    <rfmt sheetId="1" xfDxf="1" sqref="A1782:XFD1782" start="0" length="0"/>
    <rcc rId="0" sId="1" dxf="1">
      <nc r="A1782">
        <f>IF(ISBLANK(D1782), ,VLOOKUP(D1782, Kodai,2, FALSE))</f>
      </nc>
      <ndxf>
        <alignment horizontal="left" vertical="center" wrapText="1" readingOrder="0"/>
        <border outline="0">
          <left style="thin">
            <color auto="1"/>
          </left>
          <right style="thin">
            <color auto="1"/>
          </right>
          <top style="thin">
            <color auto="1"/>
          </top>
          <bottom style="thin">
            <color auto="1"/>
          </bottom>
        </border>
      </ndxf>
    </rcc>
    <rcc rId="0" sId="1" dxf="1">
      <nc r="B1782">
        <f>IF(ISBLANK(D1782), ,VLOOKUP(D1782, Kodai,3, FALSE))</f>
      </nc>
      <ndxf>
        <alignment horizontal="left" vertical="center" wrapText="1" readingOrder="0"/>
        <border outline="0">
          <left style="thin">
            <color auto="1"/>
          </left>
          <right style="thin">
            <color auto="1"/>
          </right>
          <top style="thin">
            <color auto="1"/>
          </top>
          <bottom style="thin">
            <color auto="1"/>
          </bottom>
        </border>
      </ndxf>
    </rcc>
    <rcc rId="0" sId="1" dxf="1">
      <nc r="C1782">
        <f>IF(ISBLANK(D1782), ,VLOOKUP(D1782, Kodai,4, FALSE))</f>
      </nc>
      <ndxf>
        <alignment horizontal="left" vertical="center" wrapText="1" readingOrder="0"/>
        <border outline="0">
          <left style="thin">
            <color auto="1"/>
          </left>
          <right style="thin">
            <color auto="1"/>
          </right>
          <top style="thin">
            <color auto="1"/>
          </top>
          <bottom style="thin">
            <color auto="1"/>
          </bottom>
        </border>
      </ndxf>
    </rcc>
    <rcc rId="0" sId="1" dxf="1">
      <nc r="D1782"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82" t="inlineStr">
        <is>
          <t>Paviršiaus tyrimas taikant: Rentgeno fotoelektronų spektroskopiją (XPS); jonų sklaidos spektroskopiją (ISS); atspindėtų elektronų prarastos energijos spektroskopiją (REELS);  UV spindulių fotoelektronų  spektroskopiją (UPS)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82"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82">
        <v>22</v>
      </nc>
      <ndxf>
        <alignment horizontal="center" vertical="center" readingOrder="0"/>
        <border outline="0">
          <left style="thin">
            <color auto="1"/>
          </left>
          <right style="thin">
            <color auto="1"/>
          </right>
          <top style="thin">
            <color auto="1"/>
          </top>
          <bottom style="thin">
            <color auto="1"/>
          </bottom>
        </border>
      </ndxf>
    </rcc>
    <rcc rId="0" sId="1" dxf="1">
      <nc r="H1782">
        <f>IF(ISBLANK(G1782), ,VLOOKUP(G1782, Institucijos,2, FALSE))</f>
      </nc>
      <ndxf>
        <alignment horizontal="center" vertical="center" wrapText="1" readingOrder="0"/>
        <border outline="0">
          <left style="thin">
            <color auto="1"/>
          </left>
          <right style="thin">
            <color auto="1"/>
          </right>
          <top style="thin">
            <color auto="1"/>
          </top>
          <bottom style="thin">
            <color auto="1"/>
          </bottom>
        </border>
      </ndxf>
    </rcc>
  </rrc>
  <rrc rId="79247" sId="1" ref="A1728:XFD1728" action="deleteRow">
    <rfmt sheetId="1" xfDxf="1" sqref="A1728:XFD1728" start="0" length="0"/>
    <rcc rId="0" sId="1" dxf="1">
      <nc r="A1728">
        <f>IF(ISBLANK(D1728), ,VLOOKUP(D1728, Kodai,2, FALSE))</f>
      </nc>
      <ndxf>
        <alignment horizontal="left" vertical="center" wrapText="1" readingOrder="0"/>
        <border outline="0">
          <left style="thin">
            <color auto="1"/>
          </left>
          <right style="thin">
            <color auto="1"/>
          </right>
          <top style="thin">
            <color auto="1"/>
          </top>
          <bottom style="thin">
            <color auto="1"/>
          </bottom>
        </border>
      </ndxf>
    </rcc>
    <rcc rId="0" sId="1" dxf="1">
      <nc r="B1728">
        <f>IF(ISBLANK(D1728), ,VLOOKUP(D1728, Kodai,3, FALSE))</f>
      </nc>
      <ndxf>
        <alignment horizontal="left" vertical="center" wrapText="1" readingOrder="0"/>
        <border outline="0">
          <left style="thin">
            <color auto="1"/>
          </left>
          <right style="thin">
            <color auto="1"/>
          </right>
          <top style="thin">
            <color auto="1"/>
          </top>
          <bottom style="thin">
            <color auto="1"/>
          </bottom>
        </border>
      </ndxf>
    </rcc>
    <rcc rId="0" sId="1" dxf="1">
      <nc r="C1728">
        <f>IF(ISBLANK(D1728), ,VLOOKUP(D1728, Kodai,4, FALSE))</f>
      </nc>
      <ndxf>
        <alignment horizontal="left" vertical="center" wrapText="1" readingOrder="0"/>
        <border outline="0">
          <left style="thin">
            <color auto="1"/>
          </left>
          <right style="thin">
            <color auto="1"/>
          </right>
          <top style="thin">
            <color auto="1"/>
          </top>
          <bottom style="thin">
            <color auto="1"/>
          </bottom>
        </border>
      </ndxf>
    </rcc>
    <rcc rId="0" sId="1" dxf="1">
      <nc r="D1728" t="inlineStr">
        <is>
          <t>K4_P2_T2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28" t="inlineStr">
        <is>
          <t>Paviršinis mikroformavimas. Mikro ir nanodarinių ėsdinimas jonų pluošteliu</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28"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28">
        <v>22</v>
      </nc>
      <ndxf>
        <alignment horizontal="center" vertical="center" readingOrder="0"/>
        <border outline="0">
          <left style="thin">
            <color auto="1"/>
          </left>
          <right style="thin">
            <color auto="1"/>
          </right>
          <top style="thin">
            <color auto="1"/>
          </top>
          <bottom style="thin">
            <color auto="1"/>
          </bottom>
        </border>
      </ndxf>
    </rcc>
    <rcc rId="0" sId="1" dxf="1">
      <nc r="H1728">
        <f>IF(ISBLANK(G1728), ,VLOOKUP(G1728, Institucijos,2, FALSE))</f>
      </nc>
      <ndxf>
        <alignment horizontal="center" vertical="center" wrapText="1" readingOrder="0"/>
        <border outline="0">
          <left style="thin">
            <color auto="1"/>
          </left>
          <right style="thin">
            <color auto="1"/>
          </right>
          <top style="thin">
            <color auto="1"/>
          </top>
          <bottom style="thin">
            <color auto="1"/>
          </bottom>
        </border>
      </ndxf>
    </rcc>
  </rrc>
  <rrc rId="79248" sId="1" ref="A1779:XFD1779" action="deleteRow">
    <rfmt sheetId="1" xfDxf="1" sqref="A1779:XFD1779" start="0" length="0"/>
    <rcc rId="0" sId="1" dxf="1">
      <nc r="A1779">
        <f>IF(ISBLANK(D1779), ,VLOOKUP(D1779, Kodai,2, FALSE))</f>
      </nc>
      <ndxf>
        <alignment horizontal="left" vertical="center" wrapText="1" readingOrder="0"/>
        <border outline="0">
          <left style="thin">
            <color auto="1"/>
          </left>
          <right style="thin">
            <color auto="1"/>
          </right>
          <top style="thin">
            <color auto="1"/>
          </top>
          <bottom style="thin">
            <color auto="1"/>
          </bottom>
        </border>
      </ndxf>
    </rcc>
    <rcc rId="0" sId="1" dxf="1">
      <nc r="B1779">
        <f>IF(ISBLANK(D1779), ,VLOOKUP(D1779, Kodai,3, FALSE))</f>
      </nc>
      <ndxf>
        <alignment horizontal="left" vertical="center" wrapText="1" readingOrder="0"/>
        <border outline="0">
          <left style="thin">
            <color auto="1"/>
          </left>
          <right style="thin">
            <color auto="1"/>
          </right>
          <top style="thin">
            <color auto="1"/>
          </top>
          <bottom style="thin">
            <color auto="1"/>
          </bottom>
        </border>
      </ndxf>
    </rcc>
    <rcc rId="0" sId="1" dxf="1">
      <nc r="C1779">
        <f>IF(ISBLANK(D1779), ,VLOOKUP(D1779, Kodai,4, FALSE))</f>
      </nc>
      <ndxf>
        <alignment horizontal="left" vertical="center" wrapText="1" readingOrder="0"/>
        <border outline="0">
          <left style="thin">
            <color auto="1"/>
          </left>
          <right style="thin">
            <color auto="1"/>
          </right>
          <top style="thin">
            <color auto="1"/>
          </top>
          <bottom style="thin">
            <color auto="1"/>
          </bottom>
        </border>
      </ndxf>
    </rcc>
    <rcc rId="0" sId="1" dxf="1">
      <nc r="D1779" t="inlineStr">
        <is>
          <t>K4_P2_T2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79" t="inlineStr">
        <is>
          <t>Paviršinis mikroformavimas. Mikro ir nanodarinių ėsdinimas jonų pluošteliu</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79"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79">
        <v>22</v>
      </nc>
      <ndxf>
        <alignment horizontal="center" vertical="center" readingOrder="0"/>
        <border outline="0">
          <left style="thin">
            <color auto="1"/>
          </left>
          <right style="thin">
            <color auto="1"/>
          </right>
          <top style="thin">
            <color auto="1"/>
          </top>
          <bottom style="thin">
            <color auto="1"/>
          </bottom>
        </border>
      </ndxf>
    </rcc>
    <rcc rId="0" sId="1" dxf="1">
      <nc r="H1779">
        <f>IF(ISBLANK(G1779), ,VLOOKUP(G1779, Institucijos,2, FALSE))</f>
      </nc>
      <ndxf>
        <alignment horizontal="center" vertical="center" wrapText="1" readingOrder="0"/>
        <border outline="0">
          <left style="thin">
            <color auto="1"/>
          </left>
          <right style="thin">
            <color auto="1"/>
          </right>
          <top style="thin">
            <color auto="1"/>
          </top>
          <bottom style="thin">
            <color auto="1"/>
          </bottom>
        </border>
      </ndxf>
    </rcc>
  </rrc>
  <rrc rId="79249" sId="1" ref="A1727:XFD1727" action="deleteRow">
    <rfmt sheetId="1" xfDxf="1" sqref="A1727:XFD1727" start="0" length="0"/>
    <rcc rId="0" sId="1" dxf="1">
      <nc r="A1727">
        <f>IF(ISBLANK(D1727), ,VLOOKUP(D1727, Kodai,2, FALSE))</f>
      </nc>
      <ndxf>
        <alignment horizontal="left" vertical="center" wrapText="1" readingOrder="0"/>
        <border outline="0">
          <left style="thin">
            <color auto="1"/>
          </left>
          <right style="thin">
            <color auto="1"/>
          </right>
          <top style="thin">
            <color auto="1"/>
          </top>
          <bottom style="thin">
            <color auto="1"/>
          </bottom>
        </border>
      </ndxf>
    </rcc>
    <rcc rId="0" sId="1" dxf="1">
      <nc r="B1727">
        <f>IF(ISBLANK(D1727), ,VLOOKUP(D1727, Kodai,3, FALSE))</f>
      </nc>
      <ndxf>
        <alignment horizontal="left" vertical="center" wrapText="1" readingOrder="0"/>
        <border outline="0">
          <left style="thin">
            <color auto="1"/>
          </left>
          <right style="thin">
            <color auto="1"/>
          </right>
          <top style="thin">
            <color auto="1"/>
          </top>
          <bottom style="thin">
            <color auto="1"/>
          </bottom>
        </border>
      </ndxf>
    </rcc>
    <rcc rId="0" sId="1" dxf="1">
      <nc r="C1727">
        <f>IF(ISBLANK(D1727), ,VLOOKUP(D1727, Kodai,4, FALSE))</f>
      </nc>
      <ndxf>
        <alignment horizontal="left" vertical="center" wrapText="1" readingOrder="0"/>
        <border outline="0">
          <left style="thin">
            <color auto="1"/>
          </left>
          <right style="thin">
            <color auto="1"/>
          </right>
          <top style="thin">
            <color auto="1"/>
          </top>
          <bottom style="thin">
            <color auto="1"/>
          </bottom>
        </border>
      </ndxf>
    </rcc>
    <rcc rId="0" sId="1" dxf="1">
      <nc r="D1727" t="inlineStr">
        <is>
          <t>K4_P2_T2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27" t="inlineStr">
        <is>
          <t>Paviršinis mikroformavimas. Mikro ir nanodarinių ėsdinimas reaktyviojo joninio ėsdinimo būdu</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2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27">
        <v>22</v>
      </nc>
      <ndxf>
        <alignment horizontal="center" vertical="center" readingOrder="0"/>
        <border outline="0">
          <left style="thin">
            <color auto="1"/>
          </left>
          <right style="thin">
            <color auto="1"/>
          </right>
          <top style="thin">
            <color auto="1"/>
          </top>
          <bottom style="thin">
            <color auto="1"/>
          </bottom>
        </border>
      </ndxf>
    </rcc>
    <rcc rId="0" sId="1" dxf="1">
      <nc r="H1727">
        <f>IF(ISBLANK(G1727), ,VLOOKUP(G1727, Institucijos,2, FALSE))</f>
      </nc>
      <ndxf>
        <alignment horizontal="center" vertical="center" wrapText="1" readingOrder="0"/>
        <border outline="0">
          <left style="thin">
            <color auto="1"/>
          </left>
          <right style="thin">
            <color auto="1"/>
          </right>
          <top style="thin">
            <color auto="1"/>
          </top>
          <bottom style="thin">
            <color auto="1"/>
          </bottom>
        </border>
      </ndxf>
    </rcc>
  </rrc>
  <rrc rId="79250" sId="1" ref="A1777:XFD1777" action="deleteRow">
    <rfmt sheetId="1" xfDxf="1" sqref="A1777:XFD1777" start="0" length="0"/>
    <rcc rId="0" sId="1" dxf="1">
      <nc r="A1777">
        <f>IF(ISBLANK(D1777), ,VLOOKUP(D1777, Kodai,2, FALSE))</f>
      </nc>
      <ndxf>
        <alignment horizontal="left" vertical="center" wrapText="1" readingOrder="0"/>
        <border outline="0">
          <left style="thin">
            <color auto="1"/>
          </left>
          <right style="thin">
            <color auto="1"/>
          </right>
          <top style="thin">
            <color auto="1"/>
          </top>
          <bottom style="thin">
            <color auto="1"/>
          </bottom>
        </border>
      </ndxf>
    </rcc>
    <rcc rId="0" sId="1" dxf="1">
      <nc r="B1777">
        <f>IF(ISBLANK(D1777), ,VLOOKUP(D1777, Kodai,3, FALSE))</f>
      </nc>
      <ndxf>
        <alignment horizontal="left" vertical="center" wrapText="1" readingOrder="0"/>
        <border outline="0">
          <left style="thin">
            <color auto="1"/>
          </left>
          <right style="thin">
            <color auto="1"/>
          </right>
          <top style="thin">
            <color auto="1"/>
          </top>
          <bottom style="thin">
            <color auto="1"/>
          </bottom>
        </border>
      </ndxf>
    </rcc>
    <rcc rId="0" sId="1" dxf="1">
      <nc r="C1777">
        <f>IF(ISBLANK(D1777), ,VLOOKUP(D1777, Kodai,4, FALSE))</f>
      </nc>
      <ndxf>
        <alignment horizontal="left" vertical="center" wrapText="1" readingOrder="0"/>
        <border outline="0">
          <left style="thin">
            <color auto="1"/>
          </left>
          <right style="thin">
            <color auto="1"/>
          </right>
          <top style="thin">
            <color auto="1"/>
          </top>
          <bottom style="thin">
            <color auto="1"/>
          </bottom>
        </border>
      </ndxf>
    </rcc>
    <rcc rId="0" sId="1" dxf="1">
      <nc r="D1777" t="inlineStr">
        <is>
          <t>K4_P2_T2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77" t="inlineStr">
        <is>
          <t>Paviršinis mikroformavimas. Mikro ir nanodarinių ėsdinimas reaktyviojo joninio ėsdinimo būdu</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7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77">
        <v>22</v>
      </nc>
      <ndxf>
        <alignment horizontal="center" vertical="center" readingOrder="0"/>
        <border outline="0">
          <left style="thin">
            <color auto="1"/>
          </left>
          <right style="thin">
            <color auto="1"/>
          </right>
          <top style="thin">
            <color auto="1"/>
          </top>
          <bottom style="thin">
            <color auto="1"/>
          </bottom>
        </border>
      </ndxf>
    </rcc>
    <rcc rId="0" sId="1" dxf="1">
      <nc r="H1777">
        <f>IF(ISBLANK(G1777), ,VLOOKUP(G1777,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51" sId="1" ref="A983:XFD983" action="deleteRow">
    <rfmt sheetId="1" xfDxf="1" sqref="A983:XFD983" start="0" length="0"/>
    <rcc rId="0" sId="1" dxf="1">
      <nc r="A983">
        <f>IF(ISBLANK(D983), ,VLOOKUP(D983, Kodai,2, FALSE))</f>
      </nc>
      <ndxf>
        <alignment horizontal="left" vertical="center" wrapText="1" readingOrder="0"/>
        <border outline="0">
          <left style="thin">
            <color auto="1"/>
          </left>
          <right style="thin">
            <color auto="1"/>
          </right>
          <top style="thin">
            <color auto="1"/>
          </top>
          <bottom style="thin">
            <color auto="1"/>
          </bottom>
        </border>
      </ndxf>
    </rcc>
    <rcc rId="0" sId="1" dxf="1">
      <nc r="B983">
        <f>IF(ISBLANK(D983), ,VLOOKUP(D983, Kodai,3, FALSE))</f>
      </nc>
      <ndxf>
        <alignment horizontal="left" vertical="center" wrapText="1" readingOrder="0"/>
        <border outline="0">
          <left style="thin">
            <color auto="1"/>
          </left>
          <right style="thin">
            <color auto="1"/>
          </right>
          <top style="thin">
            <color auto="1"/>
          </top>
          <bottom style="thin">
            <color auto="1"/>
          </bottom>
        </border>
      </ndxf>
    </rcc>
    <rcc rId="0" sId="1" dxf="1">
      <nc r="C983">
        <f>IF(ISBLANK(D983), ,VLOOKUP(D983, Kodai,4, FALSE))</f>
      </nc>
      <ndxf>
        <alignment horizontal="left" vertical="center" wrapText="1" readingOrder="0"/>
        <border outline="0">
          <left style="thin">
            <color auto="1"/>
          </left>
          <right style="thin">
            <color auto="1"/>
          </right>
          <top style="thin">
            <color auto="1"/>
          </top>
          <bottom style="thin">
            <color auto="1"/>
          </bottom>
        </border>
      </ndxf>
    </rcc>
    <rcc rId="0" sId="1" dxf="1">
      <nc r="D983" t="inlineStr">
        <is>
          <t>K3_P1_T1</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983" t="inlineStr">
        <is>
          <t>Pieno ir pieno produktų kokybės ir saugos rodiklių identifikavimas, nustatymas bei jų pokyčiams turinčių veiksnių įvertinimas.  Rezultate bus atliktas tiriamasis analitinis darbas, kuriuo siekiama įvertinti planuojamo įgyvendinti MTEP projekto technologinį ir komercinį gyvybingumą.</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983"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983">
        <v>22</v>
      </nc>
      <ndxf>
        <alignment horizontal="center" vertical="center" readingOrder="0"/>
        <border outline="0">
          <left style="thin">
            <color auto="1"/>
          </left>
          <right style="thin">
            <color auto="1"/>
          </right>
          <top style="thin">
            <color auto="1"/>
          </top>
          <bottom style="thin">
            <color auto="1"/>
          </bottom>
        </border>
      </ndxf>
    </rcc>
    <rcc rId="0" sId="1" dxf="1">
      <nc r="H983">
        <f>IF(ISBLANK(G983), ,VLOOKUP(G983, Institucijos,2, FALSE))</f>
      </nc>
      <ndxf>
        <alignment horizontal="center" vertical="center" wrapText="1" readingOrder="0"/>
        <border outline="0">
          <left style="thin">
            <color auto="1"/>
          </left>
          <right style="thin">
            <color auto="1"/>
          </right>
          <top style="thin">
            <color auto="1"/>
          </top>
          <bottom style="thin">
            <color auto="1"/>
          </bottom>
        </border>
      </ndxf>
    </rcc>
  </rrc>
  <rrc rId="79252" sId="1" ref="A983:XFD983" action="deleteRow">
    <rfmt sheetId="1" xfDxf="1" sqref="A983:XFD983" start="0" length="0"/>
    <rcc rId="0" sId="1" dxf="1">
      <nc r="A983">
        <f>IF(ISBLANK(D983), ,VLOOKUP(D983, Kodai,2, FALSE))</f>
      </nc>
      <ndxf>
        <alignment horizontal="left" vertical="center" wrapText="1" readingOrder="0"/>
        <border outline="0">
          <left style="thin">
            <color auto="1"/>
          </left>
          <right style="thin">
            <color auto="1"/>
          </right>
          <top style="thin">
            <color auto="1"/>
          </top>
          <bottom style="thin">
            <color auto="1"/>
          </bottom>
        </border>
      </ndxf>
    </rcc>
    <rcc rId="0" sId="1" dxf="1">
      <nc r="B983">
        <f>IF(ISBLANK(D983), ,VLOOKUP(D983, Kodai,3, FALSE))</f>
      </nc>
      <ndxf>
        <alignment horizontal="left" vertical="center" wrapText="1" readingOrder="0"/>
        <border outline="0">
          <left style="thin">
            <color auto="1"/>
          </left>
          <right style="thin">
            <color auto="1"/>
          </right>
          <top style="thin">
            <color auto="1"/>
          </top>
          <bottom style="thin">
            <color auto="1"/>
          </bottom>
        </border>
      </ndxf>
    </rcc>
    <rcc rId="0" sId="1" dxf="1">
      <nc r="C983">
        <f>IF(ISBLANK(D983), ,VLOOKUP(D983, Kodai,4, FALSE))</f>
      </nc>
      <ndxf>
        <alignment horizontal="left" vertical="center" wrapText="1" readingOrder="0"/>
        <border outline="0">
          <left style="thin">
            <color auto="1"/>
          </left>
          <right style="thin">
            <color auto="1"/>
          </right>
          <top style="thin">
            <color auto="1"/>
          </top>
          <bottom style="thin">
            <color auto="1"/>
          </bottom>
        </border>
      </ndxf>
    </rcc>
    <rcc rId="0" sId="1" dxf="1">
      <nc r="D983" t="inlineStr">
        <is>
          <t>K3_P1_T1</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983" t="inlineStr">
        <is>
          <t>Pieno perdirbimo technologinių procesų tyrimai, modeliuojant juos laboratorine įranga, rekomendacijos naujų produktų kūrimui.Rezultate bus atliktas tiriamasis analitinis darbas, kuriuo siekiama įvertinti planuojamo įgyvendinti MTEP projekto technologinį ir komercinį gyvybingumą.</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983"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983">
        <v>22</v>
      </nc>
      <ndxf>
        <alignment horizontal="center" vertical="center" readingOrder="0"/>
        <border outline="0">
          <left style="thin">
            <color auto="1"/>
          </left>
          <right style="thin">
            <color auto="1"/>
          </right>
          <top style="thin">
            <color auto="1"/>
          </top>
          <bottom style="thin">
            <color auto="1"/>
          </bottom>
        </border>
      </ndxf>
    </rcc>
    <rcc rId="0" sId="1" dxf="1">
      <nc r="H983">
        <f>IF(ISBLANK(G983), ,VLOOKUP(G983, Institucijos,2, FALSE))</f>
      </nc>
      <ndxf>
        <alignment horizontal="center" vertical="center" wrapText="1" readingOrder="0"/>
        <border outline="0">
          <left style="thin">
            <color auto="1"/>
          </left>
          <right style="thin">
            <color auto="1"/>
          </right>
          <top style="thin">
            <color auto="1"/>
          </top>
          <bottom style="thin">
            <color auto="1"/>
          </bottom>
        </border>
      </ndxf>
    </rcc>
  </rrc>
  <rrc rId="79253" sId="1" ref="A984:XFD984" action="deleteRow">
    <rfmt sheetId="1" xfDxf="1" sqref="A984:XFD984" start="0" length="0"/>
    <rcc rId="0" sId="1" dxf="1">
      <nc r="A984">
        <f>IF(ISBLANK(D984), ,VLOOKUP(D984, Kodai,2, FALSE))</f>
      </nc>
      <ndxf>
        <alignment horizontal="left" vertical="center" wrapText="1" readingOrder="0"/>
        <border outline="0">
          <left style="thin">
            <color auto="1"/>
          </left>
          <right style="thin">
            <color auto="1"/>
          </right>
          <top style="thin">
            <color auto="1"/>
          </top>
          <bottom style="thin">
            <color auto="1"/>
          </bottom>
        </border>
      </ndxf>
    </rcc>
    <rcc rId="0" sId="1" dxf="1">
      <nc r="B984">
        <f>IF(ISBLANK(D984), ,VLOOKUP(D984, Kodai,3, FALSE))</f>
      </nc>
      <ndxf>
        <alignment horizontal="left" vertical="center" wrapText="1" readingOrder="0"/>
        <border outline="0">
          <left style="thin">
            <color auto="1"/>
          </left>
          <right style="thin">
            <color auto="1"/>
          </right>
          <top style="thin">
            <color auto="1"/>
          </top>
          <bottom style="thin">
            <color auto="1"/>
          </bottom>
        </border>
      </ndxf>
    </rcc>
    <rcc rId="0" sId="1" dxf="1">
      <nc r="C984">
        <f>IF(ISBLANK(D984), ,VLOOKUP(D984, Kodai,4, FALSE))</f>
      </nc>
      <ndxf>
        <alignment horizontal="left" vertical="center" wrapText="1" readingOrder="0"/>
        <border outline="0">
          <left style="thin">
            <color auto="1"/>
          </left>
          <right style="thin">
            <color auto="1"/>
          </right>
          <top style="thin">
            <color auto="1"/>
          </top>
          <bottom style="thin">
            <color auto="1"/>
          </bottom>
        </border>
      </ndxf>
    </rcc>
    <rcc rId="0" sId="1" dxf="1">
      <nc r="D984" t="inlineStr">
        <is>
          <t>K3_P1_T1</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984" t="inlineStr">
        <is>
          <t>Pieno sudėties ir technologinių savybių nustatymas. Rezultate bus atliktas tiriamasis analitinis darbas, kuriuo siekiama įvertinti planuojamo įgyvendinti MTEP projekto technologinį ir komercinį gyvybingumą.</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984"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984">
        <v>22</v>
      </nc>
      <ndxf>
        <alignment horizontal="center" vertical="center" readingOrder="0"/>
        <border outline="0">
          <left style="thin">
            <color auto="1"/>
          </left>
          <right style="thin">
            <color auto="1"/>
          </right>
          <top style="thin">
            <color auto="1"/>
          </top>
          <bottom style="thin">
            <color auto="1"/>
          </bottom>
        </border>
      </ndxf>
    </rcc>
    <rcc rId="0" sId="1" dxf="1">
      <nc r="H984">
        <f>IF(ISBLANK(G984), ,VLOOKUP(G984,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54" sId="1" ref="A1722:XFD1722" action="deleteRow">
    <rfmt sheetId="1" xfDxf="1" sqref="A1722:XFD1722" start="0" length="0"/>
    <rcc rId="0" sId="1" dxf="1">
      <nc r="A1722">
        <f>IF(ISBLANK(D1722), ,VLOOKUP(D1722, Kodai,2, FALSE))</f>
      </nc>
      <ndxf>
        <alignment horizontal="left" vertical="center" wrapText="1" readingOrder="0"/>
        <border outline="0">
          <left style="thin">
            <color auto="1"/>
          </left>
          <right style="thin">
            <color auto="1"/>
          </right>
          <top style="thin">
            <color auto="1"/>
          </top>
          <bottom style="thin">
            <color auto="1"/>
          </bottom>
        </border>
      </ndxf>
    </rcc>
    <rcc rId="0" sId="1" dxf="1">
      <nc r="B1722">
        <f>IF(ISBLANK(D1722), ,VLOOKUP(D1722, Kodai,3, FALSE))</f>
      </nc>
      <ndxf>
        <alignment horizontal="left" vertical="center" wrapText="1" readingOrder="0"/>
        <border outline="0">
          <left style="thin">
            <color auto="1"/>
          </left>
          <right style="thin">
            <color auto="1"/>
          </right>
          <top style="thin">
            <color auto="1"/>
          </top>
          <bottom style="thin">
            <color auto="1"/>
          </bottom>
        </border>
      </ndxf>
    </rcc>
    <rcc rId="0" sId="1" dxf="1">
      <nc r="C1722">
        <f>IF(ISBLANK(D1722), ,VLOOKUP(D1722, Kodai,4, FALSE))</f>
      </nc>
      <ndxf>
        <alignment horizontal="left" vertical="center" wrapText="1" readingOrder="0"/>
        <border outline="0">
          <left style="thin">
            <color auto="1"/>
          </left>
          <right style="thin">
            <color auto="1"/>
          </right>
          <top style="thin">
            <color auto="1"/>
          </top>
          <bottom style="thin">
            <color auto="1"/>
          </bottom>
        </border>
      </ndxf>
    </rcc>
    <rcc rId="0" sId="1" dxf="1">
      <nc r="D1722"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22" t="inlineStr">
        <is>
          <t>Plonų dielektrinių, metalinių sluoksnių ir deimanto tipo anglies dangų bei joninių ir plazminių metodų kūrimas, tyrimas ir taikymas.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22"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22">
        <v>22</v>
      </nc>
      <ndxf>
        <alignment horizontal="center" vertical="center" readingOrder="0"/>
        <border outline="0">
          <left style="thin">
            <color auto="1"/>
          </left>
          <right style="thin">
            <color auto="1"/>
          </right>
          <top style="thin">
            <color auto="1"/>
          </top>
          <bottom style="thin">
            <color auto="1"/>
          </bottom>
        </border>
      </ndxf>
    </rcc>
    <rcc rId="0" sId="1" dxf="1">
      <nc r="H1722">
        <f>IF(ISBLANK(G1722), ,VLOOKUP(G1722, Institucijos,2, FALSE))</f>
      </nc>
      <ndxf>
        <alignment horizontal="center" vertical="center" wrapText="1" readingOrder="0"/>
        <border outline="0">
          <left style="thin">
            <color auto="1"/>
          </left>
          <right style="thin">
            <color auto="1"/>
          </right>
          <top style="thin">
            <color auto="1"/>
          </top>
          <bottom style="thin">
            <color auto="1"/>
          </bottom>
        </border>
      </ndxf>
    </rcc>
  </rrc>
  <rrc rId="79255" sId="1" ref="A1771:XFD1771" action="deleteRow">
    <rfmt sheetId="1" xfDxf="1" sqref="A1771:XFD1771" start="0" length="0"/>
    <rcc rId="0" sId="1" dxf="1">
      <nc r="A1771">
        <f>IF(ISBLANK(D1771), ,VLOOKUP(D1771, Kodai,2, FALSE))</f>
      </nc>
      <ndxf>
        <alignment horizontal="left" vertical="center" wrapText="1" readingOrder="0"/>
        <border outline="0">
          <left style="thin">
            <color auto="1"/>
          </left>
          <right style="thin">
            <color auto="1"/>
          </right>
          <top style="thin">
            <color auto="1"/>
          </top>
          <bottom style="thin">
            <color auto="1"/>
          </bottom>
        </border>
      </ndxf>
    </rcc>
    <rcc rId="0" sId="1" dxf="1">
      <nc r="B1771">
        <f>IF(ISBLANK(D1771), ,VLOOKUP(D1771, Kodai,3, FALSE))</f>
      </nc>
      <ndxf>
        <alignment horizontal="left" vertical="center" wrapText="1" readingOrder="0"/>
        <border outline="0">
          <left style="thin">
            <color auto="1"/>
          </left>
          <right style="thin">
            <color auto="1"/>
          </right>
          <top style="thin">
            <color auto="1"/>
          </top>
          <bottom style="thin">
            <color auto="1"/>
          </bottom>
        </border>
      </ndxf>
    </rcc>
    <rcc rId="0" sId="1" dxf="1">
      <nc r="C1771">
        <f>IF(ISBLANK(D1771), ,VLOOKUP(D1771, Kodai,4, FALSE))</f>
      </nc>
      <ndxf>
        <alignment horizontal="left" vertical="center" wrapText="1" readingOrder="0"/>
        <border outline="0">
          <left style="thin">
            <color auto="1"/>
          </left>
          <right style="thin">
            <color auto="1"/>
          </right>
          <top style="thin">
            <color auto="1"/>
          </top>
          <bottom style="thin">
            <color auto="1"/>
          </bottom>
        </border>
      </ndxf>
    </rcc>
    <rcc rId="0" sId="1" dxf="1">
      <nc r="D1771"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71" t="inlineStr">
        <is>
          <t>Plonų dielektrinių, metalinių sluoksnių ir deimanto tipo anglies dangų bei joninių ir plazminių metodų kūrimas, tyrimas ir taikymas.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71"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71">
        <v>22</v>
      </nc>
      <ndxf>
        <alignment horizontal="center" vertical="center" readingOrder="0"/>
        <border outline="0">
          <left style="thin">
            <color auto="1"/>
          </left>
          <right style="thin">
            <color auto="1"/>
          </right>
          <top style="thin">
            <color auto="1"/>
          </top>
          <bottom style="thin">
            <color auto="1"/>
          </bottom>
        </border>
      </ndxf>
    </rcc>
    <rcc rId="0" sId="1" dxf="1">
      <nc r="H1771">
        <f>IF(ISBLANK(G1771), ,VLOOKUP(G1771, Institucijos,2, FALSE))</f>
      </nc>
      <ndxf>
        <alignment horizontal="center" vertical="center" wrapText="1" readingOrder="0"/>
        <border outline="0">
          <left style="thin">
            <color auto="1"/>
          </left>
          <right style="thin">
            <color auto="1"/>
          </right>
          <top style="thin">
            <color auto="1"/>
          </top>
          <bottom style="thin">
            <color auto="1"/>
          </bottom>
        </border>
      </ndxf>
    </rcc>
  </rrc>
  <rrc rId="79256" sId="1" ref="A1771:XFD1771" action="deleteRow">
    <rfmt sheetId="1" xfDxf="1" sqref="A1771:XFD1771" start="0" length="0"/>
    <rcc rId="0" sId="1" dxf="1">
      <nc r="A1771">
        <f>IF(ISBLANK(D1771), ,VLOOKUP(D1771, Kodai,2, FALSE))</f>
      </nc>
      <ndxf>
        <alignment horizontal="left" vertical="center" wrapText="1" readingOrder="0"/>
        <border outline="0">
          <left style="thin">
            <color auto="1"/>
          </left>
          <right style="thin">
            <color auto="1"/>
          </right>
          <top style="thin">
            <color auto="1"/>
          </top>
          <bottom style="thin">
            <color auto="1"/>
          </bottom>
        </border>
      </ndxf>
    </rcc>
    <rcc rId="0" sId="1" dxf="1">
      <nc r="B1771">
        <f>IF(ISBLANK(D1771), ,VLOOKUP(D1771, Kodai,3, FALSE))</f>
      </nc>
      <ndxf>
        <alignment horizontal="left" vertical="center" wrapText="1" readingOrder="0"/>
        <border outline="0">
          <left style="thin">
            <color auto="1"/>
          </left>
          <right style="thin">
            <color auto="1"/>
          </right>
          <top style="thin">
            <color auto="1"/>
          </top>
          <bottom style="thin">
            <color auto="1"/>
          </bottom>
        </border>
      </ndxf>
    </rcc>
    <rcc rId="0" sId="1" dxf="1">
      <nc r="C1771">
        <f>IF(ISBLANK(D1771), ,VLOOKUP(D1771, Kodai,4, FALSE))</f>
      </nc>
      <ndxf>
        <alignment horizontal="left" vertical="center" wrapText="1" readingOrder="0"/>
        <border outline="0">
          <left style="thin">
            <color auto="1"/>
          </left>
          <right style="thin">
            <color auto="1"/>
          </right>
          <top style="thin">
            <color auto="1"/>
          </top>
          <bottom style="thin">
            <color auto="1"/>
          </bottom>
        </border>
      </ndxf>
    </rcc>
    <rcc rId="0" sId="1" dxf="1">
      <nc r="D1771"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71" t="inlineStr">
        <is>
          <t>Plonų polimerinių, dielektrinių ir puslaidininkinių plėvelių, pusiau skaidrių (&lt;50 nm) metalo plėvelių storio ir lūžio nustatymas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71"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71">
        <v>22</v>
      </nc>
      <ndxf>
        <alignment horizontal="center" vertical="center" readingOrder="0"/>
        <border outline="0">
          <left style="thin">
            <color auto="1"/>
          </left>
          <right style="thin">
            <color auto="1"/>
          </right>
          <top style="thin">
            <color auto="1"/>
          </top>
          <bottom style="thin">
            <color auto="1"/>
          </bottom>
        </border>
      </ndxf>
    </rcc>
    <rcc rId="0" sId="1" dxf="1">
      <nc r="H1771">
        <f>IF(ISBLANK(G1771), ,VLOOKUP(G1771, Institucijos,2, FALSE))</f>
      </nc>
      <ndxf>
        <alignment horizontal="center" vertical="center" wrapText="1" readingOrder="0"/>
        <border outline="0">
          <left style="thin">
            <color auto="1"/>
          </left>
          <right style="thin">
            <color auto="1"/>
          </right>
          <top style="thin">
            <color auto="1"/>
          </top>
          <bottom style="thin">
            <color auto="1"/>
          </bottom>
        </border>
      </ndxf>
    </rcc>
  </rrc>
  <rrc rId="79257" sId="1" ref="A1672:XFD1672" action="deleteRow">
    <rfmt sheetId="1" xfDxf="1" sqref="A1672:XFD1672" start="0" length="0"/>
    <rcc rId="0" sId="1" dxf="1">
      <nc r="A1672">
        <f>IF(ISBLANK(D1672), ,VLOOKUP(D1672, Kodai,2, FALSE))</f>
      </nc>
      <ndxf>
        <alignment horizontal="left" vertical="center" wrapText="1" readingOrder="0"/>
        <border outline="0">
          <left style="thin">
            <color auto="1"/>
          </left>
          <right style="thin">
            <color auto="1"/>
          </right>
          <top style="thin">
            <color auto="1"/>
          </top>
          <bottom style="thin">
            <color auto="1"/>
          </bottom>
        </border>
      </ndxf>
    </rcc>
    <rcc rId="0" sId="1" dxf="1">
      <nc r="B1672">
        <f>IF(ISBLANK(D1672), ,VLOOKUP(D1672, Kodai,3, FALSE))</f>
      </nc>
      <ndxf>
        <alignment horizontal="left" vertical="center" wrapText="1" readingOrder="0"/>
        <border outline="0">
          <left style="thin">
            <color auto="1"/>
          </left>
          <right style="thin">
            <color auto="1"/>
          </right>
          <top style="thin">
            <color auto="1"/>
          </top>
          <bottom style="thin">
            <color auto="1"/>
          </bottom>
        </border>
      </ndxf>
    </rcc>
    <rcc rId="0" sId="1" dxf="1">
      <nc r="C1672">
        <f>IF(ISBLANK(D1672), ,VLOOKUP(D1672, Kodai,4, FALSE))</f>
      </nc>
      <ndxf>
        <alignment horizontal="left" vertical="center" wrapText="1" readingOrder="0"/>
        <border outline="0">
          <left style="thin">
            <color auto="1"/>
          </left>
          <right style="thin">
            <color auto="1"/>
          </right>
          <top style="thin">
            <color auto="1"/>
          </top>
          <bottom style="thin">
            <color auto="1"/>
          </bottom>
        </border>
      </ndxf>
    </rcc>
    <rcc rId="0" sId="1" dxf="1">
      <nc r="D1672"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672" t="inlineStr">
        <is>
          <t>Plonų polimerinių, dielektrinių ir puslaidininkinių plėvelių, pusiau skaidrių (&lt;50 nm) metalo plėvelių storio ir lūžio rodiklio nustatymas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672"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672">
        <v>22</v>
      </nc>
      <ndxf>
        <alignment horizontal="center" vertical="center" readingOrder="0"/>
        <border outline="0">
          <left style="thin">
            <color auto="1"/>
          </left>
          <right style="thin">
            <color auto="1"/>
          </right>
          <top style="thin">
            <color auto="1"/>
          </top>
          <bottom style="thin">
            <color auto="1"/>
          </bottom>
        </border>
      </ndxf>
    </rcc>
    <rcc rId="0" sId="1" dxf="1">
      <nc r="H1672">
        <f>IF(ISBLANK(G1672), ,VLOOKUP(G1672,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58" sId="1" ref="A1826:XFD1826" action="deleteRow">
    <rfmt sheetId="1" xfDxf="1" sqref="A1826:XFD1826" start="0" length="0"/>
    <rcc rId="0" sId="1" dxf="1">
      <nc r="A1826">
        <f>IF(ISBLANK(D1826), ,VLOOKUP(D1826, Kodai,2, FALSE))</f>
      </nc>
      <ndxf>
        <alignment horizontal="left" vertical="center" wrapText="1" readingOrder="0"/>
        <border outline="0">
          <left style="thin">
            <color auto="1"/>
          </left>
          <right style="thin">
            <color auto="1"/>
          </right>
          <top style="thin">
            <color auto="1"/>
          </top>
          <bottom style="thin">
            <color auto="1"/>
          </bottom>
        </border>
      </ndxf>
    </rcc>
    <rcc rId="0" sId="1" dxf="1">
      <nc r="B1826">
        <f>IF(ISBLANK(D1826), ,VLOOKUP(D1826, Kodai,3, FALSE))</f>
      </nc>
      <ndxf>
        <alignment horizontal="left" vertical="center" wrapText="1" readingOrder="0"/>
        <border outline="0">
          <left style="thin">
            <color auto="1"/>
          </left>
          <right style="thin">
            <color auto="1"/>
          </right>
          <top style="thin">
            <color auto="1"/>
          </top>
          <bottom style="thin">
            <color auto="1"/>
          </bottom>
        </border>
      </ndxf>
    </rcc>
    <rcc rId="0" sId="1" dxf="1">
      <nc r="C1826">
        <f>IF(ISBLANK(D1826), ,VLOOKUP(D1826, Kodai,4, FALSE))</f>
      </nc>
      <ndxf>
        <alignment horizontal="left" vertical="center" wrapText="1" readingOrder="0"/>
        <border outline="0">
          <left style="thin">
            <color auto="1"/>
          </left>
          <right style="thin">
            <color auto="1"/>
          </right>
          <top style="thin">
            <color auto="1"/>
          </top>
          <bottom style="thin">
            <color auto="1"/>
          </bottom>
        </border>
      </ndxf>
    </rcc>
    <rcc rId="0" sId="1" dxf="1">
      <nc r="D1826" t="inlineStr">
        <is>
          <t>K4_P3_T1</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26" t="inlineStr">
        <is>
          <t>Polimerinių konstrukcijų liekamųjų įtempių mažinimo ir stiprumo didinimo konstruktorinių, techninių ir technologinių galimybių studija.</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2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26">
        <v>22</v>
      </nc>
      <ndxf>
        <alignment horizontal="center" vertical="center" readingOrder="0"/>
        <border outline="0">
          <left style="thin">
            <color auto="1"/>
          </left>
          <right style="thin">
            <color auto="1"/>
          </right>
          <top style="thin">
            <color auto="1"/>
          </top>
          <bottom style="thin">
            <color auto="1"/>
          </bottom>
        </border>
      </ndxf>
    </rcc>
    <rcc rId="0" sId="1" dxf="1">
      <nc r="H1826">
        <f>IF(ISBLANK(G1826), ,VLOOKUP(G1826,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59" sId="1" ref="A1727:XFD1727" action="deleteRow">
    <rfmt sheetId="1" xfDxf="1" sqref="A1727:XFD1727" start="0" length="0"/>
    <rcc rId="0" sId="1" dxf="1">
      <nc r="A1727">
        <f>IF(ISBLANK(D1727), ,VLOOKUP(D1727, Kodai,2, FALSE))</f>
      </nc>
      <ndxf>
        <alignment horizontal="left" vertical="center" wrapText="1" readingOrder="0"/>
        <border outline="0">
          <left style="thin">
            <color auto="1"/>
          </left>
          <right style="thin">
            <color auto="1"/>
          </right>
          <top style="thin">
            <color auto="1"/>
          </top>
          <bottom style="thin">
            <color auto="1"/>
          </bottom>
        </border>
      </ndxf>
    </rcc>
    <rcc rId="0" sId="1" dxf="1">
      <nc r="B1727">
        <f>IF(ISBLANK(D1727), ,VLOOKUP(D1727, Kodai,3, FALSE))</f>
      </nc>
      <ndxf>
        <alignment horizontal="left" vertical="center" wrapText="1" readingOrder="0"/>
        <border outline="0">
          <left style="thin">
            <color auto="1"/>
          </left>
          <right style="thin">
            <color auto="1"/>
          </right>
          <top style="thin">
            <color auto="1"/>
          </top>
          <bottom style="thin">
            <color auto="1"/>
          </bottom>
        </border>
      </ndxf>
    </rcc>
    <rcc rId="0" sId="1" dxf="1">
      <nc r="C1727">
        <f>IF(ISBLANK(D1727), ,VLOOKUP(D1727, Kodai,4, FALSE))</f>
      </nc>
      <ndxf>
        <alignment horizontal="left" vertical="center" wrapText="1" readingOrder="0"/>
        <border outline="0">
          <left style="thin">
            <color auto="1"/>
          </left>
          <right style="thin">
            <color auto="1"/>
          </right>
          <top style="thin">
            <color auto="1"/>
          </top>
          <bottom style="thin">
            <color auto="1"/>
          </bottom>
        </border>
      </ndxf>
    </rcc>
    <rcc rId="0" sId="1" dxf="1">
      <nc r="D1727"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27" t="inlineStr">
        <is>
          <t>Polimerų sintezė, modifikavimas ir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2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27">
        <v>22</v>
      </nc>
      <ndxf>
        <alignment horizontal="center" vertical="center" readingOrder="0"/>
        <border outline="0">
          <left style="thin">
            <color auto="1"/>
          </left>
          <right style="thin">
            <color auto="1"/>
          </right>
          <top style="thin">
            <color auto="1"/>
          </top>
          <bottom style="thin">
            <color auto="1"/>
          </bottom>
        </border>
      </ndxf>
    </rcc>
    <rcc rId="0" sId="1" dxf="1">
      <nc r="H1727">
        <f>IF(ISBLANK(G1727), ,VLOOKUP(G1727, Institucijos,2, FALSE))</f>
      </nc>
      <ndxf>
        <alignment horizontal="center" vertical="center" wrapText="1" readingOrder="0"/>
        <border outline="0">
          <left style="thin">
            <color auto="1"/>
          </left>
          <right style="thin">
            <color auto="1"/>
          </right>
          <top style="thin">
            <color auto="1"/>
          </top>
          <bottom style="thin">
            <color auto="1"/>
          </bottom>
        </border>
      </ndxf>
    </rcc>
  </rrc>
  <rrc rId="79260" sId="1" ref="A746:XFD746" action="deleteRow">
    <rfmt sheetId="1" xfDxf="1" sqref="A746:XFD746" start="0" length="0"/>
    <rcc rId="0" sId="1" dxf="1">
      <nc r="A746">
        <f>IF(ISBLANK(D746), ,VLOOKUP(D746, Kodai,2, FALSE))</f>
      </nc>
      <ndxf>
        <alignment horizontal="left" vertical="center" wrapText="1" readingOrder="0"/>
        <border outline="0">
          <left style="thin">
            <color auto="1"/>
          </left>
          <right style="thin">
            <color auto="1"/>
          </right>
          <top style="thin">
            <color auto="1"/>
          </top>
          <bottom style="thin">
            <color auto="1"/>
          </bottom>
        </border>
      </ndxf>
    </rcc>
    <rcc rId="0" sId="1" dxf="1">
      <nc r="B746">
        <f>IF(ISBLANK(D746), ,VLOOKUP(D746, Kodai,3, FALSE))</f>
      </nc>
      <ndxf>
        <alignment horizontal="left" vertical="center" wrapText="1" readingOrder="0"/>
        <border outline="0">
          <left style="thin">
            <color auto="1"/>
          </left>
          <right style="thin">
            <color auto="1"/>
          </right>
          <top style="thin">
            <color auto="1"/>
          </top>
          <bottom style="thin">
            <color auto="1"/>
          </bottom>
        </border>
      </ndxf>
    </rcc>
    <rcc rId="0" sId="1" dxf="1">
      <nc r="C746">
        <f>IF(ISBLANK(D746), ,VLOOKUP(D746, Kodai,4, FALSE))</f>
      </nc>
      <ndxf>
        <alignment horizontal="left" vertical="center" wrapText="1" readingOrder="0"/>
        <border outline="0">
          <left style="thin">
            <color auto="1"/>
          </left>
          <right style="thin">
            <color auto="1"/>
          </right>
          <top style="thin">
            <color auto="1"/>
          </top>
          <bottom style="thin">
            <color auto="1"/>
          </bottom>
        </border>
      </ndxf>
    </rcc>
    <rcc rId="0" sId="1" dxf="1">
      <nc r="D746" t="inlineStr">
        <is>
          <t>K2_P2_T2</t>
        </is>
      </nc>
      <ndxf>
        <alignment horizontal="center" vertical="center" readingOrder="0"/>
        <border outline="0">
          <left style="thin">
            <color auto="1"/>
          </left>
          <right style="thin">
            <color auto="1"/>
          </right>
          <top style="thin">
            <color auto="1"/>
          </top>
          <bottom style="thin">
            <color auto="1"/>
          </bottom>
        </border>
      </ndxf>
    </rcc>
    <rcc rId="0" sId="1" dxf="1">
      <nc r="E746" t="inlineStr">
        <is>
          <t>Priešvėžinės terapijos priemonės prototipo demonstravimas, naudojant modernias ląstelių kultūrų technologijas</t>
        </is>
      </nc>
      <ndxf>
        <alignment vertical="top" wrapText="1" readingOrder="0"/>
        <border outline="0">
          <left style="thin">
            <color auto="1"/>
          </left>
          <right style="thin">
            <color auto="1"/>
          </right>
          <top style="thin">
            <color auto="1"/>
          </top>
          <bottom style="thin">
            <color auto="1"/>
          </bottom>
        </border>
      </ndxf>
    </rcc>
    <rcc rId="0" sId="1" dxf="1">
      <nc r="F746" t="inlineStr">
        <is>
          <t>Kęstutis Sužiedėlis
laboratorijos vedėjas
kestutis.suziedelis@nvi.lt
tel. (8 5) 2190 904</t>
        </is>
      </nc>
      <ndxf>
        <alignment horizontal="left" vertical="top" wrapText="1" readingOrder="0"/>
        <border outline="0">
          <left style="thin">
            <color auto="1"/>
          </left>
          <right style="thin">
            <color auto="1"/>
          </right>
          <top style="thin">
            <color auto="1"/>
          </top>
          <bottom style="thin">
            <color auto="1"/>
          </bottom>
        </border>
      </ndxf>
    </rcc>
    <rcc rId="0" sId="1" dxf="1">
      <nc r="G746">
        <v>7</v>
      </nc>
      <ndxf>
        <alignment horizontal="center" vertical="center" readingOrder="0"/>
        <border outline="0">
          <left style="thin">
            <color auto="1"/>
          </left>
          <right style="thin">
            <color auto="1"/>
          </right>
          <top style="thin">
            <color auto="1"/>
          </top>
          <bottom style="thin">
            <color auto="1"/>
          </bottom>
        </border>
      </ndxf>
    </rcc>
    <rcc rId="0" sId="1" dxf="1">
      <nc r="H746">
        <f>IF(ISBLANK(G746), ,VLOOKUP(G746, Institucijos,2, FALSE))</f>
      </nc>
      <ndxf>
        <alignment horizontal="center" vertical="center" wrapText="1" readingOrder="0"/>
        <border outline="0">
          <left style="thin">
            <color auto="1"/>
          </left>
          <right style="thin">
            <color auto="1"/>
          </right>
          <top style="thin">
            <color auto="1"/>
          </top>
          <bottom style="thin">
            <color auto="1"/>
          </bottom>
        </border>
      </ndxf>
    </rcc>
  </rrc>
  <rrc rId="79261" sId="1" ref="A882:XFD882" action="deleteRow">
    <rfmt sheetId="1" xfDxf="1" sqref="A882:XFD882" start="0" length="0"/>
    <rcc rId="0" sId="1" dxf="1">
      <nc r="A882">
        <f>IF(ISBLANK(D882), ,VLOOKUP(D882, Kodai,2, FALSE))</f>
      </nc>
      <ndxf>
        <alignment horizontal="left" vertical="center" wrapText="1" readingOrder="0"/>
        <border outline="0">
          <left style="thin">
            <color auto="1"/>
          </left>
          <right style="thin">
            <color auto="1"/>
          </right>
          <top style="thin">
            <color auto="1"/>
          </top>
          <bottom style="thin">
            <color auto="1"/>
          </bottom>
        </border>
      </ndxf>
    </rcc>
    <rcc rId="0" sId="1" dxf="1">
      <nc r="B882">
        <f>IF(ISBLANK(D882), ,VLOOKUP(D882, Kodai,3, FALSE))</f>
      </nc>
      <ndxf>
        <alignment horizontal="left" vertical="center" wrapText="1" readingOrder="0"/>
        <border outline="0">
          <left style="thin">
            <color auto="1"/>
          </left>
          <right style="thin">
            <color auto="1"/>
          </right>
          <top style="thin">
            <color auto="1"/>
          </top>
          <bottom style="thin">
            <color auto="1"/>
          </bottom>
        </border>
      </ndxf>
    </rcc>
    <rcc rId="0" sId="1" dxf="1">
      <nc r="C882">
        <f>IF(ISBLANK(D882), ,VLOOKUP(D882, Kodai,4, FALSE))</f>
      </nc>
      <ndxf>
        <alignment horizontal="left" vertical="center" wrapText="1" readingOrder="0"/>
        <border outline="0">
          <left style="thin">
            <color auto="1"/>
          </left>
          <right style="thin">
            <color auto="1"/>
          </right>
          <top style="thin">
            <color auto="1"/>
          </top>
          <bottom style="thin">
            <color auto="1"/>
          </bottom>
        </border>
      </ndxf>
    </rcc>
    <rcc rId="0" sId="1" dxf="1">
      <nc r="D882" t="inlineStr">
        <is>
          <t>K2_P2_T2</t>
        </is>
      </nc>
      <ndxf>
        <alignment horizontal="center" vertical="center" readingOrder="0"/>
        <border outline="0">
          <left style="thin">
            <color auto="1"/>
          </left>
          <right style="thin">
            <color auto="1"/>
          </right>
          <top style="thin">
            <color auto="1"/>
          </top>
          <bottom style="thin">
            <color auto="1"/>
          </bottom>
        </border>
      </ndxf>
    </rcc>
    <rcc rId="0" sId="1" dxf="1">
      <nc r="E882" t="inlineStr">
        <is>
          <t>Priešvėžinės terapijos priemonės prototipo demonstravimas, naudojant modernias ląstelių kultūrų technologijas</t>
        </is>
      </nc>
      <ndxf>
        <alignment vertical="top" wrapText="1" readingOrder="0"/>
        <border outline="0">
          <left style="thin">
            <color auto="1"/>
          </left>
          <right style="thin">
            <color auto="1"/>
          </right>
          <top style="thin">
            <color auto="1"/>
          </top>
          <bottom style="thin">
            <color auto="1"/>
          </bottom>
        </border>
      </ndxf>
    </rcc>
    <rcc rId="0" sId="1" dxf="1">
      <nc r="F882" t="inlineStr">
        <is>
          <t>Kęstutis Sužiedėlis
laboratorijos vedėja
kestutis.suziedelis@nvi.lt
tel. (8 5) 2190 904</t>
        </is>
      </nc>
      <ndxf>
        <alignment horizontal="left" vertical="top" wrapText="1" readingOrder="0"/>
        <border outline="0">
          <left style="thin">
            <color auto="1"/>
          </left>
          <right style="thin">
            <color auto="1"/>
          </right>
          <top style="thin">
            <color auto="1"/>
          </top>
          <bottom style="thin">
            <color auto="1"/>
          </bottom>
        </border>
      </ndxf>
    </rcc>
    <rcc rId="0" sId="1" dxf="1">
      <nc r="G882">
        <v>7</v>
      </nc>
      <ndxf>
        <alignment horizontal="center" vertical="center" readingOrder="0"/>
        <border outline="0">
          <left style="thin">
            <color auto="1"/>
          </left>
          <right style="thin">
            <color auto="1"/>
          </right>
          <top style="thin">
            <color auto="1"/>
          </top>
          <bottom style="thin">
            <color auto="1"/>
          </bottom>
        </border>
      </ndxf>
    </rcc>
    <rcc rId="0" sId="1" dxf="1">
      <nc r="H882">
        <f>IF(ISBLANK(G882), ,VLOOKUP(G882, Institucijos,2, FALSE))</f>
      </nc>
      <ndxf>
        <alignment horizontal="center" vertical="center" wrapText="1" readingOrder="0"/>
        <border outline="0">
          <left style="thin">
            <color auto="1"/>
          </left>
          <right style="thin">
            <color auto="1"/>
          </right>
          <top style="thin">
            <color auto="1"/>
          </top>
          <bottom style="thin">
            <color auto="1"/>
          </bottom>
        </border>
      </ndxf>
    </rcc>
  </rrc>
  <rrc rId="79262" sId="1" ref="A742:XFD742" action="deleteRow">
    <rfmt sheetId="1" xfDxf="1" sqref="A742:XFD742" start="0" length="0"/>
    <rcc rId="0" sId="1" dxf="1">
      <nc r="A742">
        <f>IF(ISBLANK(D742), ,VLOOKUP(D742, Kodai,2, FALSE))</f>
      </nc>
      <ndxf>
        <alignment horizontal="left" vertical="center" wrapText="1" readingOrder="0"/>
        <border outline="0">
          <left style="thin">
            <color auto="1"/>
          </left>
          <right style="thin">
            <color auto="1"/>
          </right>
          <top style="thin">
            <color auto="1"/>
          </top>
          <bottom style="thin">
            <color auto="1"/>
          </bottom>
        </border>
      </ndxf>
    </rcc>
    <rcc rId="0" sId="1" dxf="1">
      <nc r="B742">
        <f>IF(ISBLANK(D742), ,VLOOKUP(D742, Kodai,3, FALSE))</f>
      </nc>
      <ndxf>
        <alignment horizontal="left" vertical="center" wrapText="1" readingOrder="0"/>
        <border outline="0">
          <left style="thin">
            <color auto="1"/>
          </left>
          <right style="thin">
            <color auto="1"/>
          </right>
          <top style="thin">
            <color auto="1"/>
          </top>
          <bottom style="thin">
            <color auto="1"/>
          </bottom>
        </border>
      </ndxf>
    </rcc>
    <rcc rId="0" sId="1" dxf="1">
      <nc r="C742">
        <f>IF(ISBLANK(D742), ,VLOOKUP(D742, Kodai,4, FALSE))</f>
      </nc>
      <ndxf>
        <alignment horizontal="left" vertical="center" wrapText="1" readingOrder="0"/>
        <border outline="0">
          <left style="thin">
            <color auto="1"/>
          </left>
          <right style="thin">
            <color auto="1"/>
          </right>
          <top style="thin">
            <color auto="1"/>
          </top>
          <bottom style="thin">
            <color auto="1"/>
          </bottom>
        </border>
      </ndxf>
    </rcc>
    <rcc rId="0" sId="1" dxf="1">
      <nc r="D742" t="inlineStr">
        <is>
          <t>K2_P2_T2</t>
        </is>
      </nc>
      <ndxf>
        <alignment horizontal="center" vertical="center" readingOrder="0"/>
        <border outline="0">
          <left style="thin">
            <color auto="1"/>
          </left>
          <right style="thin">
            <color auto="1"/>
          </right>
          <top style="thin">
            <color auto="1"/>
          </top>
          <bottom style="thin">
            <color auto="1"/>
          </bottom>
        </border>
      </ndxf>
    </rcc>
    <rcc rId="0" sId="1" dxf="1">
      <nc r="E742" t="inlineStr">
        <is>
          <t>Priešvėžinės terapijos priemonės prototipo sukūrimas, naudojant modernias ląstelių kultūrų technologijas</t>
        </is>
      </nc>
      <ndxf>
        <alignment vertical="top" wrapText="1" readingOrder="0"/>
        <border outline="0">
          <left style="thin">
            <color auto="1"/>
          </left>
          <right style="thin">
            <color auto="1"/>
          </right>
          <top style="thin">
            <color auto="1"/>
          </top>
          <bottom style="thin">
            <color auto="1"/>
          </bottom>
        </border>
      </ndxf>
    </rcc>
    <rcc rId="0" sId="1" dxf="1">
      <nc r="F742" t="inlineStr">
        <is>
          <t>Kęstutis Sužiedėlis, 
laboratorijos vedėjas
kestutis.suziedelis@nvi.lt,
tel. (8 5) 2190 904</t>
        </is>
      </nc>
      <ndxf>
        <alignment horizontal="left" vertical="top" wrapText="1" readingOrder="0"/>
        <border outline="0">
          <left style="thin">
            <color auto="1"/>
          </left>
          <right style="thin">
            <color auto="1"/>
          </right>
          <top style="thin">
            <color auto="1"/>
          </top>
          <bottom style="thin">
            <color auto="1"/>
          </bottom>
        </border>
      </ndxf>
    </rcc>
    <rcc rId="0" sId="1" dxf="1">
      <nc r="G742">
        <v>7</v>
      </nc>
      <ndxf>
        <alignment horizontal="center" vertical="center" readingOrder="0"/>
        <border outline="0">
          <left style="thin">
            <color auto="1"/>
          </left>
          <right style="thin">
            <color auto="1"/>
          </right>
          <top style="thin">
            <color auto="1"/>
          </top>
          <bottom style="thin">
            <color auto="1"/>
          </bottom>
        </border>
      </ndxf>
    </rcc>
    <rcc rId="0" sId="1" dxf="1">
      <nc r="H742">
        <f>IF(ISBLANK(G742), ,VLOOKUP(G742, Institucijos,2, FALSE))</f>
      </nc>
      <ndxf>
        <alignment horizontal="center" vertical="center" wrapText="1" readingOrder="0"/>
        <border outline="0">
          <left style="thin">
            <color auto="1"/>
          </left>
          <right style="thin">
            <color auto="1"/>
          </right>
          <top style="thin">
            <color auto="1"/>
          </top>
          <bottom style="thin">
            <color auto="1"/>
          </bottom>
        </border>
      </ndxf>
    </rcc>
  </rrc>
  <rrc rId="79263" sId="1" ref="A879:XFD879" action="deleteRow">
    <rfmt sheetId="1" xfDxf="1" sqref="A879:XFD879" start="0" length="0"/>
    <rcc rId="0" sId="1" dxf="1">
      <nc r="A879">
        <f>IF(ISBLANK(D879), ,VLOOKUP(D879, Kodai,2, FALSE))</f>
      </nc>
      <ndxf>
        <alignment horizontal="left" vertical="center" wrapText="1" readingOrder="0"/>
        <border outline="0">
          <left style="thin">
            <color auto="1"/>
          </left>
          <right style="thin">
            <color auto="1"/>
          </right>
          <top style="thin">
            <color auto="1"/>
          </top>
          <bottom style="thin">
            <color auto="1"/>
          </bottom>
        </border>
      </ndxf>
    </rcc>
    <rcc rId="0" sId="1" dxf="1">
      <nc r="B879">
        <f>IF(ISBLANK(D879), ,VLOOKUP(D879, Kodai,3, FALSE))</f>
      </nc>
      <ndxf>
        <alignment horizontal="left" vertical="center" wrapText="1" readingOrder="0"/>
        <border outline="0">
          <left style="thin">
            <color auto="1"/>
          </left>
          <right style="thin">
            <color auto="1"/>
          </right>
          <top style="thin">
            <color auto="1"/>
          </top>
          <bottom style="thin">
            <color auto="1"/>
          </bottom>
        </border>
      </ndxf>
    </rcc>
    <rcc rId="0" sId="1" dxf="1">
      <nc r="C879">
        <f>IF(ISBLANK(D879), ,VLOOKUP(D879, Kodai,4, FALSE))</f>
      </nc>
      <ndxf>
        <alignment horizontal="left" vertical="center" wrapText="1" readingOrder="0"/>
        <border outline="0">
          <left style="thin">
            <color auto="1"/>
          </left>
          <right style="thin">
            <color auto="1"/>
          </right>
          <top style="thin">
            <color auto="1"/>
          </top>
          <bottom style="thin">
            <color auto="1"/>
          </bottom>
        </border>
      </ndxf>
    </rcc>
    <rcc rId="0" sId="1" dxf="1">
      <nc r="D879" t="inlineStr">
        <is>
          <t>K2_P2_T2</t>
        </is>
      </nc>
      <ndxf>
        <alignment horizontal="center" vertical="center" readingOrder="0"/>
        <border outline="0">
          <left style="thin">
            <color auto="1"/>
          </left>
          <right style="thin">
            <color auto="1"/>
          </right>
          <top style="thin">
            <color auto="1"/>
          </top>
          <bottom style="thin">
            <color auto="1"/>
          </bottom>
        </border>
      </ndxf>
    </rcc>
    <rcc rId="0" sId="1" dxf="1">
      <nc r="E879" t="inlineStr">
        <is>
          <t>Priešvėžinės terapijos priemonės prototipo sukūrimas, naudojant modernias ląstelių kultūrų technologijas</t>
        </is>
      </nc>
      <ndxf>
        <alignment vertical="top" wrapText="1" readingOrder="0"/>
        <border outline="0">
          <left style="thin">
            <color auto="1"/>
          </left>
          <right style="thin">
            <color auto="1"/>
          </right>
          <top style="thin">
            <color auto="1"/>
          </top>
          <bottom style="thin">
            <color auto="1"/>
          </bottom>
        </border>
      </ndxf>
    </rcc>
    <rcc rId="0" sId="1" dxf="1">
      <nc r="F879" t="inlineStr">
        <is>
          <t>Kęstutis Sužiedėlis
laboratorijos vedėjas
kestutis.suziedelis@nvi.lt
tel. (8 5) 2190 904</t>
        </is>
      </nc>
      <ndxf>
        <alignment horizontal="left" vertical="top" wrapText="1" readingOrder="0"/>
        <border outline="0">
          <left style="thin">
            <color auto="1"/>
          </left>
          <right style="thin">
            <color auto="1"/>
          </right>
          <top style="thin">
            <color auto="1"/>
          </top>
          <bottom style="thin">
            <color auto="1"/>
          </bottom>
        </border>
      </ndxf>
    </rcc>
    <rcc rId="0" sId="1" dxf="1">
      <nc r="G879">
        <v>7</v>
      </nc>
      <ndxf>
        <alignment horizontal="center" vertical="center" readingOrder="0"/>
        <border outline="0">
          <left style="thin">
            <color auto="1"/>
          </left>
          <right style="thin">
            <color auto="1"/>
          </right>
          <top style="thin">
            <color auto="1"/>
          </top>
          <bottom style="thin">
            <color auto="1"/>
          </bottom>
        </border>
      </ndxf>
    </rcc>
    <rcc rId="0" sId="1" dxf="1">
      <nc r="H879">
        <f>IF(ISBLANK(G879), ,VLOOKUP(G879, Institucijos,2, FALSE))</f>
      </nc>
      <ndxf>
        <alignment horizontal="center" vertical="center" wrapText="1" readingOrder="0"/>
        <border outline="0">
          <left style="thin">
            <color auto="1"/>
          </left>
          <right style="thin">
            <color auto="1"/>
          </right>
          <top style="thin">
            <color auto="1"/>
          </top>
          <bottom style="thin">
            <color auto="1"/>
          </bottom>
        </border>
      </ndxf>
    </rcc>
  </rrc>
  <rrc rId="79264" sId="1" ref="A835:XFD835" action="deleteRow">
    <rfmt sheetId="1" xfDxf="1" sqref="A835:XFD835" start="0" length="0"/>
    <rcc rId="0" sId="1" dxf="1">
      <nc r="A835">
        <f>IF(ISBLANK(D835), ,VLOOKUP(D835, Kodai,2, FALSE))</f>
      </nc>
      <ndxf>
        <alignment horizontal="left" vertical="center" wrapText="1" readingOrder="0"/>
        <border outline="0">
          <left style="thin">
            <color auto="1"/>
          </left>
          <right style="thin">
            <color auto="1"/>
          </right>
          <top style="thin">
            <color auto="1"/>
          </top>
          <bottom style="thin">
            <color auto="1"/>
          </bottom>
        </border>
      </ndxf>
    </rcc>
    <rcc rId="0" sId="1" dxf="1">
      <nc r="B835">
        <f>IF(ISBLANK(D835), ,VLOOKUP(D835, Kodai,3, FALSE))</f>
      </nc>
      <ndxf>
        <alignment horizontal="left" vertical="center" wrapText="1" readingOrder="0"/>
        <border outline="0">
          <left style="thin">
            <color auto="1"/>
          </left>
          <right style="thin">
            <color auto="1"/>
          </right>
          <top style="thin">
            <color auto="1"/>
          </top>
          <bottom style="thin">
            <color auto="1"/>
          </bottom>
        </border>
      </ndxf>
    </rcc>
    <rcc rId="0" sId="1" dxf="1">
      <nc r="C835">
        <f>IF(ISBLANK(D835), ,VLOOKUP(D835, Kodai,4, FALSE))</f>
      </nc>
      <ndxf>
        <alignment horizontal="left" vertical="center" wrapText="1" readingOrder="0"/>
        <border outline="0">
          <left style="thin">
            <color auto="1"/>
          </left>
          <right style="thin">
            <color auto="1"/>
          </right>
          <top style="thin">
            <color auto="1"/>
          </top>
          <bottom style="thin">
            <color auto="1"/>
          </bottom>
        </border>
      </ndxf>
    </rcc>
    <rcc rId="0" sId="1" dxf="1">
      <nc r="D835" t="inlineStr">
        <is>
          <t>K2_P1_T1</t>
        </is>
      </nc>
      <ndxf>
        <alignment horizontal="center" vertical="center" readingOrder="0"/>
        <border outline="0">
          <left style="thin">
            <color auto="1"/>
          </left>
          <right style="thin">
            <color auto="1"/>
          </right>
          <top style="thin">
            <color auto="1"/>
          </top>
          <bottom style="thin">
            <color auto="1"/>
          </bottom>
        </border>
      </ndxf>
    </rcc>
    <rcc rId="0" sId="1" dxf="1">
      <nc r="E835" t="inlineStr">
        <is>
          <t>Priešvėžinės terapijos priemonių kūrimo technologinio gyvybingumo galimybių studija, naudojant modernias ląstelių kultūrų technologijas</t>
        </is>
      </nc>
      <ndxf>
        <alignment vertical="top" wrapText="1" readingOrder="0"/>
        <border outline="0">
          <left style="thin">
            <color auto="1"/>
          </left>
          <right style="thin">
            <color auto="1"/>
          </right>
          <top style="thin">
            <color auto="1"/>
          </top>
          <bottom style="thin">
            <color auto="1"/>
          </bottom>
        </border>
      </ndxf>
    </rcc>
    <rcc rId="0" sId="1" dxf="1">
      <nc r="F835" t="inlineStr">
        <is>
          <t xml:space="preserve">Kęstutis Sužiedėlis
laboratorijos vedėjas
kestutis.suziedelis@nvi.lt
tel. (8 5) 2190 904
</t>
        </is>
      </nc>
      <ndxf>
        <alignment horizontal="left" vertical="top" wrapText="1" readingOrder="0"/>
        <border outline="0">
          <left style="thin">
            <color auto="1"/>
          </left>
          <right style="thin">
            <color auto="1"/>
          </right>
          <top style="thin">
            <color auto="1"/>
          </top>
          <bottom style="thin">
            <color auto="1"/>
          </bottom>
        </border>
      </ndxf>
    </rcc>
    <rcc rId="0" sId="1" dxf="1">
      <nc r="G835">
        <v>7</v>
      </nc>
      <ndxf>
        <alignment horizontal="center" vertical="center" readingOrder="0"/>
        <border outline="0">
          <left style="thin">
            <color auto="1"/>
          </left>
          <right style="thin">
            <color auto="1"/>
          </right>
          <top style="thin">
            <color auto="1"/>
          </top>
          <bottom style="thin">
            <color auto="1"/>
          </bottom>
        </border>
      </ndxf>
    </rcc>
    <rcc rId="0" sId="1" dxf="1">
      <nc r="H835">
        <f>IF(ISBLANK(G835), ,VLOOKUP(G835, Institucijos,2, FALSE))</f>
      </nc>
      <ndxf>
        <alignment horizontal="center" vertical="center" wrapText="1" readingOrder="0"/>
        <border outline="0">
          <left style="thin">
            <color auto="1"/>
          </left>
          <right style="thin">
            <color auto="1"/>
          </right>
          <top style="thin">
            <color auto="1"/>
          </top>
          <bottom style="thin">
            <color auto="1"/>
          </bottom>
        </border>
      </ndxf>
    </rcc>
  </rrc>
  <rrc rId="79265" sId="1" ref="A701:XFD701" action="deleteRow">
    <rfmt sheetId="1" xfDxf="1" sqref="A701:XFD701" start="0" length="0"/>
    <rcc rId="0" sId="1" dxf="1">
      <nc r="A701">
        <f>IF(ISBLANK(D701), ,VLOOKUP(D701, Kodai,2, FALSE))</f>
      </nc>
      <ndxf>
        <alignment horizontal="left" vertical="center" wrapText="1" readingOrder="0"/>
        <border outline="0">
          <left style="thin">
            <color auto="1"/>
          </left>
          <right style="thin">
            <color auto="1"/>
          </right>
          <top style="thin">
            <color auto="1"/>
          </top>
          <bottom style="thin">
            <color auto="1"/>
          </bottom>
        </border>
      </ndxf>
    </rcc>
    <rcc rId="0" sId="1" dxf="1">
      <nc r="B701">
        <f>IF(ISBLANK(D701), ,VLOOKUP(D701, Kodai,3, FALSE))</f>
      </nc>
      <ndxf>
        <alignment horizontal="left" vertical="center" wrapText="1" readingOrder="0"/>
        <border outline="0">
          <left style="thin">
            <color auto="1"/>
          </left>
          <right style="thin">
            <color auto="1"/>
          </right>
          <top style="thin">
            <color auto="1"/>
          </top>
          <bottom style="thin">
            <color auto="1"/>
          </bottom>
        </border>
      </ndxf>
    </rcc>
    <rcc rId="0" sId="1" dxf="1">
      <nc r="C701">
        <f>IF(ISBLANK(D701), ,VLOOKUP(D701, Kodai,4, FALSE))</f>
      </nc>
      <ndxf>
        <alignment horizontal="left" vertical="center" wrapText="1" readingOrder="0"/>
        <border outline="0">
          <left style="thin">
            <color auto="1"/>
          </left>
          <right style="thin">
            <color auto="1"/>
          </right>
          <top style="thin">
            <color auto="1"/>
          </top>
          <bottom style="thin">
            <color auto="1"/>
          </bottom>
        </border>
      </ndxf>
    </rcc>
    <rcc rId="0" sId="1" dxf="1">
      <nc r="D701" t="inlineStr">
        <is>
          <t>K2_P2_T1</t>
        </is>
      </nc>
      <ndxf>
        <alignment horizontal="center" vertical="center" readingOrder="0"/>
        <border outline="0">
          <left style="thin">
            <color auto="1"/>
          </left>
          <right style="thin">
            <color auto="1"/>
          </right>
          <top style="thin">
            <color auto="1"/>
          </top>
          <bottom style="thin">
            <color auto="1"/>
          </bottom>
        </border>
      </ndxf>
    </rcc>
    <rcc rId="0" sId="1" dxf="1">
      <nc r="E701" t="inlineStr">
        <is>
          <t xml:space="preserve">Priešvėžinės terapijos priemonių kūrimo technologinio gyvybingumo galimybių studija, naudojant modernias ląstelių kultūrų technologijas </t>
        </is>
      </nc>
      <ndxf>
        <alignment vertical="top" wrapText="1" readingOrder="0"/>
        <border outline="0">
          <left style="thin">
            <color auto="1"/>
          </left>
          <right style="thin">
            <color auto="1"/>
          </right>
          <top style="thin">
            <color auto="1"/>
          </top>
          <bottom style="thin">
            <color auto="1"/>
          </bottom>
        </border>
      </ndxf>
    </rcc>
    <rcc rId="0" sId="1" dxf="1">
      <nc r="F701" t="inlineStr">
        <is>
          <t>Kęstutis Sužiedėlis
laboratorijos vedėjas
kestutis.suziedelis@nvi.lt
tel. (8 5) 2190 904</t>
        </is>
      </nc>
      <ndxf>
        <alignment horizontal="left" vertical="top" wrapText="1" readingOrder="0"/>
        <border outline="0">
          <left style="thin">
            <color auto="1"/>
          </left>
          <right style="thin">
            <color auto="1"/>
          </right>
          <top style="thin">
            <color auto="1"/>
          </top>
          <bottom style="thin">
            <color auto="1"/>
          </bottom>
        </border>
      </ndxf>
    </rcc>
    <rcc rId="0" sId="1" dxf="1">
      <nc r="G701">
        <v>7</v>
      </nc>
      <ndxf>
        <alignment horizontal="center" vertical="center" readingOrder="0"/>
        <border outline="0">
          <left style="thin">
            <color auto="1"/>
          </left>
          <right style="thin">
            <color auto="1"/>
          </right>
          <top style="thin">
            <color auto="1"/>
          </top>
          <bottom style="thin">
            <color auto="1"/>
          </bottom>
        </border>
      </ndxf>
    </rcc>
    <rcc rId="0" sId="1" dxf="1">
      <nc r="H701">
        <f>IF(ISBLANK(G701), ,VLOOKUP(G701,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66" sId="1" ref="A1706:XFD1706" action="deleteRow">
    <rfmt sheetId="1" xfDxf="1" sqref="A1706:XFD1706" start="0" length="0"/>
    <rcc rId="0" sId="1" dxf="1">
      <nc r="A1706">
        <f>IF(ISBLANK(D1706), ,VLOOKUP(D1706, Kodai,2, FALSE))</f>
      </nc>
      <ndxf>
        <alignment horizontal="left" vertical="center" wrapText="1" readingOrder="0"/>
        <border outline="0">
          <left style="thin">
            <color auto="1"/>
          </left>
          <right style="thin">
            <color auto="1"/>
          </right>
          <top style="thin">
            <color auto="1"/>
          </top>
          <bottom style="thin">
            <color auto="1"/>
          </bottom>
        </border>
      </ndxf>
    </rcc>
    <rcc rId="0" sId="1" dxf="1">
      <nc r="B1706">
        <f>IF(ISBLANK(D1706), ,VLOOKUP(D1706, Kodai,3, FALSE))</f>
      </nc>
      <ndxf>
        <alignment horizontal="left" vertical="center" wrapText="1" readingOrder="0"/>
        <border outline="0">
          <left style="thin">
            <color auto="1"/>
          </left>
          <right style="thin">
            <color auto="1"/>
          </right>
          <top style="thin">
            <color auto="1"/>
          </top>
          <bottom style="thin">
            <color auto="1"/>
          </bottom>
        </border>
      </ndxf>
    </rcc>
    <rcc rId="0" sId="1" dxf="1">
      <nc r="C1706">
        <f>IF(ISBLANK(D1706), ,VLOOKUP(D1706, Kodai,4, FALSE))</f>
      </nc>
      <ndxf>
        <alignment horizontal="left" vertical="center" wrapText="1" readingOrder="0"/>
        <border outline="0">
          <left style="thin">
            <color auto="1"/>
          </left>
          <right style="thin">
            <color auto="1"/>
          </right>
          <top style="thin">
            <color auto="1"/>
          </top>
          <bottom style="thin">
            <color auto="1"/>
          </bottom>
        </border>
      </ndxf>
    </rcc>
    <rcc rId="0" sId="1" dxf="1">
      <nc r="D1706" t="inlineStr">
        <is>
          <t>K4_P2_T3</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06" t="inlineStr">
        <is>
          <t>Puslaidininkinių ir dielektrinių medžiagų savybių modifikavimas ir tyrimai naudojant didelės energijos jonų pluoštelius</t>
        </is>
      </nc>
      <ndxf>
        <alignment vertical="top" wrapText="1" readingOrder="0"/>
        <border outline="0">
          <left style="thin">
            <color auto="1"/>
          </left>
          <right style="thin">
            <color auto="1"/>
          </right>
          <top style="thin">
            <color auto="1"/>
          </top>
          <bottom style="thin">
            <color auto="1"/>
          </bottom>
        </border>
      </ndxf>
    </rcc>
    <rcc rId="0" sId="1" dxf="1">
      <nc r="F1706" t="inlineStr">
        <is>
          <t>Dr. Vitalij Kovalevskij 
FTMC Branduolinių tyrimų skyrius
Tel. (8 5) 266 1654 
El. p.: vitalij@ftmc.lt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706">
        <v>18</v>
      </nc>
      <ndxf>
        <alignment horizontal="center" vertical="center" readingOrder="0"/>
        <border outline="0">
          <left style="thin">
            <color auto="1"/>
          </left>
          <right style="thin">
            <color auto="1"/>
          </right>
          <top style="thin">
            <color auto="1"/>
          </top>
          <bottom style="thin">
            <color auto="1"/>
          </bottom>
        </border>
      </ndxf>
    </rcc>
    <rcc rId="0" sId="1" dxf="1">
      <nc r="H1706">
        <f>IF(ISBLANK(G1706), ,VLOOKUP(G1706, Institucijos,2, FALSE))</f>
      </nc>
      <ndxf>
        <alignment horizontal="center" vertical="center" wrapText="1" readingOrder="0"/>
        <border outline="0">
          <left style="thin">
            <color auto="1"/>
          </left>
          <right style="thin">
            <color auto="1"/>
          </right>
          <top style="thin">
            <color auto="1"/>
          </top>
          <bottom style="thin">
            <color auto="1"/>
          </bottom>
        </border>
      </ndxf>
    </rcc>
  </rrc>
  <rrc rId="79267" sId="1" ref="A1757:XFD1757" action="deleteRow">
    <rfmt sheetId="1" xfDxf="1" sqref="A1757:XFD1757" start="0" length="0"/>
    <rcc rId="0" sId="1" dxf="1">
      <nc r="A1757">
        <f>IF(ISBLANK(D1757), ,VLOOKUP(D1757, Kodai,2, FALSE))</f>
      </nc>
      <ndxf>
        <alignment horizontal="left" vertical="center" wrapText="1" readingOrder="0"/>
        <border outline="0">
          <left style="thin">
            <color auto="1"/>
          </left>
          <right style="thin">
            <color auto="1"/>
          </right>
          <top style="thin">
            <color auto="1"/>
          </top>
          <bottom style="thin">
            <color auto="1"/>
          </bottom>
        </border>
      </ndxf>
    </rcc>
    <rcc rId="0" sId="1" dxf="1">
      <nc r="B1757">
        <f>IF(ISBLANK(D1757), ,VLOOKUP(D1757, Kodai,3, FALSE))</f>
      </nc>
      <ndxf>
        <alignment horizontal="left" vertical="center" wrapText="1" readingOrder="0"/>
        <border outline="0">
          <left style="thin">
            <color auto="1"/>
          </left>
          <right style="thin">
            <color auto="1"/>
          </right>
          <top style="thin">
            <color auto="1"/>
          </top>
          <bottom style="thin">
            <color auto="1"/>
          </bottom>
        </border>
      </ndxf>
    </rcc>
    <rcc rId="0" sId="1" dxf="1">
      <nc r="C1757">
        <f>IF(ISBLANK(D1757), ,VLOOKUP(D1757, Kodai,4, FALSE))</f>
      </nc>
      <ndxf>
        <alignment horizontal="left" vertical="center" wrapText="1" readingOrder="0"/>
        <border outline="0">
          <left style="thin">
            <color auto="1"/>
          </left>
          <right style="thin">
            <color auto="1"/>
          </right>
          <top style="thin">
            <color auto="1"/>
          </top>
          <bottom style="thin">
            <color auto="1"/>
          </bottom>
        </border>
      </ndxf>
    </rcc>
    <rcc rId="0" sId="1" dxf="1">
      <nc r="D1757" t="inlineStr">
        <is>
          <t>K4_P2_T3</t>
        </is>
      </nc>
      <ndxf>
        <font>
          <sz val="11"/>
          <color rgb="FF000000"/>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57" t="inlineStr">
        <is>
          <t>Puslaidininkinių ir dielektrinių medžiagų savybių modifikavimas ir tyrimai naudojant didelės energijos jonų pluoštelius</t>
        </is>
      </nc>
      <ndxf>
        <alignment vertical="top" wrapText="1" readingOrder="0"/>
        <border outline="0">
          <left style="thin">
            <color auto="1"/>
          </left>
          <right style="thin">
            <color auto="1"/>
          </right>
          <top style="thin">
            <color auto="1"/>
          </top>
          <bottom style="thin">
            <color auto="1"/>
          </bottom>
        </border>
      </ndxf>
    </rcc>
    <rcc rId="0" sId="1" dxf="1">
      <nc r="F1757" t="inlineStr">
        <is>
          <t>Dr. Vitalij Kovalevskij 
FTMC Branduolinių tyrimų skyrius
Tel. (8 5) 266 1654 
El. p.: vitalij@ftmc.lt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1757">
        <v>18</v>
      </nc>
      <ndxf>
        <alignment horizontal="center" vertical="center" readingOrder="0"/>
        <border outline="0">
          <left style="thin">
            <color auto="1"/>
          </left>
          <right style="thin">
            <color auto="1"/>
          </right>
          <top style="thin">
            <color auto="1"/>
          </top>
          <bottom style="thin">
            <color auto="1"/>
          </bottom>
        </border>
      </ndxf>
    </rcc>
    <rcc rId="0" sId="1" dxf="1">
      <nc r="H1757">
        <f>IF(ISBLANK(G1757), ,VLOOKUP(G1757,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5">
    <dxf>
      <fill>
        <patternFill patternType="solid">
          <bgColor rgb="FFFF0000"/>
        </patternFill>
      </fill>
    </dxf>
  </rfmt>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68" sId="1" ref="A1713:XFD1713" action="deleteRow">
    <rfmt sheetId="1" xfDxf="1" sqref="A1713:XFD1713" start="0" length="0"/>
    <rcc rId="0" sId="1" dxf="1">
      <nc r="A1713">
        <f>IF(ISBLANK(D1713), ,VLOOKUP(D1713, Kodai,2, FALSE))</f>
      </nc>
      <ndxf>
        <alignment horizontal="left" vertical="center" wrapText="1" readingOrder="0"/>
        <border outline="0">
          <left style="thin">
            <color auto="1"/>
          </left>
          <right style="thin">
            <color auto="1"/>
          </right>
          <top style="thin">
            <color auto="1"/>
          </top>
          <bottom style="thin">
            <color auto="1"/>
          </bottom>
        </border>
      </ndxf>
    </rcc>
    <rcc rId="0" sId="1" dxf="1">
      <nc r="B1713">
        <f>IF(ISBLANK(D1713), ,VLOOKUP(D1713, Kodai,3, FALSE))</f>
      </nc>
      <ndxf>
        <alignment horizontal="left" vertical="center" wrapText="1" readingOrder="0"/>
        <border outline="0">
          <left style="thin">
            <color auto="1"/>
          </left>
          <right style="thin">
            <color auto="1"/>
          </right>
          <top style="thin">
            <color auto="1"/>
          </top>
          <bottom style="thin">
            <color auto="1"/>
          </bottom>
        </border>
      </ndxf>
    </rcc>
    <rcc rId="0" sId="1" dxf="1">
      <nc r="C1713">
        <f>IF(ISBLANK(D1713), ,VLOOKUP(D1713, Kodai,4, FALSE))</f>
      </nc>
      <ndxf>
        <alignment horizontal="left" vertical="center" wrapText="1" readingOrder="0"/>
        <border outline="0">
          <left style="thin">
            <color auto="1"/>
          </left>
          <right style="thin">
            <color auto="1"/>
          </right>
          <top style="thin">
            <color auto="1"/>
          </top>
          <bottom style="thin">
            <color auto="1"/>
          </bottom>
        </border>
      </ndxf>
    </rcc>
    <rcc rId="0" sId="1" dxf="1">
      <nc r="D1713"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13" t="inlineStr">
        <is>
          <t>Puslaidininkių paviršiaus savybių modifikavimas bei pasyvavimas cheminiais ir fiziniais metodais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13"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13">
        <v>22</v>
      </nc>
      <ndxf>
        <alignment horizontal="center" vertical="center" readingOrder="0"/>
        <border outline="0">
          <left style="thin">
            <color auto="1"/>
          </left>
          <right style="thin">
            <color auto="1"/>
          </right>
          <top style="thin">
            <color auto="1"/>
          </top>
          <bottom style="thin">
            <color auto="1"/>
          </bottom>
        </border>
      </ndxf>
    </rcc>
    <rcc rId="0" sId="1" dxf="1">
      <nc r="H1713">
        <f>IF(ISBLANK(G1713), ,VLOOKUP(G1713, Institucijos,2, FALSE))</f>
      </nc>
      <ndxf>
        <alignment horizontal="center" vertical="center" wrapText="1" readingOrder="0"/>
        <border outline="0">
          <left style="thin">
            <color auto="1"/>
          </left>
          <right style="thin">
            <color auto="1"/>
          </right>
          <top style="thin">
            <color auto="1"/>
          </top>
          <bottom style="thin">
            <color auto="1"/>
          </bottom>
        </border>
      </ndxf>
    </rcc>
  </rrc>
  <rrc rId="79269" sId="1" ref="A1759:XFD1759" action="deleteRow">
    <rfmt sheetId="1" xfDxf="1" sqref="A1759:XFD1759" start="0" length="0"/>
    <rcc rId="0" sId="1" dxf="1">
      <nc r="A1759">
        <f>IF(ISBLANK(D1759), ,VLOOKUP(D1759, Kodai,2, FALSE))</f>
      </nc>
      <ndxf>
        <alignment horizontal="left" vertical="center" wrapText="1" readingOrder="0"/>
        <border outline="0">
          <left style="thin">
            <color auto="1"/>
          </left>
          <right style="thin">
            <color auto="1"/>
          </right>
          <top style="thin">
            <color auto="1"/>
          </top>
          <bottom style="thin">
            <color auto="1"/>
          </bottom>
        </border>
      </ndxf>
    </rcc>
    <rcc rId="0" sId="1" dxf="1">
      <nc r="B1759">
        <f>IF(ISBLANK(D1759), ,VLOOKUP(D1759, Kodai,3, FALSE))</f>
      </nc>
      <ndxf>
        <alignment horizontal="left" vertical="center" wrapText="1" readingOrder="0"/>
        <border outline="0">
          <left style="thin">
            <color auto="1"/>
          </left>
          <right style="thin">
            <color auto="1"/>
          </right>
          <top style="thin">
            <color auto="1"/>
          </top>
          <bottom style="thin">
            <color auto="1"/>
          </bottom>
        </border>
      </ndxf>
    </rcc>
    <rcc rId="0" sId="1" dxf="1">
      <nc r="C1759">
        <f>IF(ISBLANK(D1759), ,VLOOKUP(D1759, Kodai,4, FALSE))</f>
      </nc>
      <ndxf>
        <alignment horizontal="left" vertical="center" wrapText="1" readingOrder="0"/>
        <border outline="0">
          <left style="thin">
            <color auto="1"/>
          </left>
          <right style="thin">
            <color auto="1"/>
          </right>
          <top style="thin">
            <color auto="1"/>
          </top>
          <bottom style="thin">
            <color auto="1"/>
          </bottom>
        </border>
      </ndxf>
    </rcc>
    <rcc rId="0" sId="1" dxf="1">
      <nc r="D1759"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59" t="inlineStr">
        <is>
          <t>Puslaidininkių paviršiaus savybių modifikavimas bei pasyvavimas cheminiais ir fiziniais metodais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59"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59">
        <v>22</v>
      </nc>
      <ndxf>
        <alignment horizontal="center" vertical="center" readingOrder="0"/>
        <border outline="0">
          <left style="thin">
            <color auto="1"/>
          </left>
          <right style="thin">
            <color auto="1"/>
          </right>
          <top style="thin">
            <color auto="1"/>
          </top>
          <bottom style="thin">
            <color auto="1"/>
          </bottom>
        </border>
      </ndxf>
    </rcc>
    <rcc rId="0" sId="1" dxf="1">
      <nc r="H1759">
        <f>IF(ISBLANK(G1759), ,VLOOKUP(G1759,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70" sId="1" ref="A1646:XFD1646" action="deleteRow">
    <rfmt sheetId="1" xfDxf="1" sqref="A1646:XFD1646" start="0" length="0"/>
    <rcc rId="0" sId="1" dxf="1">
      <nc r="A1646">
        <f>IF(ISBLANK(D1646), ,VLOOKUP(D1646, Kodai,2, FALSE))</f>
      </nc>
      <ndxf>
        <alignment horizontal="left" vertical="center" wrapText="1" readingOrder="0"/>
        <border outline="0">
          <left style="thin">
            <color auto="1"/>
          </left>
          <right style="thin">
            <color auto="1"/>
          </right>
          <top style="thin">
            <color auto="1"/>
          </top>
          <bottom style="thin">
            <color auto="1"/>
          </bottom>
        </border>
      </ndxf>
    </rcc>
    <rcc rId="0" sId="1" dxf="1">
      <nc r="B1646">
        <f>IF(ISBLANK(D1646), ,VLOOKUP(D1646, Kodai,3, FALSE))</f>
      </nc>
      <ndxf>
        <alignment horizontal="left" vertical="center" wrapText="1" readingOrder="0"/>
        <border outline="0">
          <left style="thin">
            <color auto="1"/>
          </left>
          <right style="thin">
            <color auto="1"/>
          </right>
          <top style="thin">
            <color auto="1"/>
          </top>
          <bottom style="thin">
            <color auto="1"/>
          </bottom>
        </border>
      </ndxf>
    </rcc>
    <rcc rId="0" sId="1" dxf="1">
      <nc r="C1646">
        <f>IF(ISBLANK(D1646), ,VLOOKUP(D1646, Kodai,4, FALSE))</f>
      </nc>
      <ndxf>
        <alignment horizontal="left" vertical="center" wrapText="1" readingOrder="0"/>
        <border outline="0">
          <left style="thin">
            <color auto="1"/>
          </left>
          <right style="thin">
            <color auto="1"/>
          </right>
          <top style="thin">
            <color auto="1"/>
          </top>
          <bottom style="thin">
            <color auto="1"/>
          </bottom>
        </border>
      </ndxf>
    </rcc>
    <rcc rId="0" sId="1" dxf="1">
      <nc r="D1646"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646" t="inlineStr">
        <is>
          <t>rentgeno fluorescencinė analizė</t>
        </is>
      </nc>
      <ndxf>
        <font>
          <sz val="12"/>
          <color auto="1"/>
          <name val="Calibri"/>
          <scheme val="none"/>
        </font>
        <alignment horizontal="left" vertical="center" wrapText="1" readingOrder="0"/>
        <border outline="0">
          <left style="thin">
            <color auto="1"/>
          </left>
          <right style="thin">
            <color auto="1"/>
          </right>
          <top style="thin">
            <color auto="1"/>
          </top>
          <bottom style="thin">
            <color auto="1"/>
          </bottom>
        </border>
      </ndxf>
    </rcc>
    <rcc rId="0" sId="1" dxf="1">
      <nc r="F164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646">
        <v>22</v>
      </nc>
      <ndxf>
        <alignment horizontal="center" vertical="center" readingOrder="0"/>
        <border outline="0">
          <left style="thin">
            <color auto="1"/>
          </left>
          <right style="thin">
            <color auto="1"/>
          </right>
          <top style="thin">
            <color auto="1"/>
          </top>
          <bottom style="thin">
            <color auto="1"/>
          </bottom>
        </border>
      </ndxf>
    </rcc>
    <rcc rId="0" sId="1" dxf="1">
      <nc r="H1646">
        <f>IF(ISBLANK(G1646), ,VLOOKUP(G1646, Institucijos,2, FALSE))</f>
      </nc>
      <ndxf>
        <alignment horizontal="center" vertical="center" wrapText="1" readingOrder="0"/>
        <border outline="0">
          <left style="thin">
            <color auto="1"/>
          </left>
          <right style="thin">
            <color auto="1"/>
          </right>
          <top style="thin">
            <color auto="1"/>
          </top>
          <bottom style="thin">
            <color auto="1"/>
          </bottom>
        </border>
      </ndxf>
    </rcc>
  </rrc>
  <rrc rId="79271" sId="1" ref="A1645:XFD1645" action="deleteRow">
    <rfmt sheetId="1" xfDxf="1" sqref="A1645:XFD1645" start="0" length="0"/>
    <rcc rId="0" sId="1" dxf="1">
      <nc r="A1645">
        <f>IF(ISBLANK(D1645), ,VLOOKUP(D1645, Kodai,2, FALSE))</f>
      </nc>
      <ndxf>
        <alignment horizontal="left" vertical="center" wrapText="1" readingOrder="0"/>
        <border outline="0">
          <left style="thin">
            <color auto="1"/>
          </left>
          <right style="thin">
            <color auto="1"/>
          </right>
          <top style="thin">
            <color auto="1"/>
          </top>
          <bottom style="thin">
            <color auto="1"/>
          </bottom>
        </border>
      </ndxf>
    </rcc>
    <rcc rId="0" sId="1" dxf="1">
      <nc r="B1645">
        <f>IF(ISBLANK(D1645), ,VLOOKUP(D1645, Kodai,3, FALSE))</f>
      </nc>
      <ndxf>
        <alignment horizontal="left" vertical="center" wrapText="1" readingOrder="0"/>
        <border outline="0">
          <left style="thin">
            <color auto="1"/>
          </left>
          <right style="thin">
            <color auto="1"/>
          </right>
          <top style="thin">
            <color auto="1"/>
          </top>
          <bottom style="thin">
            <color auto="1"/>
          </bottom>
        </border>
      </ndxf>
    </rcc>
    <rcc rId="0" sId="1" dxf="1">
      <nc r="C1645">
        <f>IF(ISBLANK(D1645), ,VLOOKUP(D1645, Kodai,4, FALSE))</f>
      </nc>
      <ndxf>
        <alignment horizontal="left" vertical="center" wrapText="1" readingOrder="0"/>
        <border outline="0">
          <left style="thin">
            <color auto="1"/>
          </left>
          <right style="thin">
            <color auto="1"/>
          </right>
          <top style="thin">
            <color auto="1"/>
          </top>
          <bottom style="thin">
            <color auto="1"/>
          </bottom>
        </border>
      </ndxf>
    </rcc>
    <rcc rId="0" sId="1" dxf="1">
      <nc r="D1645"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645" t="inlineStr">
        <is>
          <t xml:space="preserve">Rentgenodifrakcinė analizė </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645"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645">
        <v>22</v>
      </nc>
      <ndxf>
        <alignment horizontal="center" vertical="center" readingOrder="0"/>
        <border outline="0">
          <left style="thin">
            <color auto="1"/>
          </left>
          <right style="thin">
            <color auto="1"/>
          </right>
          <top style="thin">
            <color auto="1"/>
          </top>
          <bottom style="thin">
            <color auto="1"/>
          </bottom>
        </border>
      </ndxf>
    </rcc>
    <rcc rId="0" sId="1" dxf="1">
      <nc r="H1645">
        <f>IF(ISBLANK(G1645), ,VLOOKUP(G1645,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72" sId="1" ref="A2243:XFD2243" action="deleteRow">
    <rfmt sheetId="1" xfDxf="1" sqref="A2243:XFD2243" start="0" length="0"/>
    <rcc rId="0" sId="1" dxf="1">
      <nc r="A2243">
        <f>IF(ISBLANK(D2243), ,VLOOKUP(D2243, Kodai,2, FALSE))</f>
      </nc>
      <ndxf>
        <alignment horizontal="left" vertical="center" wrapText="1" readingOrder="0"/>
        <border outline="0">
          <left style="thin">
            <color auto="1"/>
          </left>
          <right style="thin">
            <color auto="1"/>
          </right>
          <top style="thin">
            <color auto="1"/>
          </top>
          <bottom style="thin">
            <color auto="1"/>
          </bottom>
        </border>
      </ndxf>
    </rcc>
    <rcc rId="0" sId="1" dxf="1">
      <nc r="B2243">
        <f>IF(ISBLANK(D2243), ,VLOOKUP(D2243, Kodai,3, FALSE))</f>
      </nc>
      <ndxf>
        <alignment horizontal="left" vertical="center" wrapText="1" readingOrder="0"/>
        <border outline="0">
          <left style="thin">
            <color auto="1"/>
          </left>
          <right style="thin">
            <color auto="1"/>
          </right>
          <top style="thin">
            <color auto="1"/>
          </top>
          <bottom style="thin">
            <color auto="1"/>
          </bottom>
        </border>
      </ndxf>
    </rcc>
    <rcc rId="0" sId="1" dxf="1">
      <nc r="C2243">
        <f>IF(ISBLANK(D2243), ,VLOOKUP(D2243, Kodai,4, FALSE))</f>
      </nc>
      <ndxf>
        <alignment horizontal="left" vertical="center" wrapText="1" readingOrder="0"/>
        <border outline="0">
          <left style="thin">
            <color auto="1"/>
          </left>
          <right style="thin">
            <color auto="1"/>
          </right>
          <top style="thin">
            <color auto="1"/>
          </top>
          <bottom style="thin">
            <color auto="1"/>
          </bottom>
        </border>
      </ndxf>
    </rcc>
    <rcc rId="0" sId="1" dxf="1">
      <nc r="D2243" t="inlineStr">
        <is>
          <t>K6_P1_T3</t>
        </is>
      </nc>
      <ndxf>
        <alignment horizontal="center" vertical="center" wrapText="1" readingOrder="0"/>
        <border outline="0">
          <left style="thin">
            <color auto="1"/>
          </left>
          <right style="thin">
            <color auto="1"/>
          </right>
          <top style="thin">
            <color auto="1"/>
          </top>
          <bottom style="thin">
            <color auto="1"/>
          </bottom>
        </border>
      </ndxf>
    </rcc>
    <rcc rId="0" sId="1" dxf="1">
      <nc r="E2243" t="inlineStr">
        <is>
          <t>Saugios atsiskaitymo už e-turinį sistemos metodų ir priemonių sukūrimas</t>
        </is>
      </nc>
      <ndxf>
        <alignment vertical="top" wrapText="1" readingOrder="0"/>
        <border outline="0">
          <left style="thin">
            <color auto="1"/>
          </left>
          <right style="thin">
            <color auto="1"/>
          </right>
          <top style="thin">
            <color auto="1"/>
          </top>
          <bottom style="thin">
            <color auto="1"/>
          </bottom>
        </border>
      </ndxf>
    </rcc>
    <rcc rId="0" sId="1" dxf="1">
      <nc r="F2243" t="inlineStr">
        <is>
          <t>VDU Informatikos fakultetas
Doc., dr. Daiva Vitkutė-Adžgauskienė, 
El.p. d.vitkute@if.vdu.lt, 
Tel.: +37069825808</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2243">
        <v>31</v>
      </nc>
      <ndxf>
        <alignment horizontal="center" vertical="center" readingOrder="0"/>
        <border outline="0">
          <left style="thin">
            <color auto="1"/>
          </left>
          <right style="thin">
            <color auto="1"/>
          </right>
          <top style="thin">
            <color auto="1"/>
          </top>
          <bottom style="thin">
            <color auto="1"/>
          </bottom>
        </border>
      </ndxf>
    </rcc>
    <rcc rId="0" sId="1" dxf="1">
      <nc r="H2243">
        <f>IF(ISBLANK(G2243), ,VLOOKUP(G2243, Institucijos,2, FALSE))</f>
      </nc>
      <ndxf>
        <alignment horizontal="center" vertical="center" wrapText="1" readingOrder="0"/>
        <border outline="0">
          <left style="thin">
            <color auto="1"/>
          </left>
          <right style="thin">
            <color auto="1"/>
          </right>
          <top style="thin">
            <color auto="1"/>
          </top>
          <bottom style="thin">
            <color auto="1"/>
          </bottom>
        </border>
      </ndxf>
    </rcc>
  </rrc>
  <rrc rId="79273" sId="1" ref="A1816:XFD1816" action="deleteRow">
    <rfmt sheetId="1" xfDxf="1" sqref="A1816:XFD1816" start="0" length="0"/>
    <rcc rId="0" sId="1" dxf="1">
      <nc r="A1816">
        <f>IF(ISBLANK(D1816), ,VLOOKUP(D1816, Kodai,2, FALSE))</f>
      </nc>
      <ndxf>
        <alignment horizontal="left" vertical="center" wrapText="1" readingOrder="0"/>
        <border outline="0">
          <left style="thin">
            <color auto="1"/>
          </left>
          <right style="thin">
            <color auto="1"/>
          </right>
          <top style="thin">
            <color auto="1"/>
          </top>
          <bottom style="thin">
            <color auto="1"/>
          </bottom>
        </border>
      </ndxf>
    </rcc>
    <rcc rId="0" sId="1" dxf="1">
      <nc r="B1816">
        <f>IF(ISBLANK(D1816), ,VLOOKUP(D1816, Kodai,3, FALSE))</f>
      </nc>
      <ndxf>
        <alignment horizontal="left" vertical="center" wrapText="1" readingOrder="0"/>
        <border outline="0">
          <left style="thin">
            <color auto="1"/>
          </left>
          <right style="thin">
            <color auto="1"/>
          </right>
          <top style="thin">
            <color auto="1"/>
          </top>
          <bottom style="thin">
            <color auto="1"/>
          </bottom>
        </border>
      </ndxf>
    </rcc>
    <rcc rId="0" sId="1" dxf="1">
      <nc r="C1816">
        <f>IF(ISBLANK(D1816), ,VLOOKUP(D1816, Kodai,4, FALSE))</f>
      </nc>
      <ndxf>
        <alignment horizontal="left" vertical="center" wrapText="1" readingOrder="0"/>
        <border outline="0">
          <left style="thin">
            <color auto="1"/>
          </left>
          <right style="thin">
            <color auto="1"/>
          </right>
          <top style="thin">
            <color auto="1"/>
          </top>
          <bottom style="thin">
            <color auto="1"/>
          </bottom>
        </border>
      </ndxf>
    </rcc>
    <rcc rId="0" sId="1" dxf="1">
      <nc r="D1816"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16" t="inlineStr">
        <is>
          <t>Specialios paskirties betonų kūrimas ir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1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16">
        <v>22</v>
      </nc>
      <ndxf>
        <alignment horizontal="center" vertical="center" readingOrder="0"/>
        <border outline="0">
          <left style="thin">
            <color auto="1"/>
          </left>
          <right style="thin">
            <color auto="1"/>
          </right>
          <top style="thin">
            <color auto="1"/>
          </top>
          <bottom style="thin">
            <color auto="1"/>
          </bottom>
        </border>
      </ndxf>
    </rcc>
    <rcc rId="0" sId="1" dxf="1">
      <nc r="H1816">
        <f>IF(ISBLANK(G1816), ,VLOOKUP(G1816, Institucijos,2, FALSE))</f>
      </nc>
      <ndxf>
        <alignment horizontal="center" vertical="center" wrapText="1" readingOrder="0"/>
        <border outline="0">
          <left style="thin">
            <color auto="1"/>
          </left>
          <right style="thin">
            <color auto="1"/>
          </right>
          <top style="thin">
            <color auto="1"/>
          </top>
          <bottom style="thin">
            <color auto="1"/>
          </bottom>
        </border>
      </ndxf>
    </rcc>
  </rrc>
  <rrc rId="79274" sId="1" ref="A1816:XFD1816" action="deleteRow">
    <rfmt sheetId="1" xfDxf="1" sqref="A1816:XFD1816" start="0" length="0"/>
    <rcc rId="0" sId="1" dxf="1">
      <nc r="A1816">
        <f>IF(ISBLANK(D1816), ,VLOOKUP(D1816, Kodai,2, FALSE))</f>
      </nc>
      <ndxf>
        <alignment horizontal="left" vertical="center" wrapText="1" readingOrder="0"/>
        <border outline="0">
          <left style="thin">
            <color auto="1"/>
          </left>
          <right style="thin">
            <color auto="1"/>
          </right>
          <top style="thin">
            <color auto="1"/>
          </top>
          <bottom style="thin">
            <color auto="1"/>
          </bottom>
        </border>
      </ndxf>
    </rcc>
    <rcc rId="0" sId="1" dxf="1">
      <nc r="B1816">
        <f>IF(ISBLANK(D1816), ,VLOOKUP(D1816, Kodai,3, FALSE))</f>
      </nc>
      <ndxf>
        <alignment horizontal="left" vertical="center" wrapText="1" readingOrder="0"/>
        <border outline="0">
          <left style="thin">
            <color auto="1"/>
          </left>
          <right style="thin">
            <color auto="1"/>
          </right>
          <top style="thin">
            <color auto="1"/>
          </top>
          <bottom style="thin">
            <color auto="1"/>
          </bottom>
        </border>
      </ndxf>
    </rcc>
    <rcc rId="0" sId="1" dxf="1">
      <nc r="C1816">
        <f>IF(ISBLANK(D1816), ,VLOOKUP(D1816, Kodai,4, FALSE))</f>
      </nc>
      <ndxf>
        <alignment horizontal="left" vertical="center" wrapText="1" readingOrder="0"/>
        <border outline="0">
          <left style="thin">
            <color auto="1"/>
          </left>
          <right style="thin">
            <color auto="1"/>
          </right>
          <top style="thin">
            <color auto="1"/>
          </top>
          <bottom style="thin">
            <color auto="1"/>
          </bottom>
        </border>
      </ndxf>
    </rcc>
    <rcc rId="0" sId="1" dxf="1">
      <nc r="D1816"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16" t="inlineStr">
        <is>
          <t>Specialios paskirties betonų kūrimas ir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1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16">
        <v>22</v>
      </nc>
      <ndxf>
        <alignment horizontal="center" vertical="center" readingOrder="0"/>
        <border outline="0">
          <left style="thin">
            <color auto="1"/>
          </left>
          <right style="thin">
            <color auto="1"/>
          </right>
          <top style="thin">
            <color auto="1"/>
          </top>
          <bottom style="thin">
            <color auto="1"/>
          </bottom>
        </border>
      </ndxf>
    </rcc>
    <rcc rId="0" sId="1" dxf="1">
      <nc r="H1816">
        <f>IF(ISBLANK(G1816), ,VLOOKUP(G1816, Institucijos,2, FALSE))</f>
      </nc>
      <ndxf>
        <alignment horizontal="center" vertical="center" wrapText="1" readingOrder="0"/>
        <border outline="0">
          <left style="thin">
            <color auto="1"/>
          </left>
          <right style="thin">
            <color auto="1"/>
          </right>
          <top style="thin">
            <color auto="1"/>
          </top>
          <bottom style="thin">
            <color auto="1"/>
          </bottom>
        </border>
      </ndxf>
    </rcc>
  </rrc>
  <rrc rId="79275" sId="1" ref="A1818:XFD1818" action="deleteRow">
    <rfmt sheetId="1" xfDxf="1" sqref="A1818:XFD1818" start="0" length="0"/>
    <rcc rId="0" sId="1" dxf="1">
      <nc r="A1818">
        <f>IF(ISBLANK(D1818), ,VLOOKUP(D1818, Kodai,2, FALSE))</f>
      </nc>
      <ndxf>
        <alignment horizontal="left" vertical="center" wrapText="1" readingOrder="0"/>
        <border outline="0">
          <left style="thin">
            <color auto="1"/>
          </left>
          <right style="thin">
            <color auto="1"/>
          </right>
          <top style="thin">
            <color auto="1"/>
          </top>
          <bottom style="thin">
            <color auto="1"/>
          </bottom>
        </border>
      </ndxf>
    </rcc>
    <rcc rId="0" sId="1" dxf="1">
      <nc r="B1818">
        <f>IF(ISBLANK(D1818), ,VLOOKUP(D1818, Kodai,3, FALSE))</f>
      </nc>
      <ndxf>
        <alignment horizontal="left" vertical="center" wrapText="1" readingOrder="0"/>
        <border outline="0">
          <left style="thin">
            <color auto="1"/>
          </left>
          <right style="thin">
            <color auto="1"/>
          </right>
          <top style="thin">
            <color auto="1"/>
          </top>
          <bottom style="thin">
            <color auto="1"/>
          </bottom>
        </border>
      </ndxf>
    </rcc>
    <rcc rId="0" sId="1" dxf="1">
      <nc r="C1818">
        <f>IF(ISBLANK(D1818), ,VLOOKUP(D1818, Kodai,4, FALSE))</f>
      </nc>
      <ndxf>
        <alignment horizontal="left" vertical="center" wrapText="1" readingOrder="0"/>
        <border outline="0">
          <left style="thin">
            <color auto="1"/>
          </left>
          <right style="thin">
            <color auto="1"/>
          </right>
          <top style="thin">
            <color auto="1"/>
          </top>
          <bottom style="thin">
            <color auto="1"/>
          </bottom>
        </border>
      </ndxf>
    </rcc>
    <rcc rId="0" sId="1" dxf="1">
      <nc r="D1818"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18" t="inlineStr">
        <is>
          <t>Specialios paskirties betonų kūrimas ir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fmt sheetId="1" sqref="F1818" start="0" length="0">
      <dxf>
        <alignment vertical="top" wrapText="1" readingOrder="0"/>
        <border outline="0">
          <left style="thin">
            <color auto="1"/>
          </left>
          <right style="thin">
            <color auto="1"/>
          </right>
          <top style="thin">
            <color auto="1"/>
          </top>
          <bottom style="thin">
            <color auto="1"/>
          </bottom>
        </border>
        <protection locked="0"/>
      </dxf>
    </rfmt>
    <rcc rId="0" sId="1" dxf="1">
      <nc r="G1818">
        <v>22</v>
      </nc>
      <ndxf>
        <alignment horizontal="center" vertical="center" readingOrder="0"/>
        <border outline="0">
          <left style="thin">
            <color auto="1"/>
          </left>
          <right style="thin">
            <color auto="1"/>
          </right>
          <top style="thin">
            <color auto="1"/>
          </top>
          <bottom style="thin">
            <color auto="1"/>
          </bottom>
        </border>
      </ndxf>
    </rcc>
    <rcc rId="0" sId="1" dxf="1">
      <nc r="H1818">
        <f>IF(ISBLANK(G1818), ,VLOOKUP(G1818, Institucijos,2, FALSE))</f>
      </nc>
      <ndxf>
        <alignment horizontal="center" vertical="center" wrapText="1" readingOrder="0"/>
        <border outline="0">
          <left style="thin">
            <color auto="1"/>
          </left>
          <right style="thin">
            <color auto="1"/>
          </right>
          <top style="thin">
            <color auto="1"/>
          </top>
          <bottom style="thin">
            <color auto="1"/>
          </bottom>
        </border>
      </ndxf>
    </rcc>
  </rrc>
  <rrc rId="79276" sId="1" ref="A1818:XFD1818" action="deleteRow">
    <rfmt sheetId="1" xfDxf="1" sqref="A1818:XFD1818" start="0" length="0"/>
    <rcc rId="0" sId="1" dxf="1">
      <nc r="A1818">
        <f>IF(ISBLANK(D1818), ,VLOOKUP(D1818, Kodai,2, FALSE))</f>
      </nc>
      <ndxf>
        <alignment horizontal="left" vertical="center" wrapText="1" readingOrder="0"/>
        <border outline="0">
          <left style="thin">
            <color auto="1"/>
          </left>
          <right style="thin">
            <color auto="1"/>
          </right>
          <top style="thin">
            <color auto="1"/>
          </top>
          <bottom style="thin">
            <color auto="1"/>
          </bottom>
        </border>
      </ndxf>
    </rcc>
    <rcc rId="0" sId="1" dxf="1">
      <nc r="B1818">
        <f>IF(ISBLANK(D1818), ,VLOOKUP(D1818, Kodai,3, FALSE))</f>
      </nc>
      <ndxf>
        <alignment horizontal="left" vertical="center" wrapText="1" readingOrder="0"/>
        <border outline="0">
          <left style="thin">
            <color auto="1"/>
          </left>
          <right style="thin">
            <color auto="1"/>
          </right>
          <top style="thin">
            <color auto="1"/>
          </top>
          <bottom style="thin">
            <color auto="1"/>
          </bottom>
        </border>
      </ndxf>
    </rcc>
    <rcc rId="0" sId="1" dxf="1">
      <nc r="C1818">
        <f>IF(ISBLANK(D1818), ,VLOOKUP(D1818, Kodai,4, FALSE))</f>
      </nc>
      <ndxf>
        <alignment horizontal="left" vertical="center" wrapText="1" readingOrder="0"/>
        <border outline="0">
          <left style="thin">
            <color auto="1"/>
          </left>
          <right style="thin">
            <color auto="1"/>
          </right>
          <top style="thin">
            <color auto="1"/>
          </top>
          <bottom style="thin">
            <color auto="1"/>
          </bottom>
        </border>
      </ndxf>
    </rcc>
    <rcc rId="0" sId="1" dxf="1">
      <nc r="D1818"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18" t="inlineStr">
        <is>
          <t>Specialios paskirties betonų kūrimas ir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18"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18">
        <v>22</v>
      </nc>
      <ndxf>
        <alignment horizontal="center" vertical="center" readingOrder="0"/>
        <border outline="0">
          <left style="thin">
            <color auto="1"/>
          </left>
          <right style="thin">
            <color auto="1"/>
          </right>
          <top style="thin">
            <color auto="1"/>
          </top>
          <bottom style="thin">
            <color auto="1"/>
          </bottom>
        </border>
      </ndxf>
    </rcc>
    <rcc rId="0" sId="1" dxf="1">
      <nc r="H1818">
        <f>IF(ISBLANK(G1818), ,VLOOKUP(G1818, Institucijos,2, FALSE))</f>
      </nc>
      <ndxf>
        <alignment horizontal="center" vertical="center" wrapText="1" readingOrder="0"/>
        <border outline="0">
          <left style="thin">
            <color auto="1"/>
          </left>
          <right style="thin">
            <color auto="1"/>
          </right>
          <top style="thin">
            <color auto="1"/>
          </top>
          <bottom style="thin">
            <color auto="1"/>
          </bottom>
        </border>
      </ndxf>
    </rcc>
  </rrc>
  <rrc rId="79277" sId="1" ref="A1822:XFD1822" action="deleteRow">
    <rfmt sheetId="1" xfDxf="1" sqref="A1822:XFD1822" start="0" length="0"/>
    <rcc rId="0" sId="1" dxf="1">
      <nc r="A1822">
        <f>IF(ISBLANK(D1822), ,VLOOKUP(D1822, Kodai,2, FALSE))</f>
      </nc>
      <ndxf>
        <alignment horizontal="left" vertical="center" wrapText="1" readingOrder="0"/>
        <border outline="0">
          <left style="thin">
            <color auto="1"/>
          </left>
          <right style="thin">
            <color auto="1"/>
          </right>
          <top style="thin">
            <color auto="1"/>
          </top>
          <bottom style="thin">
            <color auto="1"/>
          </bottom>
        </border>
      </ndxf>
    </rcc>
    <rcc rId="0" sId="1" dxf="1">
      <nc r="B1822">
        <f>IF(ISBLANK(D1822), ,VLOOKUP(D1822, Kodai,3, FALSE))</f>
      </nc>
      <ndxf>
        <alignment horizontal="left" vertical="center" wrapText="1" readingOrder="0"/>
        <border outline="0">
          <left style="thin">
            <color auto="1"/>
          </left>
          <right style="thin">
            <color auto="1"/>
          </right>
          <top style="thin">
            <color auto="1"/>
          </top>
          <bottom style="thin">
            <color auto="1"/>
          </bottom>
        </border>
      </ndxf>
    </rcc>
    <rcc rId="0" sId="1" dxf="1">
      <nc r="C1822">
        <f>IF(ISBLANK(D1822), ,VLOOKUP(D1822, Kodai,4, FALSE))</f>
      </nc>
      <ndxf>
        <alignment horizontal="left" vertical="center" wrapText="1" readingOrder="0"/>
        <border outline="0">
          <left style="thin">
            <color auto="1"/>
          </left>
          <right style="thin">
            <color auto="1"/>
          </right>
          <top style="thin">
            <color auto="1"/>
          </top>
          <bottom style="thin">
            <color auto="1"/>
          </bottom>
        </border>
      </ndxf>
    </rcc>
    <rcc rId="0" sId="1" dxf="1">
      <nc r="D1822"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22" t="inlineStr">
        <is>
          <t>Specialios paskirties betonų kūrimas ir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22"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22">
        <v>22</v>
      </nc>
      <ndxf>
        <alignment horizontal="center" vertical="center" readingOrder="0"/>
        <border outline="0">
          <left style="thin">
            <color auto="1"/>
          </left>
          <right style="thin">
            <color auto="1"/>
          </right>
          <top style="thin">
            <color auto="1"/>
          </top>
          <bottom style="thin">
            <color auto="1"/>
          </bottom>
        </border>
      </ndxf>
    </rcc>
    <rcc rId="0" sId="1" dxf="1">
      <nc r="H1822">
        <f>IF(ISBLANK(G1822), ,VLOOKUP(G1822, Institucijos,2, FALSE))</f>
      </nc>
      <ndxf>
        <alignment horizontal="center" vertical="center" wrapText="1" readingOrder="0"/>
        <border outline="0">
          <left style="thin">
            <color auto="1"/>
          </left>
          <right style="thin">
            <color auto="1"/>
          </right>
          <top style="thin">
            <color auto="1"/>
          </top>
          <bottom style="thin">
            <color auto="1"/>
          </bottom>
        </border>
      </ndxf>
    </rcc>
  </rrc>
  <rrc rId="79278" sId="1" ref="A1820:XFD1820" action="deleteRow">
    <rfmt sheetId="1" xfDxf="1" sqref="A1820:XFD1820" start="0" length="0"/>
    <rcc rId="0" sId="1" dxf="1">
      <nc r="A1820">
        <f>IF(ISBLANK(D1820), ,VLOOKUP(D1820, Kodai,2, FALSE))</f>
      </nc>
      <ndxf>
        <alignment horizontal="left" vertical="center" wrapText="1" readingOrder="0"/>
        <border outline="0">
          <left style="thin">
            <color auto="1"/>
          </left>
          <right style="thin">
            <color auto="1"/>
          </right>
          <top style="thin">
            <color auto="1"/>
          </top>
          <bottom style="thin">
            <color auto="1"/>
          </bottom>
        </border>
      </ndxf>
    </rcc>
    <rcc rId="0" sId="1" dxf="1">
      <nc r="B1820">
        <f>IF(ISBLANK(D1820), ,VLOOKUP(D1820, Kodai,3, FALSE))</f>
      </nc>
      <ndxf>
        <alignment horizontal="left" vertical="center" wrapText="1" readingOrder="0"/>
        <border outline="0">
          <left style="thin">
            <color auto="1"/>
          </left>
          <right style="thin">
            <color auto="1"/>
          </right>
          <top style="thin">
            <color auto="1"/>
          </top>
          <bottom style="thin">
            <color auto="1"/>
          </bottom>
        </border>
      </ndxf>
    </rcc>
    <rcc rId="0" sId="1" dxf="1">
      <nc r="C1820">
        <f>IF(ISBLANK(D1820), ,VLOOKUP(D1820, Kodai,4, FALSE))</f>
      </nc>
      <ndxf>
        <alignment horizontal="left" vertical="center" wrapText="1" readingOrder="0"/>
        <border outline="0">
          <left style="thin">
            <color auto="1"/>
          </left>
          <right style="thin">
            <color auto="1"/>
          </right>
          <top style="thin">
            <color auto="1"/>
          </top>
          <bottom style="thin">
            <color auto="1"/>
          </bottom>
        </border>
      </ndxf>
    </rcc>
    <rcc rId="0" sId="1" dxf="1">
      <nc r="D1820"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20" t="inlineStr">
        <is>
          <t xml:space="preserve">Specialios paskirties betonų kūrimas, struktūros modeliavimas ir tyrimai. </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20"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20">
        <v>22</v>
      </nc>
      <ndxf>
        <alignment horizontal="center" vertical="center" readingOrder="0"/>
        <border outline="0">
          <left style="thin">
            <color auto="1"/>
          </left>
          <right style="thin">
            <color auto="1"/>
          </right>
          <top style="thin">
            <color auto="1"/>
          </top>
          <bottom style="thin">
            <color auto="1"/>
          </bottom>
        </border>
      </ndxf>
    </rcc>
    <rcc rId="0" sId="1" dxf="1">
      <nc r="H1820">
        <f>IF(ISBLANK(G1820), ,VLOOKUP(G1820, Institucijos,2, FALSE))</f>
      </nc>
      <ndxf>
        <alignment horizontal="center" vertical="center" wrapText="1" readingOrder="0"/>
        <border outline="0">
          <left style="thin">
            <color auto="1"/>
          </left>
          <right style="thin">
            <color auto="1"/>
          </right>
          <top style="thin">
            <color auto="1"/>
          </top>
          <bottom style="thin">
            <color auto="1"/>
          </bottom>
        </border>
      </ndxf>
    </rcc>
  </rrc>
  <rrc rId="79279" sId="1" ref="A1817:XFD1817" action="deleteRow">
    <rfmt sheetId="1" xfDxf="1" sqref="A1817:XFD1817" start="0" length="0"/>
    <rcc rId="0" sId="1" dxf="1">
      <nc r="A1817">
        <f>IF(ISBLANK(D1817), ,VLOOKUP(D1817, Kodai,2, FALSE))</f>
      </nc>
      <ndxf>
        <alignment horizontal="left" vertical="center" wrapText="1" readingOrder="0"/>
        <border outline="0">
          <left style="thin">
            <color auto="1"/>
          </left>
          <right style="thin">
            <color auto="1"/>
          </right>
          <top style="thin">
            <color auto="1"/>
          </top>
          <bottom style="thin">
            <color auto="1"/>
          </bottom>
        </border>
      </ndxf>
    </rcc>
    <rcc rId="0" sId="1" dxf="1">
      <nc r="B1817">
        <f>IF(ISBLANK(D1817), ,VLOOKUP(D1817, Kodai,3, FALSE))</f>
      </nc>
      <ndxf>
        <alignment horizontal="left" vertical="center" wrapText="1" readingOrder="0"/>
        <border outline="0">
          <left style="thin">
            <color auto="1"/>
          </left>
          <right style="thin">
            <color auto="1"/>
          </right>
          <top style="thin">
            <color auto="1"/>
          </top>
          <bottom style="thin">
            <color auto="1"/>
          </bottom>
        </border>
      </ndxf>
    </rcc>
    <rcc rId="0" sId="1" dxf="1">
      <nc r="C1817">
        <f>IF(ISBLANK(D1817), ,VLOOKUP(D1817, Kodai,4, FALSE))</f>
      </nc>
      <ndxf>
        <alignment horizontal="left" vertical="center" wrapText="1" readingOrder="0"/>
        <border outline="0">
          <left style="thin">
            <color auto="1"/>
          </left>
          <right style="thin">
            <color auto="1"/>
          </right>
          <top style="thin">
            <color auto="1"/>
          </top>
          <bottom style="thin">
            <color auto="1"/>
          </bottom>
        </border>
      </ndxf>
    </rcc>
    <rcc rId="0" sId="1" dxf="1">
      <nc r="D1817" t="inlineStr">
        <is>
          <t>K4_P3_T2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17" t="inlineStr">
        <is>
          <t xml:space="preserve">Specialios paskirties betonų kūrimas, struktūros modeliavimas ir tyrimai. 
</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1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17">
        <v>22</v>
      </nc>
      <ndxf>
        <alignment horizontal="center" vertical="center" readingOrder="0"/>
        <border outline="0">
          <left style="thin">
            <color auto="1"/>
          </left>
          <right style="thin">
            <color auto="1"/>
          </right>
          <top style="thin">
            <color auto="1"/>
          </top>
          <bottom style="thin">
            <color auto="1"/>
          </bottom>
        </border>
      </ndxf>
    </rcc>
    <rcc rId="0" sId="1" dxf="1">
      <nc r="H1817">
        <f>IF(ISBLANK(G1817), ,VLOOKUP(G1817,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80" sId="1" ref="A907:XFD907" action="deleteRow">
    <rfmt sheetId="1" xfDxf="1" sqref="A907:XFD907" start="0" length="0"/>
    <rcc rId="0" sId="1" dxf="1">
      <nc r="A907">
        <f>IF(ISBLANK(D907), ,VLOOKUP(D907, Kodai,2, FALSE))</f>
      </nc>
      <ndxf>
        <alignment horizontal="left" vertical="center" wrapText="1" readingOrder="0"/>
        <border outline="0">
          <left style="thin">
            <color auto="1"/>
          </left>
          <right style="thin">
            <color auto="1"/>
          </right>
          <top style="thin">
            <color auto="1"/>
          </top>
          <bottom style="thin">
            <color auto="1"/>
          </bottom>
        </border>
      </ndxf>
    </rcc>
    <rcc rId="0" sId="1" dxf="1">
      <nc r="B907">
        <f>IF(ISBLANK(D907), ,VLOOKUP(D907, Kodai,3, FALSE))</f>
      </nc>
      <ndxf>
        <alignment horizontal="left" vertical="center" wrapText="1" readingOrder="0"/>
        <border outline="0">
          <left style="thin">
            <color auto="1"/>
          </left>
          <right style="thin">
            <color auto="1"/>
          </right>
          <top style="thin">
            <color auto="1"/>
          </top>
          <bottom style="thin">
            <color auto="1"/>
          </bottom>
        </border>
      </ndxf>
    </rcc>
    <rcc rId="0" sId="1" dxf="1">
      <nc r="C907">
        <f>IF(ISBLANK(D907), ,VLOOKUP(D907, Kodai,4, FALSE))</f>
      </nc>
      <ndxf>
        <alignment horizontal="left" vertical="center" wrapText="1" readingOrder="0"/>
        <border outline="0">
          <left style="thin">
            <color auto="1"/>
          </left>
          <right style="thin">
            <color auto="1"/>
          </right>
          <top style="thin">
            <color auto="1"/>
          </top>
          <bottom style="thin">
            <color auto="1"/>
          </bottom>
        </border>
      </ndxf>
    </rcc>
    <rcc rId="0" sId="1" dxf="1">
      <nc r="D907" t="inlineStr">
        <is>
          <t>K2_P3_T2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907" t="inlineStr">
        <is>
          <t>Sprendimų paremtų duomenų tyrybos modeliais ir skaitmeninių vaizdų apdorojimu prototipų kūrimas</t>
        </is>
      </nc>
      <ndxf>
        <alignment vertical="top" wrapText="1" readingOrder="0"/>
        <border outline="0">
          <left style="thin">
            <color auto="1"/>
          </left>
          <right style="thin">
            <color auto="1"/>
          </right>
          <top style="thin">
            <color auto="1"/>
          </top>
          <bottom style="thin">
            <color auto="1"/>
          </bottom>
        </border>
      </ndxf>
    </rcc>
    <rcc rId="0" sId="1" dxf="1">
      <nc r="F907" t="inlineStr">
        <is>
          <t>Virginijus Marcinkevičius
Tel. (8 5) 21 09 311
El. paštas: virginijus.marcinkevicius@mii.vu.lt
Matematikos ir informatikos institutas</t>
        </is>
      </nc>
      <ndxf>
        <alignment horizontal="left" vertical="top" wrapText="1" readingOrder="0"/>
        <border outline="0">
          <left style="thin">
            <color auto="1"/>
          </left>
          <right style="thin">
            <color auto="1"/>
          </right>
          <top style="thin">
            <color auto="1"/>
          </top>
          <bottom style="thin">
            <color auto="1"/>
          </bottom>
        </border>
      </ndxf>
    </rcc>
    <rcc rId="0" sId="1" dxf="1">
      <nc r="G907">
        <v>32</v>
      </nc>
      <ndxf>
        <alignment horizontal="center" vertical="center" readingOrder="0"/>
        <border outline="0">
          <left style="thin">
            <color auto="1"/>
          </left>
          <right style="thin">
            <color auto="1"/>
          </right>
          <top style="thin">
            <color auto="1"/>
          </top>
          <bottom style="thin">
            <color auto="1"/>
          </bottom>
        </border>
      </ndxf>
    </rcc>
    <rcc rId="0" sId="1" dxf="1">
      <nc r="H907">
        <f>IF(ISBLANK(G907), ,VLOOKUP(G907, Institucijos,2, FALSE))</f>
      </nc>
      <ndxf>
        <alignment horizontal="center" vertical="center" wrapText="1" readingOrder="0"/>
        <border outline="0">
          <left style="thin">
            <color auto="1"/>
          </left>
          <right style="thin">
            <color auto="1"/>
          </right>
          <top style="thin">
            <color auto="1"/>
          </top>
          <bottom style="thin">
            <color auto="1"/>
          </bottom>
        </border>
      </ndxf>
    </rcc>
  </rrc>
  <rrc rId="79281" sId="1" ref="A1386:XFD1386" action="deleteRow">
    <rfmt sheetId="1" xfDxf="1" sqref="A1386:XFD1386" start="0" length="0"/>
    <rcc rId="0" sId="1" dxf="1">
      <nc r="A1386">
        <f>IF(ISBLANK(D1386), ,VLOOKUP(D1386, Kodai,2, FALSE))</f>
      </nc>
      <ndxf>
        <alignment horizontal="left" vertical="center" wrapText="1" readingOrder="0"/>
        <border outline="0">
          <left style="thin">
            <color auto="1"/>
          </left>
          <right style="thin">
            <color auto="1"/>
          </right>
          <top style="thin">
            <color auto="1"/>
          </top>
          <bottom style="thin">
            <color auto="1"/>
          </bottom>
        </border>
      </ndxf>
    </rcc>
    <rcc rId="0" sId="1" dxf="1">
      <nc r="B1386">
        <f>IF(ISBLANK(D1386), ,VLOOKUP(D1386, Kodai,3, FALSE))</f>
      </nc>
      <ndxf>
        <alignment horizontal="left" vertical="center" wrapText="1" readingOrder="0"/>
        <border outline="0">
          <left style="thin">
            <color auto="1"/>
          </left>
          <right style="thin">
            <color auto="1"/>
          </right>
          <top style="thin">
            <color auto="1"/>
          </top>
          <bottom style="thin">
            <color auto="1"/>
          </bottom>
        </border>
      </ndxf>
    </rcc>
    <rcc rId="0" sId="1" dxf="1">
      <nc r="C1386">
        <f>IF(ISBLANK(D1386), ,VLOOKUP(D1386, Kodai,4, FALSE))</f>
      </nc>
      <ndxf>
        <alignment horizontal="left" vertical="center" wrapText="1" readingOrder="0"/>
        <border outline="0">
          <left style="thin">
            <color auto="1"/>
          </left>
          <right style="thin">
            <color auto="1"/>
          </right>
          <top style="thin">
            <color auto="1"/>
          </top>
          <bottom style="thin">
            <color auto="1"/>
          </bottom>
        </border>
      </ndxf>
    </rcc>
    <rcc rId="0" sId="1" dxf="1">
      <nc r="D1386" t="inlineStr">
        <is>
          <t>K5_P1_T2</t>
        </is>
      </nc>
      <ndxf>
        <alignment horizontal="center" vertical="center" readingOrder="0"/>
        <border outline="0">
          <left style="thin">
            <color auto="1"/>
          </left>
          <right style="thin">
            <color auto="1"/>
          </right>
          <top style="thin">
            <color auto="1"/>
          </top>
          <bottom style="thin">
            <color auto="1"/>
          </bottom>
        </border>
      </ndxf>
    </rcc>
    <rcc rId="0" sId="1" dxf="1">
      <nc r="E1386" t="inlineStr">
        <is>
          <t>Sprendimų paremtų duomenų tyrybos modeliais ir skaitmeninių vaizdų apdorojimu prototipų kūrimas</t>
        </is>
      </nc>
      <ndxf>
        <alignment vertical="top" wrapText="1" readingOrder="0"/>
        <border outline="0">
          <left style="thin">
            <color auto="1"/>
          </left>
          <right style="thin">
            <color auto="1"/>
          </right>
          <top style="thin">
            <color auto="1"/>
          </top>
          <bottom style="thin">
            <color auto="1"/>
          </bottom>
        </border>
      </ndxf>
    </rcc>
    <rcc rId="0" sId="1" dxf="1">
      <nc r="F1386" t="inlineStr">
        <is>
          <t>Virginijus Marcinkevičius
Tel. (8 5) 21 09 311
El. paštas: virginijus.marcinkevicius@mii.vu.lt
Matematikos ir informatikos institutas</t>
        </is>
      </nc>
      <ndxf>
        <alignment horizontal="left" vertical="top" wrapText="1" readingOrder="0"/>
        <border outline="0">
          <left style="thin">
            <color auto="1"/>
          </left>
          <right style="thin">
            <color auto="1"/>
          </right>
          <top style="thin">
            <color auto="1"/>
          </top>
          <bottom style="thin">
            <color auto="1"/>
          </bottom>
        </border>
      </ndxf>
    </rcc>
    <rcc rId="0" sId="1" dxf="1">
      <nc r="G1386">
        <v>32</v>
      </nc>
      <ndxf>
        <alignment horizontal="center" vertical="center" readingOrder="0"/>
        <border outline="0">
          <left style="thin">
            <color auto="1"/>
          </left>
          <right style="thin">
            <color auto="1"/>
          </right>
          <top style="thin">
            <color auto="1"/>
          </top>
          <bottom style="thin">
            <color auto="1"/>
          </bottom>
        </border>
      </ndxf>
    </rcc>
    <rcc rId="0" sId="1" dxf="1">
      <nc r="H1386">
        <f>IF(ISBLANK(G1386), ,VLOOKUP(G1386,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82" sId="1" ref="A1791:XFD1791" action="deleteRow">
    <rfmt sheetId="1" xfDxf="1" sqref="A1791:XFD1791" start="0" length="0"/>
    <rcc rId="0" sId="1" dxf="1">
      <nc r="A1791">
        <f>IF(ISBLANK(D1791), ,VLOOKUP(D1791, Kodai,2, FALSE))</f>
      </nc>
      <ndxf>
        <alignment horizontal="left" vertical="center" wrapText="1" readingOrder="0"/>
        <border outline="0">
          <left style="thin">
            <color auto="1"/>
          </left>
          <right style="thin">
            <color auto="1"/>
          </right>
          <top style="thin">
            <color auto="1"/>
          </top>
          <bottom style="thin">
            <color auto="1"/>
          </bottom>
        </border>
      </ndxf>
    </rcc>
    <rcc rId="0" sId="1" dxf="1">
      <nc r="B1791">
        <f>IF(ISBLANK(D1791), ,VLOOKUP(D1791, Kodai,3, FALSE))</f>
      </nc>
      <ndxf>
        <alignment horizontal="left" vertical="center" wrapText="1" readingOrder="0"/>
        <border outline="0">
          <left style="thin">
            <color auto="1"/>
          </left>
          <right style="thin">
            <color auto="1"/>
          </right>
          <top style="thin">
            <color auto="1"/>
          </top>
          <bottom style="thin">
            <color auto="1"/>
          </bottom>
        </border>
      </ndxf>
    </rcc>
    <rcc rId="0" sId="1" dxf="1">
      <nc r="C1791">
        <f>IF(ISBLANK(D1791), ,VLOOKUP(D1791, Kodai,4, FALSE))</f>
      </nc>
      <ndxf>
        <alignment horizontal="left" vertical="center" wrapText="1" readingOrder="0"/>
        <border outline="0">
          <left style="thin">
            <color auto="1"/>
          </left>
          <right style="thin">
            <color auto="1"/>
          </right>
          <top style="thin">
            <color auto="1"/>
          </top>
          <bottom style="thin">
            <color auto="1"/>
          </bottom>
        </border>
      </ndxf>
    </rcc>
    <rcc rId="0" sId="1" dxf="1">
      <nc r="D1791" t="inlineStr">
        <is>
          <t>K4_P3_T3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91" t="inlineStr">
        <is>
          <t>Statybinių medžiagų ir konstrukcijų tyrimai. Betono ir jo gaminių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91"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91">
        <v>22</v>
      </nc>
      <ndxf>
        <alignment horizontal="center" vertical="center" readingOrder="0"/>
        <border outline="0">
          <left style="thin">
            <color auto="1"/>
          </left>
          <right style="thin">
            <color auto="1"/>
          </right>
          <top style="thin">
            <color auto="1"/>
          </top>
          <bottom style="thin">
            <color auto="1"/>
          </bottom>
        </border>
      </ndxf>
    </rcc>
    <rcc rId="0" sId="1" dxf="1">
      <nc r="H1791">
        <f>IF(ISBLANK(G1791), ,VLOOKUP(G1791, Institucijos,2, FALSE))</f>
      </nc>
      <ndxf>
        <alignment horizontal="center" vertical="center" wrapText="1" readingOrder="0"/>
        <border outline="0">
          <left style="thin">
            <color auto="1"/>
          </left>
          <right style="thin">
            <color auto="1"/>
          </right>
          <top style="thin">
            <color auto="1"/>
          </top>
          <bottom style="thin">
            <color auto="1"/>
          </bottom>
        </border>
      </ndxf>
    </rcc>
  </rrc>
  <rrc rId="79283" sId="1" ref="A1814:XFD1814" action="deleteRow">
    <rfmt sheetId="1" xfDxf="1" sqref="A1814:XFD1814" start="0" length="0"/>
    <rcc rId="0" sId="1" dxf="1">
      <nc r="A1814">
        <f>IF(ISBLANK(D1814), ,VLOOKUP(D1814, Kodai,2, FALSE))</f>
      </nc>
      <ndxf>
        <alignment horizontal="left" vertical="center" wrapText="1" readingOrder="0"/>
        <border outline="0">
          <left style="thin">
            <color auto="1"/>
          </left>
          <right style="thin">
            <color auto="1"/>
          </right>
          <top style="thin">
            <color auto="1"/>
          </top>
          <bottom style="thin">
            <color auto="1"/>
          </bottom>
        </border>
      </ndxf>
    </rcc>
    <rcc rId="0" sId="1" dxf="1">
      <nc r="B1814">
        <f>IF(ISBLANK(D1814), ,VLOOKUP(D1814, Kodai,3, FALSE))</f>
      </nc>
      <ndxf>
        <alignment horizontal="left" vertical="center" wrapText="1" readingOrder="0"/>
        <border outline="0">
          <left style="thin">
            <color auto="1"/>
          </left>
          <right style="thin">
            <color auto="1"/>
          </right>
          <top style="thin">
            <color auto="1"/>
          </top>
          <bottom style="thin">
            <color auto="1"/>
          </bottom>
        </border>
      </ndxf>
    </rcc>
    <rcc rId="0" sId="1" dxf="1">
      <nc r="C1814">
        <f>IF(ISBLANK(D1814), ,VLOOKUP(D1814, Kodai,4, FALSE))</f>
      </nc>
      <ndxf>
        <alignment horizontal="left" vertical="center" wrapText="1" readingOrder="0"/>
        <border outline="0">
          <left style="thin">
            <color auto="1"/>
          </left>
          <right style="thin">
            <color auto="1"/>
          </right>
          <top style="thin">
            <color auto="1"/>
          </top>
          <bottom style="thin">
            <color auto="1"/>
          </bottom>
        </border>
      </ndxf>
    </rcc>
    <rcc rId="0" sId="1" dxf="1">
      <nc r="D1814" t="inlineStr">
        <is>
          <t>K4_P3_T3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14" t="inlineStr">
        <is>
          <t>Statybinių medžiagų ir konstrukcijų tyrimai. Betono ir jo gaminių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14"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14">
        <v>22</v>
      </nc>
      <ndxf>
        <alignment horizontal="center" vertical="center" readingOrder="0"/>
        <border outline="0">
          <left style="thin">
            <color auto="1"/>
          </left>
          <right style="thin">
            <color auto="1"/>
          </right>
          <top style="thin">
            <color auto="1"/>
          </top>
          <bottom style="thin">
            <color auto="1"/>
          </bottom>
        </border>
      </ndxf>
    </rcc>
    <rcc rId="0" sId="1" dxf="1">
      <nc r="H1814">
        <f>IF(ISBLANK(G1814), ,VLOOKUP(G1814, Institucijos,2, FALSE))</f>
      </nc>
      <ndxf>
        <alignment horizontal="center" vertical="center" wrapText="1" readingOrder="0"/>
        <border outline="0">
          <left style="thin">
            <color auto="1"/>
          </left>
          <right style="thin">
            <color auto="1"/>
          </right>
          <top style="thin">
            <color auto="1"/>
          </top>
          <bottom style="thin">
            <color auto="1"/>
          </bottom>
        </border>
      </ndxf>
    </rcc>
  </rrc>
  <rrc rId="79284" sId="1" ref="A1814:XFD1814" action="deleteRow">
    <rfmt sheetId="1" xfDxf="1" sqref="A1814:XFD1814" start="0" length="0"/>
    <rcc rId="0" sId="1" dxf="1">
      <nc r="A1814">
        <f>IF(ISBLANK(D1814), ,VLOOKUP(D1814, Kodai,2, FALSE))</f>
      </nc>
      <ndxf>
        <alignment horizontal="left" vertical="center" wrapText="1" readingOrder="0"/>
        <border outline="0">
          <left style="thin">
            <color auto="1"/>
          </left>
          <right style="thin">
            <color auto="1"/>
          </right>
          <top style="thin">
            <color auto="1"/>
          </top>
          <bottom style="thin">
            <color auto="1"/>
          </bottom>
        </border>
      </ndxf>
    </rcc>
    <rcc rId="0" sId="1" dxf="1">
      <nc r="B1814">
        <f>IF(ISBLANK(D1814), ,VLOOKUP(D1814, Kodai,3, FALSE))</f>
      </nc>
      <ndxf>
        <alignment horizontal="left" vertical="center" wrapText="1" readingOrder="0"/>
        <border outline="0">
          <left style="thin">
            <color auto="1"/>
          </left>
          <right style="thin">
            <color auto="1"/>
          </right>
          <top style="thin">
            <color auto="1"/>
          </top>
          <bottom style="thin">
            <color auto="1"/>
          </bottom>
        </border>
      </ndxf>
    </rcc>
    <rcc rId="0" sId="1" dxf="1">
      <nc r="C1814">
        <f>IF(ISBLANK(D1814), ,VLOOKUP(D1814, Kodai,4, FALSE))</f>
      </nc>
      <ndxf>
        <alignment horizontal="left" vertical="center" wrapText="1" readingOrder="0"/>
        <border outline="0">
          <left style="thin">
            <color auto="1"/>
          </left>
          <right style="thin">
            <color auto="1"/>
          </right>
          <top style="thin">
            <color auto="1"/>
          </top>
          <bottom style="thin">
            <color auto="1"/>
          </bottom>
        </border>
      </ndxf>
    </rcc>
    <rcc rId="0" sId="1" dxf="1">
      <nc r="D1814" t="inlineStr">
        <is>
          <t>K4_P3_T3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14" t="inlineStr">
        <is>
          <t>Statybinių medžiagų ir konstrukcijų tyrimai. Mūro gaminių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14"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14">
        <v>22</v>
      </nc>
      <ndxf>
        <alignment horizontal="center" vertical="center" readingOrder="0"/>
        <border outline="0">
          <left style="thin">
            <color auto="1"/>
          </left>
          <right style="thin">
            <color auto="1"/>
          </right>
          <top style="thin">
            <color auto="1"/>
          </top>
          <bottom style="thin">
            <color auto="1"/>
          </bottom>
        </border>
      </ndxf>
    </rcc>
    <rcc rId="0" sId="1" dxf="1">
      <nc r="H1814">
        <f>IF(ISBLANK(G1814), ,VLOOKUP(G1814, Institucijos,2, FALSE))</f>
      </nc>
      <ndxf>
        <alignment horizontal="center" vertical="center" wrapText="1" readingOrder="0"/>
        <border outline="0">
          <left style="thin">
            <color auto="1"/>
          </left>
          <right style="thin">
            <color auto="1"/>
          </right>
          <top style="thin">
            <color auto="1"/>
          </top>
          <bottom style="thin">
            <color auto="1"/>
          </bottom>
        </border>
      </ndxf>
    </rcc>
  </rrc>
  <rrc rId="79285" sId="1" ref="A286:XFD286" action="deleteRow">
    <rfmt sheetId="1" xfDxf="1" sqref="A286:XFD286" start="0" length="0"/>
    <rcc rId="0" sId="1" dxf="1">
      <nc r="A286">
        <f>IF(ISBLANK(D286), ,VLOOKUP(D286, Kodai,2, FALSE))</f>
      </nc>
      <ndxf>
        <alignment horizontal="left" vertical="center" wrapText="1" readingOrder="0"/>
        <border outline="0">
          <left style="thin">
            <color auto="1"/>
          </left>
          <right style="thin">
            <color auto="1"/>
          </right>
          <top style="thin">
            <color auto="1"/>
          </top>
          <bottom style="thin">
            <color auto="1"/>
          </bottom>
        </border>
      </ndxf>
    </rcc>
    <rcc rId="0" sId="1" dxf="1">
      <nc r="B286">
        <f>IF(ISBLANK(D286), ,VLOOKUP(D286, Kodai,3, FALSE))</f>
      </nc>
      <ndxf>
        <alignment horizontal="left" vertical="center" wrapText="1" readingOrder="0"/>
        <border outline="0">
          <left style="thin">
            <color auto="1"/>
          </left>
          <right style="thin">
            <color auto="1"/>
          </right>
          <top style="thin">
            <color auto="1"/>
          </top>
          <bottom style="thin">
            <color auto="1"/>
          </bottom>
        </border>
      </ndxf>
    </rcc>
    <rcc rId="0" sId="1" dxf="1">
      <nc r="C286">
        <f>IF(ISBLANK(D286), ,VLOOKUP(D286, Kodai,4, FALSE))</f>
      </nc>
      <ndxf>
        <alignment horizontal="left" vertical="center" wrapText="1" readingOrder="0"/>
        <border outline="0">
          <left style="thin">
            <color auto="1"/>
          </left>
          <right style="thin">
            <color auto="1"/>
          </right>
          <top style="thin">
            <color auto="1"/>
          </top>
          <bottom style="thin">
            <color auto="1"/>
          </bottom>
        </border>
      </ndxf>
    </rcc>
    <rcc rId="0" sId="1" dxf="1">
      <nc r="D286" t="inlineStr">
        <is>
          <t>K1_P3_T1</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286" t="inlineStr">
        <is>
          <t>Statybinių medžiagų ir konstrukcijų tyrimai. Užpildų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28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286">
        <v>22</v>
      </nc>
      <ndxf>
        <alignment horizontal="center" vertical="center" readingOrder="0"/>
        <border outline="0">
          <left style="thin">
            <color auto="1"/>
          </left>
          <right style="thin">
            <color auto="1"/>
          </right>
          <top style="thin">
            <color auto="1"/>
          </top>
          <bottom style="thin">
            <color auto="1"/>
          </bottom>
        </border>
      </ndxf>
    </rcc>
    <rcc rId="0" sId="1" dxf="1">
      <nc r="H286">
        <f>IF(ISBLANK(G286), ,VLOOKUP(G286,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286" sId="1">
    <oc r="D619" t="inlineStr">
      <is>
        <t>K4_P4_T2</t>
      </is>
    </oc>
    <nc r="D619" t="inlineStr">
      <is>
        <t>K4_P4_T3</t>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87" sId="1" ref="A1893:XFD1893" action="deleteRow">
    <rfmt sheetId="1" xfDxf="1" sqref="A1893:XFD1893" start="0" length="0"/>
    <rcc rId="0" sId="1" dxf="1">
      <nc r="A1893">
        <f>IF(ISBLANK(D1893), ,VLOOKUP(D1893, Kodai,2, FALSE))</f>
      </nc>
      <ndxf>
        <alignment horizontal="left" vertical="center" wrapText="1" readingOrder="0"/>
        <border outline="0">
          <left style="thin">
            <color auto="1"/>
          </left>
          <right style="thin">
            <color auto="1"/>
          </right>
          <top style="thin">
            <color auto="1"/>
          </top>
          <bottom style="thin">
            <color auto="1"/>
          </bottom>
        </border>
      </ndxf>
    </rcc>
    <rcc rId="0" sId="1" dxf="1">
      <nc r="B1893">
        <f>IF(ISBLANK(D1893), ,VLOOKUP(D1893, Kodai,3, FALSE))</f>
      </nc>
      <ndxf>
        <alignment horizontal="left" vertical="center" wrapText="1" readingOrder="0"/>
        <border outline="0">
          <left style="thin">
            <color auto="1"/>
          </left>
          <right style="thin">
            <color auto="1"/>
          </right>
          <top style="thin">
            <color auto="1"/>
          </top>
          <bottom style="thin">
            <color auto="1"/>
          </bottom>
        </border>
      </ndxf>
    </rcc>
    <rcc rId="0" sId="1" dxf="1">
      <nc r="C1893">
        <f>IF(ISBLANK(D1893), ,VLOOKUP(D1893, Kodai,4, FALSE))</f>
      </nc>
      <ndxf>
        <alignment horizontal="left" vertical="center" wrapText="1" readingOrder="0"/>
        <border outline="0">
          <left style="thin">
            <color auto="1"/>
          </left>
          <right style="thin">
            <color auto="1"/>
          </right>
          <top style="thin">
            <color auto="1"/>
          </top>
          <bottom style="thin">
            <color auto="1"/>
          </bottom>
        </border>
      </ndxf>
    </rcc>
    <rcc rId="0" sId="1" dxf="1">
      <nc r="D1893" t="inlineStr">
        <is>
          <t>K4_P4_T3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893" t="inlineStr">
        <is>
          <t>Technologinių procesų modeliavimas ir analizė.</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893"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893">
        <v>22</v>
      </nc>
      <ndxf>
        <alignment horizontal="center" vertical="center" readingOrder="0"/>
        <border outline="0">
          <left style="thin">
            <color auto="1"/>
          </left>
          <right style="thin">
            <color auto="1"/>
          </right>
          <top style="thin">
            <color auto="1"/>
          </top>
          <bottom style="thin">
            <color auto="1"/>
          </bottom>
        </border>
      </ndxf>
    </rcc>
    <rcc rId="0" sId="1" dxf="1">
      <nc r="H1893">
        <f>IF(ISBLANK(G1893), ,VLOOKUP(G1893, Institucijos,2, FALSE))</f>
      </nc>
      <ndxf>
        <alignment horizontal="center" vertical="center" wrapText="1" readingOrder="0"/>
        <border outline="0">
          <left style="thin">
            <color auto="1"/>
          </left>
          <right style="thin">
            <color auto="1"/>
          </right>
          <top style="thin">
            <color auto="1"/>
          </top>
          <bottom style="thin">
            <color auto="1"/>
          </bottom>
        </border>
      </ndxf>
    </rcc>
  </rrc>
  <rrc rId="79288" sId="1" ref="A1905:XFD1905" action="deleteRow">
    <rfmt sheetId="1" xfDxf="1" sqref="A1905:XFD1905" start="0" length="0"/>
    <rcc rId="0" sId="1" dxf="1">
      <nc r="A1905">
        <f>IF(ISBLANK(D1905), ,VLOOKUP(D1905, Kodai,2, FALSE))</f>
      </nc>
      <ndxf>
        <alignment horizontal="left" vertical="center" wrapText="1" readingOrder="0"/>
        <border outline="0">
          <left style="thin">
            <color auto="1"/>
          </left>
          <right style="thin">
            <color auto="1"/>
          </right>
          <top style="thin">
            <color auto="1"/>
          </top>
          <bottom style="thin">
            <color auto="1"/>
          </bottom>
        </border>
      </ndxf>
    </rcc>
    <rcc rId="0" sId="1" dxf="1">
      <nc r="B1905">
        <f>IF(ISBLANK(D1905), ,VLOOKUP(D1905, Kodai,3, FALSE))</f>
      </nc>
      <ndxf>
        <alignment horizontal="left" vertical="center" wrapText="1" readingOrder="0"/>
        <border outline="0">
          <left style="thin">
            <color auto="1"/>
          </left>
          <right style="thin">
            <color auto="1"/>
          </right>
          <top style="thin">
            <color auto="1"/>
          </top>
          <bottom style="thin">
            <color auto="1"/>
          </bottom>
        </border>
      </ndxf>
    </rcc>
    <rcc rId="0" sId="1" dxf="1">
      <nc r="C1905">
        <f>IF(ISBLANK(D1905), ,VLOOKUP(D1905, Kodai,4, FALSE))</f>
      </nc>
      <ndxf>
        <alignment horizontal="left" vertical="center" wrapText="1" readingOrder="0"/>
        <border outline="0">
          <left style="thin">
            <color auto="1"/>
          </left>
          <right style="thin">
            <color auto="1"/>
          </right>
          <top style="thin">
            <color auto="1"/>
          </top>
          <bottom style="thin">
            <color auto="1"/>
          </bottom>
        </border>
      </ndxf>
    </rcc>
    <rcc rId="0" sId="1" dxf="1">
      <nc r="D1905" t="inlineStr">
        <is>
          <t>K4_P4_T3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905" t="inlineStr">
        <is>
          <t>Technologinių procesų modeliavimas ir analizė.</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905"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905">
        <v>22</v>
      </nc>
      <ndxf>
        <alignment horizontal="center" vertical="center" readingOrder="0"/>
        <border outline="0">
          <left style="thin">
            <color auto="1"/>
          </left>
          <right style="thin">
            <color auto="1"/>
          </right>
          <top style="thin">
            <color auto="1"/>
          </top>
          <bottom style="thin">
            <color auto="1"/>
          </bottom>
        </border>
      </ndxf>
    </rcc>
    <rcc rId="0" sId="1" dxf="1">
      <nc r="H1905">
        <f>IF(ISBLANK(G1905), ,VLOOKUP(G1905, Institucijos,2, FALSE))</f>
      </nc>
      <ndxf>
        <alignment horizontal="center" vertical="center" wrapText="1" readingOrder="0"/>
        <border outline="0">
          <left style="thin">
            <color auto="1"/>
          </left>
          <right style="thin">
            <color auto="1"/>
          </right>
          <top style="thin">
            <color auto="1"/>
          </top>
          <bottom style="thin">
            <color auto="1"/>
          </bottom>
        </border>
      </ndxf>
    </rcc>
  </rrc>
  <rrc rId="79289" sId="1" ref="A1019:XFD1019" action="deleteRow">
    <rfmt sheetId="1" xfDxf="1" sqref="A1019:XFD1019" start="0" length="0"/>
    <rcc rId="0" sId="1" dxf="1">
      <nc r="A1019">
        <f>IF(ISBLANK(D1019), ,VLOOKUP(D1019, Kodai,2, FALSE))</f>
      </nc>
      <ndxf>
        <alignment horizontal="left" vertical="center" wrapText="1" readingOrder="0"/>
        <border outline="0">
          <left style="thin">
            <color auto="1"/>
          </left>
          <right style="thin">
            <color auto="1"/>
          </right>
          <top style="thin">
            <color auto="1"/>
          </top>
          <bottom style="thin">
            <color auto="1"/>
          </bottom>
        </border>
      </ndxf>
    </rcc>
    <rcc rId="0" sId="1" dxf="1">
      <nc r="B1019">
        <f>IF(ISBLANK(D1019), ,VLOOKUP(D1019, Kodai,3, FALSE))</f>
      </nc>
      <ndxf>
        <alignment horizontal="left" vertical="center" wrapText="1" readingOrder="0"/>
        <border outline="0">
          <left style="thin">
            <color auto="1"/>
          </left>
          <right style="thin">
            <color auto="1"/>
          </right>
          <top style="thin">
            <color auto="1"/>
          </top>
          <bottom style="thin">
            <color auto="1"/>
          </bottom>
        </border>
      </ndxf>
    </rcc>
    <rcc rId="0" sId="1" dxf="1">
      <nc r="C1019">
        <f>IF(ISBLANK(D1019), ,VLOOKUP(D1019, Kodai,4, FALSE))</f>
      </nc>
      <ndxf>
        <alignment horizontal="left" vertical="center" wrapText="1" readingOrder="0"/>
        <border outline="0">
          <left style="thin">
            <color auto="1"/>
          </left>
          <right style="thin">
            <color auto="1"/>
          </right>
          <top style="thin">
            <color auto="1"/>
          </top>
          <bottom style="thin">
            <color auto="1"/>
          </bottom>
        </border>
      </ndxf>
    </rcc>
    <rcc rId="0" sId="1" dxf="1">
      <nc r="D1019" t="inlineStr">
        <is>
          <t>K3_P2_T2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19" t="inlineStr">
        <is>
          <t>Technologinių procesų modeliavimas, vertinant natūraliai esančių ir pridėtinių komponentų pokyčius bei įtaką gaminių kokybei ir sudėčiai.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19"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19">
        <v>22</v>
      </nc>
      <ndxf>
        <alignment horizontal="center" vertical="center" readingOrder="0"/>
        <border outline="0">
          <left style="thin">
            <color auto="1"/>
          </left>
          <right style="thin">
            <color auto="1"/>
          </right>
          <top style="thin">
            <color auto="1"/>
          </top>
          <bottom style="thin">
            <color auto="1"/>
          </bottom>
        </border>
      </ndxf>
    </rcc>
    <rcc rId="0" sId="1" dxf="1">
      <nc r="H1019">
        <f>IF(ISBLANK(G1019), ,VLOOKUP(G1019, Institucijos,2, FALSE))</f>
      </nc>
      <ndxf>
        <alignment horizontal="center" vertical="center" wrapText="1" readingOrder="0"/>
        <border outline="0">
          <left style="thin">
            <color auto="1"/>
          </left>
          <right style="thin">
            <color auto="1"/>
          </right>
          <top style="thin">
            <color auto="1"/>
          </top>
          <bottom style="thin">
            <color auto="1"/>
          </bottom>
        </border>
      </ndxf>
    </rcc>
  </rrc>
  <rrc rId="79290" sId="1" ref="A1008:XFD1008" action="deleteRow">
    <rfmt sheetId="1" xfDxf="1" sqref="A1008:XFD1008" start="0" length="0"/>
    <rcc rId="0" sId="1" dxf="1">
      <nc r="A1008">
        <f>IF(ISBLANK(D1008), ,VLOOKUP(D1008, Kodai,2, FALSE))</f>
      </nc>
      <ndxf>
        <alignment horizontal="left" vertical="center" wrapText="1" readingOrder="0"/>
        <border outline="0">
          <left style="thin">
            <color auto="1"/>
          </left>
          <right style="thin">
            <color auto="1"/>
          </right>
          <top style="thin">
            <color auto="1"/>
          </top>
          <bottom style="thin">
            <color auto="1"/>
          </bottom>
        </border>
      </ndxf>
    </rcc>
    <rcc rId="0" sId="1" dxf="1">
      <nc r="B1008">
        <f>IF(ISBLANK(D1008), ,VLOOKUP(D1008, Kodai,3, FALSE))</f>
      </nc>
      <ndxf>
        <alignment horizontal="left" vertical="center" wrapText="1" readingOrder="0"/>
        <border outline="0">
          <left style="thin">
            <color auto="1"/>
          </left>
          <right style="thin">
            <color auto="1"/>
          </right>
          <top style="thin">
            <color auto="1"/>
          </top>
          <bottom style="thin">
            <color auto="1"/>
          </bottom>
        </border>
      </ndxf>
    </rcc>
    <rcc rId="0" sId="1" dxf="1">
      <nc r="C1008">
        <f>IF(ISBLANK(D1008), ,VLOOKUP(D1008, Kodai,4, FALSE))</f>
      </nc>
      <ndxf>
        <alignment horizontal="left" vertical="center" wrapText="1" readingOrder="0"/>
        <border outline="0">
          <left style="thin">
            <color auto="1"/>
          </left>
          <right style="thin">
            <color auto="1"/>
          </right>
          <top style="thin">
            <color auto="1"/>
          </top>
          <bottom style="thin">
            <color auto="1"/>
          </bottom>
        </border>
      </ndxf>
    </rcc>
    <rcc rId="0" sId="1" dxf="1">
      <nc r="D1008" t="inlineStr">
        <is>
          <t>K3_P2_T2</t>
        </is>
      </nc>
      <ndxf>
        <font>
          <sz val="11"/>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1008" t="inlineStr">
        <is>
          <t>Technologinių procesų modeliavimas, vertinant natūraliai esančių ir pridėtinių komponentų pokyčius bei įtaką gaminių kokybei ir sudėčiai.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008"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ndxf>
    </rcc>
    <rcc rId="0" sId="1" dxf="1">
      <nc r="G1008">
        <v>22</v>
      </nc>
      <ndxf>
        <alignment horizontal="center" vertical="center" readingOrder="0"/>
        <border outline="0">
          <left style="thin">
            <color auto="1"/>
          </left>
          <right style="thin">
            <color auto="1"/>
          </right>
          <top style="thin">
            <color auto="1"/>
          </top>
          <bottom style="thin">
            <color auto="1"/>
          </bottom>
        </border>
      </ndxf>
    </rcc>
    <rcc rId="0" sId="1" dxf="1">
      <nc r="H1008">
        <f>IF(ISBLANK(G1008), ,VLOOKUP(G1008,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91" sId="1" ref="A629:XFD629" action="deleteRow">
    <rfmt sheetId="1" xfDxf="1" sqref="A629:XFD629" start="0" length="0"/>
    <rcc rId="0" sId="1" dxf="1">
      <nc r="A629">
        <f>IF(ISBLANK(D629), ,VLOOKUP(D629, Kodai,2, FALSE))</f>
      </nc>
      <ndxf>
        <alignment horizontal="left" vertical="center" wrapText="1" readingOrder="0"/>
        <border outline="0">
          <left style="thin">
            <color auto="1"/>
          </left>
          <right style="thin">
            <color auto="1"/>
          </right>
          <top style="thin">
            <color auto="1"/>
          </top>
          <bottom style="thin">
            <color auto="1"/>
          </bottom>
        </border>
      </ndxf>
    </rcc>
    <rcc rId="0" sId="1" dxf="1">
      <nc r="B629">
        <f>IF(ISBLANK(D629), ,VLOOKUP(D629, Kodai,3, FALSE))</f>
      </nc>
      <ndxf>
        <alignment horizontal="left" vertical="center" wrapText="1" readingOrder="0"/>
        <border outline="0">
          <left style="thin">
            <color auto="1"/>
          </left>
          <right style="thin">
            <color auto="1"/>
          </right>
          <top style="thin">
            <color auto="1"/>
          </top>
          <bottom style="thin">
            <color auto="1"/>
          </bottom>
        </border>
      </ndxf>
    </rcc>
    <rcc rId="0" sId="1" dxf="1">
      <nc r="C629">
        <f>IF(ISBLANK(D629), ,VLOOKUP(D629, Kodai,4, FALSE))</f>
      </nc>
      <ndxf>
        <alignment horizontal="left" vertical="center" wrapText="1" readingOrder="0"/>
        <border outline="0">
          <left style="thin">
            <color auto="1"/>
          </left>
          <right style="thin">
            <color auto="1"/>
          </right>
          <top style="thin">
            <color auto="1"/>
          </top>
          <bottom style="thin">
            <color auto="1"/>
          </bottom>
        </border>
      </ndxf>
    </rcc>
    <rcc rId="0" sId="1" dxf="1">
      <nc r="D629" t="inlineStr">
        <is>
          <t>K4_P4_T2</t>
        </is>
      </nc>
      <ndxf>
        <font>
          <sz val="11"/>
          <color rgb="FF000000"/>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E629" t="inlineStr">
        <is>
          <t>Technologinių procesų optimalių parametrų ir charakteristikų nustatymas ir sistemų kūrimas</t>
        </is>
      </nc>
      <ndxf>
        <alignment vertical="top" wrapText="1" readingOrder="0"/>
        <border outline="0">
          <left style="thin">
            <color auto="1"/>
          </left>
          <right style="thin">
            <color auto="1"/>
          </right>
          <top style="thin">
            <color auto="1"/>
          </top>
          <bottom style="thin">
            <color auto="1"/>
          </bottom>
        </border>
      </ndxf>
    </rcc>
    <rcc rId="0" sId="1" dxf="1">
      <nc r="F629" t="inlineStr">
        <is>
          <t>VGTU, Transporto technologinių įrenginių katedra
Marijonas Bogdevičius
Tel. (8 5) 274 4782, (8 5) 274 4783
El. p. marijonas.bogdevicius@vgtu.lt</t>
        </is>
      </nc>
      <ndxf>
        <alignment horizontal="left" vertical="top" wrapText="1" readingOrder="0"/>
        <border outline="0">
          <left style="thin">
            <color auto="1"/>
          </left>
          <right style="thin">
            <color auto="1"/>
          </right>
          <top style="thin">
            <color auto="1"/>
          </top>
          <bottom style="thin">
            <color auto="1"/>
          </bottom>
        </border>
        <protection locked="0"/>
      </ndxf>
    </rcc>
    <rcc rId="0" sId="1" dxf="1">
      <nc r="G629">
        <v>33</v>
      </nc>
      <ndxf>
        <alignment horizontal="center" vertical="center" readingOrder="0"/>
        <border outline="0">
          <left style="thin">
            <color auto="1"/>
          </left>
          <right style="thin">
            <color auto="1"/>
          </right>
          <top style="thin">
            <color auto="1"/>
          </top>
          <bottom style="thin">
            <color auto="1"/>
          </bottom>
        </border>
      </ndxf>
    </rcc>
    <rcc rId="0" sId="1" dxf="1">
      <nc r="H629">
        <f>IF(ISBLANK(G629), ,VLOOKUP(G629,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92" sId="1" ref="A1379:XFD1379" action="deleteRow">
    <rfmt sheetId="1" xfDxf="1" sqref="A1379:XFD1379" start="0" length="0"/>
    <rcc rId="0" sId="1" dxf="1">
      <nc r="A1379">
        <f>IF(ISBLANK(D1379), ,VLOOKUP(D1379, Kodai,2, FALSE))</f>
      </nc>
      <ndxf>
        <alignment horizontal="left" vertical="center" wrapText="1" readingOrder="0"/>
        <border outline="0">
          <left style="thin">
            <color auto="1"/>
          </left>
          <right style="thin">
            <color auto="1"/>
          </right>
          <top style="thin">
            <color auto="1"/>
          </top>
          <bottom style="thin">
            <color auto="1"/>
          </bottom>
        </border>
      </ndxf>
    </rcc>
    <rcc rId="0" sId="1" dxf="1">
      <nc r="B1379">
        <f>IF(ISBLANK(D1379), ,VLOOKUP(D1379, Kodai,3, FALSE))</f>
      </nc>
      <ndxf>
        <alignment horizontal="left" vertical="center" wrapText="1" readingOrder="0"/>
        <border outline="0">
          <left style="thin">
            <color auto="1"/>
          </left>
          <right style="thin">
            <color auto="1"/>
          </right>
          <top style="thin">
            <color auto="1"/>
          </top>
          <bottom style="thin">
            <color auto="1"/>
          </bottom>
        </border>
      </ndxf>
    </rcc>
    <rcc rId="0" sId="1" dxf="1">
      <nc r="C1379">
        <f>IF(ISBLANK(D1379), ,VLOOKUP(D1379, Kodai,4, FALSE))</f>
      </nc>
      <ndxf>
        <alignment horizontal="left" vertical="center" wrapText="1" readingOrder="0"/>
        <border outline="0">
          <left style="thin">
            <color auto="1"/>
          </left>
          <right style="thin">
            <color auto="1"/>
          </right>
          <top style="thin">
            <color auto="1"/>
          </top>
          <bottom style="thin">
            <color auto="1"/>
          </bottom>
        </border>
      </ndxf>
    </rcc>
    <rcc rId="0" sId="1" dxf="1">
      <nc r="D1379" t="inlineStr">
        <is>
          <t>K5_P1_T3</t>
        </is>
      </nc>
      <ndxf>
        <font>
          <sz val="11"/>
          <color auto="1"/>
          <name val="Calibri"/>
          <scheme val="none"/>
        </font>
        <alignment horizontal="center" vertical="center" readingOrder="0"/>
        <border outline="0">
          <left style="thin">
            <color auto="1"/>
          </left>
          <right style="thin">
            <color auto="1"/>
          </right>
          <top style="thin">
            <color auto="1"/>
          </top>
          <bottom style="thin">
            <color auto="1"/>
          </bottom>
        </border>
      </ndxf>
    </rcc>
    <rcc rId="0" sId="1" dxf="1">
      <nc r="E1379" t="inlineStr">
        <is>
          <t>Transporto priemonių skleidžiamo triukšmo ir vibracijų tyrimai. Urbanizuotose teritorijose susiduriama su labai didele problema -  transporto keliamu triukšmu ir vibracija. Triukšmo prevencija ir kontrolė labai svarbus kiekvieno miesto savivaldybės tikslas. Šios krypties moksliniai tyrimai labai svarbūs ne tik triukšmo kontrolei, bet ir detaliųjų planų rengimui bei miesto plėtros projektams. Šie tyrimai svarbūs sprendžiant miesto eismo valdymo problemas. Vibracijų tyrimai aktualūs statinių būklei įvertinti ir renovacijos projektams vystyti.</t>
        </is>
      </nc>
      <ndxf>
        <font>
          <sz val="11"/>
          <color auto="1"/>
          <name val="Calibri"/>
          <scheme val="none"/>
        </font>
        <alignment vertical="top" wrapText="1" readingOrder="0"/>
        <border outline="0">
          <left style="thin">
            <color auto="1"/>
          </left>
          <right style="thin">
            <color auto="1"/>
          </right>
          <top style="thin">
            <color auto="1"/>
          </top>
          <bottom style="thin">
            <color auto="1"/>
          </bottom>
        </border>
      </ndxf>
    </rcc>
    <rcc rId="0" sId="1" dxf="1">
      <nc r="F1379" t="inlineStr">
        <is>
          <t>KTU Nacionalinis inovacijų ir verslo centras
Tel.: +370 695 37440
El. pašto adresas: nivc@ktu.lt</t>
        </is>
      </nc>
      <ndxf>
        <font>
          <sz val="11"/>
          <color auto="1"/>
          <name val="Calibri"/>
          <scheme val="none"/>
        </font>
        <alignment horizontal="left" vertical="top" wrapText="1" readingOrder="0"/>
        <border outline="0">
          <left style="thin">
            <color auto="1"/>
          </left>
          <right style="thin">
            <color auto="1"/>
          </right>
          <top style="thin">
            <color auto="1"/>
          </top>
          <bottom style="thin">
            <color auto="1"/>
          </bottom>
        </border>
      </ndxf>
    </rcc>
    <rcc rId="0" sId="1" dxf="1">
      <nc r="G1379">
        <v>22</v>
      </nc>
      <ndxf>
        <alignment horizontal="center" vertical="center" readingOrder="0"/>
        <border outline="0">
          <left style="thin">
            <color auto="1"/>
          </left>
          <right style="thin">
            <color auto="1"/>
          </right>
          <top style="thin">
            <color auto="1"/>
          </top>
          <bottom style="thin">
            <color auto="1"/>
          </bottom>
        </border>
      </ndxf>
    </rcc>
    <rcc rId="0" sId="1" dxf="1">
      <nc r="H1379">
        <f>IF(ISBLANK(G1379), ,VLOOKUP(G1379,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93" sId="1" ref="A1375:XFD1375" action="deleteRow">
    <rfmt sheetId="1" xfDxf="1" sqref="A1375:XFD1375" start="0" length="0"/>
    <rcc rId="0" sId="1" dxf="1">
      <nc r="A1375">
        <f>IF(ISBLANK(D1375), ,VLOOKUP(D1375, Kodai,2, FALSE))</f>
      </nc>
      <ndxf>
        <alignment horizontal="left" vertical="center" wrapText="1" readingOrder="0"/>
        <border outline="0">
          <left style="thin">
            <color auto="1"/>
          </left>
          <right style="thin">
            <color auto="1"/>
          </right>
          <top style="thin">
            <color auto="1"/>
          </top>
          <bottom style="thin">
            <color auto="1"/>
          </bottom>
        </border>
      </ndxf>
    </rcc>
    <rcc rId="0" sId="1" dxf="1">
      <nc r="B1375">
        <f>IF(ISBLANK(D1375), ,VLOOKUP(D1375, Kodai,3, FALSE))</f>
      </nc>
      <ndxf>
        <alignment horizontal="left" vertical="center" wrapText="1" readingOrder="0"/>
        <border outline="0">
          <left style="thin">
            <color auto="1"/>
          </left>
          <right style="thin">
            <color auto="1"/>
          </right>
          <top style="thin">
            <color auto="1"/>
          </top>
          <bottom style="thin">
            <color auto="1"/>
          </bottom>
        </border>
      </ndxf>
    </rcc>
    <rcc rId="0" sId="1" dxf="1">
      <nc r="C1375">
        <f>IF(ISBLANK(D1375), ,VLOOKUP(D1375, Kodai,4, FALSE))</f>
      </nc>
      <ndxf>
        <alignment horizontal="left" vertical="center" wrapText="1" readingOrder="0"/>
        <border outline="0">
          <left style="thin">
            <color auto="1"/>
          </left>
          <right style="thin">
            <color auto="1"/>
          </right>
          <top style="thin">
            <color auto="1"/>
          </top>
          <bottom style="thin">
            <color auto="1"/>
          </bottom>
        </border>
      </ndxf>
    </rcc>
    <rcc rId="0" sId="1" dxf="1">
      <nc r="D1375" t="inlineStr">
        <is>
          <t>K5_P1_T2</t>
        </is>
      </nc>
      <ndxf>
        <font>
          <sz val="11"/>
          <color auto="1"/>
          <name val="Calibri"/>
          <scheme val="none"/>
        </font>
        <alignment horizontal="center" vertical="center" readingOrder="0"/>
        <border outline="0">
          <left style="thin">
            <color auto="1"/>
          </left>
          <right style="thin">
            <color auto="1"/>
          </right>
          <top style="thin">
            <color auto="1"/>
          </top>
          <bottom style="thin">
            <color auto="1"/>
          </bottom>
        </border>
      </ndxf>
    </rcc>
    <rcc rId="0" sId="1" dxf="1">
      <nc r="E1375" t="inlineStr">
        <is>
          <t>Transporto srautų valdymo sistemų technologinė plėtra ir projektavimas.</t>
        </is>
      </nc>
      <ndxf>
        <font>
          <sz val="11"/>
          <color auto="1"/>
          <name val="Calibri"/>
          <scheme val="none"/>
        </font>
        <alignment vertical="top" wrapText="1" readingOrder="0"/>
        <border outline="0">
          <left style="thin">
            <color auto="1"/>
          </left>
          <right style="thin">
            <color auto="1"/>
          </right>
          <top style="thin">
            <color auto="1"/>
          </top>
          <bottom style="thin">
            <color auto="1"/>
          </bottom>
        </border>
      </ndxf>
    </rcc>
    <rcc rId="0" sId="1" dxf="1">
      <nc r="F1375" t="inlineStr">
        <is>
          <t>KTU Nacionalinis inovacijų ir verslo centras
Tel.: +370 695 37440
El. pašto adresas: nivc@ktu.lt</t>
        </is>
      </nc>
      <ndxf>
        <font>
          <sz val="11"/>
          <color auto="1"/>
          <name val="Calibri"/>
          <scheme val="none"/>
        </font>
        <alignment horizontal="left" vertical="top" wrapText="1" readingOrder="0"/>
        <border outline="0">
          <left style="thin">
            <color auto="1"/>
          </left>
          <right style="thin">
            <color auto="1"/>
          </right>
          <top style="thin">
            <color auto="1"/>
          </top>
          <bottom style="thin">
            <color auto="1"/>
          </bottom>
        </border>
      </ndxf>
    </rcc>
    <rcc rId="0" sId="1" dxf="1">
      <nc r="G1375">
        <v>22</v>
      </nc>
      <ndxf>
        <alignment horizontal="center" vertical="center" readingOrder="0"/>
        <border outline="0">
          <left style="thin">
            <color auto="1"/>
          </left>
          <right style="thin">
            <color auto="1"/>
          </right>
          <top style="thin">
            <color auto="1"/>
          </top>
          <bottom style="thin">
            <color auto="1"/>
          </bottom>
        </border>
      </ndxf>
    </rcc>
    <rcc rId="0" sId="1" dxf="1">
      <nc r="H1375">
        <f>IF(ISBLANK(G1375), ,VLOOKUP(G1375, Institucijos,2, FALSE))</f>
      </nc>
      <ndxf>
        <alignment horizontal="center" vertical="center" wrapText="1" readingOrder="0"/>
        <border outline="0">
          <left style="thin">
            <color auto="1"/>
          </left>
          <right style="thin">
            <color auto="1"/>
          </right>
          <top style="thin">
            <color auto="1"/>
          </top>
          <bottom style="thin">
            <color auto="1"/>
          </bottom>
        </border>
      </ndxf>
    </rcc>
  </rrc>
  <rrc rId="79294" sId="1" ref="A1704:XFD1704" action="deleteRow">
    <rfmt sheetId="1" xfDxf="1" sqref="A1704:XFD1704" start="0" length="0"/>
    <rcc rId="0" sId="1" dxf="1">
      <nc r="A1704">
        <f>IF(ISBLANK(D1704), ,VLOOKUP(D1704, Kodai,2, FALSE))</f>
      </nc>
      <ndxf>
        <alignment horizontal="left" vertical="center" wrapText="1" readingOrder="0"/>
        <border outline="0">
          <left style="thin">
            <color auto="1"/>
          </left>
          <right style="thin">
            <color auto="1"/>
          </right>
          <top style="thin">
            <color auto="1"/>
          </top>
          <bottom style="thin">
            <color auto="1"/>
          </bottom>
        </border>
      </ndxf>
    </rcc>
    <rcc rId="0" sId="1" dxf="1">
      <nc r="B1704">
        <f>IF(ISBLANK(D1704), ,VLOOKUP(D1704, Kodai,3, FALSE))</f>
      </nc>
      <ndxf>
        <alignment horizontal="left" vertical="center" wrapText="1" readingOrder="0"/>
        <border outline="0">
          <left style="thin">
            <color auto="1"/>
          </left>
          <right style="thin">
            <color auto="1"/>
          </right>
          <top style="thin">
            <color auto="1"/>
          </top>
          <bottom style="thin">
            <color auto="1"/>
          </bottom>
        </border>
      </ndxf>
    </rcc>
    <rcc rId="0" sId="1" dxf="1">
      <nc r="C1704">
        <f>IF(ISBLANK(D1704), ,VLOOKUP(D1704, Kodai,4, FALSE))</f>
      </nc>
      <ndxf>
        <alignment horizontal="left" vertical="center" wrapText="1" readingOrder="0"/>
        <border outline="0">
          <left style="thin">
            <color auto="1"/>
          </left>
          <right style="thin">
            <color auto="1"/>
          </right>
          <top style="thin">
            <color auto="1"/>
          </top>
          <bottom style="thin">
            <color auto="1"/>
          </bottom>
        </border>
      </ndxf>
    </rcc>
    <rcc rId="0" sId="1" dxf="1">
      <nc r="D1704" t="inlineStr">
        <is>
          <t>K4_P2_T2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04" t="inlineStr">
        <is>
          <t>Tūrinis mikroformavimas. Gilusis reaktyvusis joninis ėsdinimas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04"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04">
        <v>22</v>
      </nc>
      <ndxf>
        <alignment horizontal="center" vertical="center" readingOrder="0"/>
        <border outline="0">
          <left style="thin">
            <color auto="1"/>
          </left>
          <right style="thin">
            <color auto="1"/>
          </right>
          <top style="thin">
            <color auto="1"/>
          </top>
          <bottom style="thin">
            <color auto="1"/>
          </bottom>
        </border>
      </ndxf>
    </rcc>
    <rcc rId="0" sId="1" dxf="1">
      <nc r="H1704">
        <f>IF(ISBLANK(G1704), ,VLOOKUP(G1704, Institucijos,2, FALSE))</f>
      </nc>
      <ndxf>
        <alignment horizontal="center" vertical="center" wrapText="1" readingOrder="0"/>
        <border outline="0">
          <left style="thin">
            <color auto="1"/>
          </left>
          <right style="thin">
            <color auto="1"/>
          </right>
          <top style="thin">
            <color auto="1"/>
          </top>
          <bottom style="thin">
            <color auto="1"/>
          </bottom>
        </border>
      </ndxf>
    </rcc>
  </rrc>
  <rrc rId="79295" sId="1" ref="A1748:XFD1748" action="deleteRow">
    <rfmt sheetId="1" xfDxf="1" sqref="A1748:XFD1748" start="0" length="0"/>
    <rcc rId="0" sId="1" dxf="1">
      <nc r="A1748">
        <f>IF(ISBLANK(D1748), ,VLOOKUP(D1748, Kodai,2, FALSE))</f>
      </nc>
      <ndxf>
        <alignment horizontal="left" vertical="center" wrapText="1" readingOrder="0"/>
        <border outline="0">
          <left style="thin">
            <color auto="1"/>
          </left>
          <right style="thin">
            <color auto="1"/>
          </right>
          <top style="thin">
            <color auto="1"/>
          </top>
          <bottom style="thin">
            <color auto="1"/>
          </bottom>
        </border>
      </ndxf>
    </rcc>
    <rcc rId="0" sId="1" dxf="1">
      <nc r="B1748">
        <f>IF(ISBLANK(D1748), ,VLOOKUP(D1748, Kodai,3, FALSE))</f>
      </nc>
      <ndxf>
        <alignment horizontal="left" vertical="center" wrapText="1" readingOrder="0"/>
        <border outline="0">
          <left style="thin">
            <color auto="1"/>
          </left>
          <right style="thin">
            <color auto="1"/>
          </right>
          <top style="thin">
            <color auto="1"/>
          </top>
          <bottom style="thin">
            <color auto="1"/>
          </bottom>
        </border>
      </ndxf>
    </rcc>
    <rcc rId="0" sId="1" dxf="1">
      <nc r="C1748">
        <f>IF(ISBLANK(D1748), ,VLOOKUP(D1748, Kodai,4, FALSE))</f>
      </nc>
      <ndxf>
        <alignment horizontal="left" vertical="center" wrapText="1" readingOrder="0"/>
        <border outline="0">
          <left style="thin">
            <color auto="1"/>
          </left>
          <right style="thin">
            <color auto="1"/>
          </right>
          <top style="thin">
            <color auto="1"/>
          </top>
          <bottom style="thin">
            <color auto="1"/>
          </bottom>
        </border>
      </ndxf>
    </rcc>
    <rcc rId="0" sId="1" dxf="1">
      <nc r="D1748" t="inlineStr">
        <is>
          <t>K4_P2_T2</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48" t="inlineStr">
        <is>
          <t>Tūrinis mikroformavimas. Gilusis reaktyvusis joninis ėsdinimas</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48"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48">
        <v>22</v>
      </nc>
      <ndxf>
        <alignment horizontal="center" vertical="center" readingOrder="0"/>
        <border outline="0">
          <left style="thin">
            <color auto="1"/>
          </left>
          <right style="thin">
            <color auto="1"/>
          </right>
          <top style="thin">
            <color auto="1"/>
          </top>
          <bottom style="thin">
            <color auto="1"/>
          </bottom>
        </border>
      </ndxf>
    </rcc>
    <rcc rId="0" sId="1" dxf="1">
      <nc r="H1748">
        <f>IF(ISBLANK(G1748), ,VLOOKUP(G1748,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3D19A9-D786-4023-ABCA-EBDEE30FDB06}" action="delete"/>
  <rdn rId="0" localSheetId="1" customView="1" name="Z_BE3D19A9_D786_4023_ABCA_EBDEE30FDB06_.wvu.Cols" hidden="1" oldHidden="1">
    <formula>'Paslaugų sąrašas'!$H:$H</formula>
  </rdn>
  <rdn rId="0" localSheetId="1" customView="1" name="Z_BE3D19A9_D786_4023_ABCA_EBDEE30FDB06_.wvu.FilterData" hidden="1" oldHidden="1">
    <formula>'Paslaugų sąrašas'!$B$1:$I$2560</formula>
    <oldFormula>'Paslaugų sąrašas'!$B$1:$I$2560</oldFormula>
  </rdn>
  <rcv guid="{BE3D19A9-D786-4023-ABCA-EBDEE30FDB06}"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96" sId="1" ref="A1706:XFD1706" action="deleteRow">
    <rfmt sheetId="1" xfDxf="1" sqref="A1706:XFD1706" start="0" length="0"/>
    <rcc rId="0" sId="1" dxf="1">
      <nc r="A1706">
        <f>IF(ISBLANK(D1706), ,VLOOKUP(D1706, Kodai,2, FALSE))</f>
      </nc>
      <ndxf>
        <alignment horizontal="left" vertical="center" wrapText="1" readingOrder="0"/>
        <border outline="0">
          <left style="thin">
            <color auto="1"/>
          </left>
          <right style="thin">
            <color auto="1"/>
          </right>
          <top style="thin">
            <color auto="1"/>
          </top>
          <bottom style="thin">
            <color auto="1"/>
          </bottom>
        </border>
      </ndxf>
    </rcc>
    <rcc rId="0" sId="1" dxf="1">
      <nc r="B1706">
        <f>IF(ISBLANK(D1706), ,VLOOKUP(D1706, Kodai,3, FALSE))</f>
      </nc>
      <ndxf>
        <alignment horizontal="left" vertical="center" wrapText="1" readingOrder="0"/>
        <border outline="0">
          <left style="thin">
            <color auto="1"/>
          </left>
          <right style="thin">
            <color auto="1"/>
          </right>
          <top style="thin">
            <color auto="1"/>
          </top>
          <bottom style="thin">
            <color auto="1"/>
          </bottom>
        </border>
      </ndxf>
    </rcc>
    <rcc rId="0" sId="1" dxf="1">
      <nc r="C1706">
        <f>IF(ISBLANK(D1706), ,VLOOKUP(D1706, Kodai,4, FALSE))</f>
      </nc>
      <ndxf>
        <alignment horizontal="left" vertical="center" wrapText="1" readingOrder="0"/>
        <border outline="0">
          <left style="thin">
            <color auto="1"/>
          </left>
          <right style="thin">
            <color auto="1"/>
          </right>
          <top style="thin">
            <color auto="1"/>
          </top>
          <bottom style="thin">
            <color auto="1"/>
          </bottom>
        </border>
      </ndxf>
    </rcc>
    <rcc rId="0" sId="1" dxf="1">
      <nc r="D1706"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06" t="inlineStr">
        <is>
          <t>visų tipų plonasluoksnių bandinių struktūrinės analizės kiekybiniai ir kokybiniai tyrimai didelės skiriamosios gebos, automatiniu rentgeno spindulių difraktometru.</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06"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06">
        <v>22</v>
      </nc>
      <ndxf>
        <alignment horizontal="center" vertical="center" readingOrder="0"/>
        <border outline="0">
          <left style="thin">
            <color auto="1"/>
          </left>
          <right style="thin">
            <color auto="1"/>
          </right>
          <top style="thin">
            <color auto="1"/>
          </top>
          <bottom style="thin">
            <color auto="1"/>
          </bottom>
        </border>
      </ndxf>
    </rcc>
    <rcc rId="0" sId="1" dxf="1">
      <nc r="H1706">
        <f>IF(ISBLANK(G1706), ,VLOOKUP(G1706, Institucijos,2, FALSE))</f>
      </nc>
      <ndxf>
        <alignment horizontal="center" vertical="center" wrapText="1" readingOrder="0"/>
        <border outline="0">
          <left style="thin">
            <color auto="1"/>
          </left>
          <right style="thin">
            <color auto="1"/>
          </right>
          <top style="thin">
            <color auto="1"/>
          </top>
          <bottom style="thin">
            <color auto="1"/>
          </bottom>
        </border>
      </ndxf>
    </rcc>
  </rrc>
  <rrc rId="79297" sId="1" ref="A1747:XFD1747" action="deleteRow">
    <rfmt sheetId="1" xfDxf="1" sqref="A1747:XFD1747" start="0" length="0"/>
    <rcc rId="0" sId="1" dxf="1">
      <nc r="A1747">
        <f>IF(ISBLANK(D1747), ,VLOOKUP(D1747, Kodai,2, FALSE))</f>
      </nc>
      <ndxf>
        <alignment horizontal="left" vertical="center" wrapText="1" readingOrder="0"/>
        <border outline="0">
          <left style="thin">
            <color auto="1"/>
          </left>
          <right style="thin">
            <color auto="1"/>
          </right>
          <top style="thin">
            <color auto="1"/>
          </top>
          <bottom style="thin">
            <color auto="1"/>
          </bottom>
        </border>
      </ndxf>
    </rcc>
    <rcc rId="0" sId="1" dxf="1">
      <nc r="B1747">
        <f>IF(ISBLANK(D1747), ,VLOOKUP(D1747, Kodai,3, FALSE))</f>
      </nc>
      <ndxf>
        <alignment horizontal="left" vertical="center" wrapText="1" readingOrder="0"/>
        <border outline="0">
          <left style="thin">
            <color auto="1"/>
          </left>
          <right style="thin">
            <color auto="1"/>
          </right>
          <top style="thin">
            <color auto="1"/>
          </top>
          <bottom style="thin">
            <color auto="1"/>
          </bottom>
        </border>
      </ndxf>
    </rcc>
    <rcc rId="0" sId="1" dxf="1">
      <nc r="C1747">
        <f>IF(ISBLANK(D1747), ,VLOOKUP(D1747, Kodai,4, FALSE))</f>
      </nc>
      <ndxf>
        <alignment horizontal="left" vertical="center" wrapText="1" readingOrder="0"/>
        <border outline="0">
          <left style="thin">
            <color auto="1"/>
          </left>
          <right style="thin">
            <color auto="1"/>
          </right>
          <top style="thin">
            <color auto="1"/>
          </top>
          <bottom style="thin">
            <color auto="1"/>
          </bottom>
        </border>
      </ndxf>
    </rcc>
    <rcc rId="0" sId="1" dxf="1">
      <nc r="D1747"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47" t="inlineStr">
        <is>
          <t>visų tipų plonasluoksnių bandinių struktūrinės analizės kiekybiniai ir kokybiniai tyrimai didelės skiriamosios gebos, automatiniu rentgeno spindulių difraktometru.</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47"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47">
        <v>22</v>
      </nc>
      <ndxf>
        <alignment horizontal="center" vertical="center" readingOrder="0"/>
        <border outline="0">
          <left style="thin">
            <color auto="1"/>
          </left>
          <right style="thin">
            <color auto="1"/>
          </right>
          <top style="thin">
            <color auto="1"/>
          </top>
          <bottom style="thin">
            <color auto="1"/>
          </bottom>
        </border>
      </ndxf>
    </rcc>
    <rcc rId="0" sId="1" dxf="1">
      <nc r="H1747">
        <f>IF(ISBLANK(G1747), ,VLOOKUP(G1747, Institucijos,2, FALSE))</f>
      </nc>
      <ndxf>
        <alignment horizontal="center" vertical="center" wrapText="1" readingOrder="0"/>
        <border outline="0">
          <left style="thin">
            <color auto="1"/>
          </left>
          <right style="thin">
            <color auto="1"/>
          </right>
          <top style="thin">
            <color auto="1"/>
          </top>
          <bottom style="thin">
            <color auto="1"/>
          </bottom>
        </border>
      </ndxf>
    </rcc>
  </rrc>
  <rrc rId="79298" sId="1" ref="A1459:XFD1459" action="deleteRow">
    <rfmt sheetId="1" xfDxf="1" sqref="A1459:XFD1459" start="0" length="0"/>
    <rcc rId="0" sId="1" dxf="1">
      <nc r="A1459">
        <f>IF(ISBLANK(D1459), ,VLOOKUP(D1459, Kodai,2, FALSE))</f>
      </nc>
      <ndxf>
        <alignment horizontal="left" vertical="center" wrapText="1" readingOrder="0"/>
        <border outline="0">
          <left style="thin">
            <color auto="1"/>
          </left>
          <right style="thin">
            <color auto="1"/>
          </right>
          <top style="thin">
            <color auto="1"/>
          </top>
          <bottom style="thin">
            <color auto="1"/>
          </bottom>
        </border>
      </ndxf>
    </rcc>
    <rcc rId="0" sId="1" dxf="1">
      <nc r="B1459">
        <f>IF(ISBLANK(D1459), ,VLOOKUP(D1459, Kodai,3, FALSE))</f>
      </nc>
      <ndxf>
        <alignment horizontal="left" vertical="center" wrapText="1" readingOrder="0"/>
        <border outline="0">
          <left style="thin">
            <color auto="1"/>
          </left>
          <right style="thin">
            <color auto="1"/>
          </right>
          <top style="thin">
            <color auto="1"/>
          </top>
          <bottom style="thin">
            <color auto="1"/>
          </bottom>
        </border>
      </ndxf>
    </rcc>
    <rcc rId="0" sId="1" dxf="1">
      <nc r="C1459">
        <f>IF(ISBLANK(D1459), ,VLOOKUP(D1459, Kodai,4, FALSE))</f>
      </nc>
      <ndxf>
        <alignment horizontal="left" vertical="center" wrapText="1" readingOrder="0"/>
        <border outline="0">
          <left style="thin">
            <color auto="1"/>
          </left>
          <right style="thin">
            <color auto="1"/>
          </right>
          <top style="thin">
            <color auto="1"/>
          </top>
          <bottom style="thin">
            <color auto="1"/>
          </bottom>
        </border>
      </ndxf>
    </rcc>
    <rcc rId="0" sId="1" dxf="1">
      <nc r="D1459" t="inlineStr">
        <is>
          <t>K5_P3_T2</t>
        </is>
      </nc>
      <ndxf>
        <font>
          <sz val="11"/>
          <color auto="1"/>
          <name val="Calibri"/>
          <scheme val="none"/>
        </font>
        <alignment horizontal="center" vertical="center" readingOrder="0"/>
        <border outline="0">
          <left style="thin">
            <color auto="1"/>
          </left>
          <right style="thin">
            <color auto="1"/>
          </right>
          <top style="thin">
            <color auto="1"/>
          </top>
          <bottom style="thin">
            <color auto="1"/>
          </bottom>
        </border>
      </ndxf>
    </rcc>
    <rcc rId="0" sId="1" dxf="1">
      <nc r="E1459" t="inlineStr">
        <is>
          <t>Vizualinės kriptografijos algoritmų kūrimas  panaudojant fraktalines muaro gardeles bei chaotinius svyravimus</t>
        </is>
      </nc>
      <ndxf>
        <font>
          <sz val="11"/>
          <color auto="1"/>
          <name val="Calibri"/>
          <scheme val="none"/>
        </font>
        <alignment vertical="top" wrapText="1" readingOrder="0"/>
        <border outline="0">
          <left style="thin">
            <color auto="1"/>
          </left>
          <right style="thin">
            <color auto="1"/>
          </right>
          <top style="thin">
            <color auto="1"/>
          </top>
          <bottom style="thin">
            <color auto="1"/>
          </bottom>
        </border>
      </ndxf>
    </rcc>
    <rcc rId="0" sId="1" dxf="1">
      <nc r="F1459" t="inlineStr">
        <is>
          <t>KTU Nacionalinis inovacijų ir verslo centras
Tel.: +370 695 37440
El. pašto adresas: nivc@ktu.lt</t>
        </is>
      </nc>
      <ndxf>
        <font>
          <sz val="11"/>
          <color auto="1"/>
          <name val="Calibri"/>
          <scheme val="none"/>
        </font>
        <alignment horizontal="left" vertical="top" wrapText="1" readingOrder="0"/>
        <border outline="0">
          <left style="thin">
            <color auto="1"/>
          </left>
          <right style="thin">
            <color auto="1"/>
          </right>
          <top style="thin">
            <color auto="1"/>
          </top>
          <bottom style="thin">
            <color auto="1"/>
          </bottom>
        </border>
      </ndxf>
    </rcc>
    <rcc rId="0" sId="1" dxf="1">
      <nc r="G1459">
        <v>22</v>
      </nc>
      <ndxf>
        <alignment horizontal="center" vertical="center" readingOrder="0"/>
        <border outline="0">
          <left style="thin">
            <color auto="1"/>
          </left>
          <right style="thin">
            <color auto="1"/>
          </right>
          <top style="thin">
            <color auto="1"/>
          </top>
          <bottom style="thin">
            <color auto="1"/>
          </bottom>
        </border>
      </ndxf>
    </rcc>
    <rcc rId="0" sId="1" dxf="1">
      <nc r="H1459">
        <f>IF(ISBLANK(G1459), ,VLOOKUP(G1459, Institucijos,2, FALSE))</f>
      </nc>
      <ndxf>
        <alignment horizontal="center" vertical="center" wrapText="1" readingOrder="0"/>
        <border outline="0">
          <left style="thin">
            <color auto="1"/>
          </left>
          <right style="thin">
            <color auto="1"/>
          </right>
          <top style="thin">
            <color auto="1"/>
          </top>
          <bottom style="thin">
            <color auto="1"/>
          </bottom>
        </border>
      </ndxf>
    </rcc>
  </rrc>
  <rcc rId="79299" sId="1">
    <oc r="E2180" t="inlineStr">
      <is>
        <t>Žaidybinių strategijų ir elementų taikymo mokymosi procese įtaka  
testų ir egzaminų rezultatams</t>
      </is>
    </oc>
    <nc r="E2180" t="inlineStr">
      <is>
        <t>Žaidybinių strategijų ir elementų taikymo mokymosi procese įtaka testų ir egzaminų rezultatams</t>
      </is>
    </nc>
  </rcc>
  <rcc rId="79300" sId="1">
    <oc r="E166" t="inlineStr">
      <is>
        <t>Žemės ūkio, buitinių atliekų naudojimas energijos gamybai.  Rezultate bus atlikta 15-30 psl. techninė galimybių studija, kuria siekiama įvertinti atliek7 energijos potencial1, j7 panaudojim1 energijos gamybai 5vairiais metodais..</t>
      </is>
    </oc>
    <nc r="E166" t="inlineStr">
      <is>
        <t>Žemės ūkio, buitinių atliekų naudojimas energijos gamybai.  Rezultate bus atlikta 15-30 psl. techninė galimybių studija, kuria siekiama įvertinti atliek7 energijos potencial1, j7 panaudojim1 energijos gamybai 5vairiais metodais.</t>
      </is>
    </nc>
  </rcc>
  <rrc rId="79301" sId="1" ref="A893:XFD893" action="deleteRow">
    <rfmt sheetId="1" xfDxf="1" sqref="A893:XFD893" start="0" length="0"/>
    <rcc rId="0" sId="1" dxf="1">
      <nc r="A893">
        <f>IF(ISBLANK(D893), ,VLOOKUP(D893, Kodai,2, FALSE))</f>
      </nc>
      <ndxf>
        <alignment horizontal="left" vertical="center" wrapText="1" readingOrder="0"/>
        <border outline="0">
          <left style="thin">
            <color auto="1"/>
          </left>
          <right style="thin">
            <color auto="1"/>
          </right>
          <top style="thin">
            <color auto="1"/>
          </top>
          <bottom style="thin">
            <color auto="1"/>
          </bottom>
        </border>
      </ndxf>
    </rcc>
    <rcc rId="0" sId="1" dxf="1">
      <nc r="B893">
        <f>IF(ISBLANK(D893), ,VLOOKUP(D893, Kodai,3, FALSE))</f>
      </nc>
      <ndxf>
        <alignment horizontal="left" vertical="center" wrapText="1" readingOrder="0"/>
        <border outline="0">
          <left style="thin">
            <color auto="1"/>
          </left>
          <right style="thin">
            <color auto="1"/>
          </right>
          <top style="thin">
            <color auto="1"/>
          </top>
          <bottom style="thin">
            <color auto="1"/>
          </bottom>
        </border>
      </ndxf>
    </rcc>
    <rcc rId="0" sId="1" dxf="1">
      <nc r="C893">
        <f>IF(ISBLANK(D893), ,VLOOKUP(D893, Kodai,4, FALSE))</f>
      </nc>
      <ndxf>
        <alignment horizontal="left" vertical="center" wrapText="1" readingOrder="0"/>
        <border outline="0">
          <left style="thin">
            <color auto="1"/>
          </left>
          <right style="thin">
            <color auto="1"/>
          </right>
          <top style="thin">
            <color auto="1"/>
          </top>
          <bottom style="thin">
            <color auto="1"/>
          </bottom>
        </border>
      </ndxf>
    </rcc>
    <rcc rId="0" sId="1" dxf="1">
      <nc r="D893" t="inlineStr">
        <is>
          <t>K2_P3_T2</t>
        </is>
      </nc>
      <ndxf>
        <font>
          <sz val="11"/>
          <color auto="1"/>
          <name val="Calibri"/>
          <scheme val="minor"/>
        </font>
        <alignment horizontal="center" vertical="center" readingOrder="0"/>
        <border outline="0">
          <left style="thin">
            <color rgb="FF000000"/>
          </left>
          <right style="thin">
            <color rgb="FF000000"/>
          </right>
          <top style="thin">
            <color rgb="FF000000"/>
          </top>
          <bottom style="thin">
            <color rgb="FF000000"/>
          </bottom>
        </border>
      </ndxf>
    </rcc>
    <rcc rId="0" sId="1" dxf="1">
      <nc r="E893" t="inlineStr">
        <is>
          <t>Žmogaus sveikatinimo ir aktyvumo vertinimo įrangos kūrimas.</t>
        </is>
      </nc>
      <ndxf>
        <font>
          <sz val="11"/>
          <color auto="1"/>
          <name val="Calibri"/>
          <scheme val="minor"/>
        </font>
        <alignment vertical="top" wrapText="1" readingOrder="0"/>
        <border outline="0">
          <left style="thin">
            <color rgb="FF000000"/>
          </left>
          <right style="thin">
            <color rgb="FF000000"/>
          </right>
          <top style="thin">
            <color rgb="FF000000"/>
          </top>
          <bottom style="thin">
            <color rgb="FF000000"/>
          </bottom>
        </border>
      </ndxf>
    </rcc>
    <rcc rId="0" sId="1" dxf="1">
      <nc r="F893"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rgb="FF000000"/>
          </left>
          <right style="thin">
            <color rgb="FF000000"/>
          </right>
          <top style="thin">
            <color rgb="FF000000"/>
          </top>
          <bottom style="thin">
            <color rgb="FF000000"/>
          </bottom>
        </border>
      </ndxf>
    </rcc>
    <rcc rId="0" sId="1" dxf="1">
      <nc r="G893">
        <v>22</v>
      </nc>
      <ndxf>
        <alignment horizontal="center" vertical="center" readingOrder="0"/>
        <border outline="0">
          <left style="thin">
            <color rgb="FF000000"/>
          </left>
          <right style="thin">
            <color rgb="FF000000"/>
          </right>
          <top style="thin">
            <color rgb="FF000000"/>
          </top>
          <bottom style="thin">
            <color rgb="FF000000"/>
          </bottom>
        </border>
      </ndxf>
    </rcc>
    <rcc rId="0" sId="1" dxf="1">
      <nc r="H893">
        <f>IF(ISBLANK(G893), ,VLOOKUP(G893,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302" sId="1" ref="A1744:XFD1744" action="deleteRow">
    <rfmt sheetId="1" xfDxf="1" sqref="A1744:XFD1744" start="0" length="0"/>
    <rcc rId="0" sId="1" dxf="1">
      <nc r="A1744">
        <f>IF(ISBLANK(D1744), ,VLOOKUP(D1744, Kodai,2, FALSE))</f>
      </nc>
      <ndxf>
        <alignment horizontal="left" vertical="center" wrapText="1" readingOrder="0"/>
        <border outline="0">
          <left style="thin">
            <color auto="1"/>
          </left>
          <right style="thin">
            <color auto="1"/>
          </right>
          <top style="thin">
            <color auto="1"/>
          </top>
          <bottom style="thin">
            <color auto="1"/>
          </bottom>
        </border>
      </ndxf>
    </rcc>
    <rcc rId="0" sId="1" dxf="1">
      <nc r="B1744">
        <f>IF(ISBLANK(D1744), ,VLOOKUP(D1744, Kodai,3, FALSE))</f>
      </nc>
      <ndxf>
        <alignment horizontal="left" vertical="center" wrapText="1" readingOrder="0"/>
        <border outline="0">
          <left style="thin">
            <color auto="1"/>
          </left>
          <right style="thin">
            <color auto="1"/>
          </right>
          <top style="thin">
            <color auto="1"/>
          </top>
          <bottom style="thin">
            <color auto="1"/>
          </bottom>
        </border>
      </ndxf>
    </rcc>
    <rcc rId="0" sId="1" dxf="1">
      <nc r="C1744">
        <f>IF(ISBLANK(D1744), ,VLOOKUP(D1744, Kodai,4, FALSE))</f>
      </nc>
      <ndxf>
        <alignment horizontal="left" vertical="center" wrapText="1" readingOrder="0"/>
        <border outline="0">
          <left style="thin">
            <color auto="1"/>
          </left>
          <right style="thin">
            <color auto="1"/>
          </right>
          <top style="thin">
            <color auto="1"/>
          </top>
          <bottom style="thin">
            <color auto="1"/>
          </bottom>
        </border>
      </ndxf>
    </rcc>
    <rcc rId="0" sId="1" dxf="1">
      <nc r="D1744" t="inlineStr">
        <is>
          <t>K4_P2_T3</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1744" t="inlineStr">
        <is>
          <t>Inovatyvių medžiagų ir struktūrų tyrimas fizikiniais ir cheminiais medžiagų analizės metodais. Plonaplėvelių nanostruktūrinių saviorganizuojančių sistemų formavimas ir tyrimai</t>
        </is>
      </nc>
      <ndxf>
        <font>
          <sz val="11"/>
          <color auto="1"/>
          <name val="Calibri"/>
          <scheme val="minor"/>
        </font>
        <alignment vertical="top" wrapText="1" readingOrder="0"/>
        <border outline="0">
          <left style="thin">
            <color auto="1"/>
          </left>
          <right style="thin">
            <color auto="1"/>
          </right>
          <top style="thin">
            <color auto="1"/>
          </top>
          <bottom style="thin">
            <color auto="1"/>
          </bottom>
        </border>
      </ndxf>
    </rcc>
    <rcc rId="0" sId="1" dxf="1">
      <nc r="F1744" t="inlineStr">
        <is>
          <t xml:space="preserve">KTU Nacionalinis inovacijų ir verslo centras
Tel.: +370 695 37440
El. pašto adresas: nivc@ktu.lt
</t>
        </is>
      </nc>
      <ndxf>
        <font>
          <sz val="11"/>
          <color auto="1"/>
          <name val="Calibri"/>
          <scheme val="minor"/>
        </font>
        <alignment horizontal="left" vertical="top" wrapText="1" readingOrder="0"/>
        <border outline="0">
          <left style="thin">
            <color auto="1"/>
          </left>
          <right style="thin">
            <color auto="1"/>
          </right>
          <top style="thin">
            <color auto="1"/>
          </top>
          <bottom style="thin">
            <color auto="1"/>
          </bottom>
        </border>
        <protection locked="0"/>
      </ndxf>
    </rcc>
    <rcc rId="0" sId="1" dxf="1">
      <nc r="G1744">
        <v>22</v>
      </nc>
      <ndxf>
        <alignment horizontal="center" vertical="center" readingOrder="0"/>
        <border outline="0">
          <left style="thin">
            <color auto="1"/>
          </left>
          <right style="thin">
            <color auto="1"/>
          </right>
          <top style="thin">
            <color auto="1"/>
          </top>
          <bottom style="thin">
            <color auto="1"/>
          </bottom>
        </border>
      </ndxf>
    </rcc>
    <rcc rId="0" sId="1" dxf="1">
      <nc r="H1744">
        <f>IF(ISBLANK(G1744), ,VLOOKUP(G1744, Institucijos,2, FALSE))</f>
      </nc>
      <ndxf>
        <alignment horizontal="center" vertical="center" wrapText="1" readingOrder="0"/>
        <border outline="0">
          <left style="thin">
            <color auto="1"/>
          </left>
          <right style="thin">
            <color auto="1"/>
          </right>
          <top style="thin">
            <color auto="1"/>
          </top>
          <bottom style="thin">
            <color auto="1"/>
          </bottom>
        </border>
      </ndxf>
    </rcc>
  </rrc>
  <rrc rId="79303" sId="1" ref="A1447:XFD1447" action="deleteRow">
    <rfmt sheetId="1" xfDxf="1" sqref="A1447:XFD1447" start="0" length="0"/>
    <rcc rId="0" sId="1" dxf="1">
      <nc r="A1447">
        <f>IF(ISBLANK(D1447), ,VLOOKUP(D1447, Kodai,2, FALSE))</f>
      </nc>
      <ndxf>
        <alignment horizontal="left" vertical="center" wrapText="1" readingOrder="0"/>
        <border outline="0">
          <left style="thin">
            <color auto="1"/>
          </left>
          <right style="thin">
            <color auto="1"/>
          </right>
          <top style="thin">
            <color auto="1"/>
          </top>
          <bottom style="thin">
            <color auto="1"/>
          </bottom>
        </border>
      </ndxf>
    </rcc>
    <rcc rId="0" sId="1" dxf="1">
      <nc r="B1447">
        <f>IF(ISBLANK(D1447), ,VLOOKUP(D1447, Kodai,3, FALSE))</f>
      </nc>
      <ndxf>
        <alignment horizontal="left" vertical="center" wrapText="1" readingOrder="0"/>
        <border outline="0">
          <left style="thin">
            <color auto="1"/>
          </left>
          <right style="thin">
            <color auto="1"/>
          </right>
          <top style="thin">
            <color auto="1"/>
          </top>
          <bottom style="thin">
            <color auto="1"/>
          </bottom>
        </border>
      </ndxf>
    </rcc>
    <rcc rId="0" sId="1" dxf="1">
      <nc r="C1447">
        <f>IF(ISBLANK(D1447), ,VLOOKUP(D1447, Kodai,4, FALSE))</f>
      </nc>
      <ndxf>
        <alignment horizontal="left" vertical="center" wrapText="1" readingOrder="0"/>
        <border outline="0">
          <left style="thin">
            <color auto="1"/>
          </left>
          <right style="thin">
            <color auto="1"/>
          </right>
          <top style="thin">
            <color auto="1"/>
          </top>
          <bottom style="thin">
            <color auto="1"/>
          </bottom>
        </border>
      </ndxf>
    </rcc>
    <rcc rId="0" sId="1" dxf="1">
      <nc r="D1447" t="inlineStr">
        <is>
          <t>K5_P3_T1</t>
        </is>
      </nc>
      <ndxf>
        <font>
          <sz val="11"/>
          <color auto="1"/>
          <name val="Calibri"/>
          <scheme val="none"/>
        </font>
        <alignment horizontal="center" vertical="center" readingOrder="0"/>
        <border outline="0">
          <left style="thin">
            <color auto="1"/>
          </left>
          <right style="thin">
            <color auto="1"/>
          </right>
          <top style="thin">
            <color auto="1"/>
          </top>
          <bottom style="thin">
            <color auto="1"/>
          </bottom>
        </border>
      </ndxf>
    </rcc>
    <rcc rId="0" sId="1" dxf="1">
      <nc r="E1447" t="inlineStr">
        <is>
          <t>Konsultavimas optimizavimo algoritmų tematika. Inžinerijoje, kaip ir kitur, svarbu atpažinti  taikomajame uždavinyje  optimizacijos  taikymo galimybes. Deja,  kol kas per retai tai įvyksta.  Konsutacijos bus sudarytos  iš etapų: 1. Uždavinio optimizavimo  galimybių analizė. 2. Optimizavimo  kriterijaus nustatymas.  3. Tinkamo kuo paprasčiausio progaminio apūpinimo nustatymas ir uždavinio suvedimas. 4. Sprendimo metodų ir algoritmų  parinkimas. 5. Matematinio sprendinio taikomoji interpretacija.</t>
        </is>
      </nc>
      <ndxf>
        <font>
          <sz val="11"/>
          <color auto="1"/>
          <name val="Calibri"/>
          <scheme val="none"/>
        </font>
        <alignment vertical="top" wrapText="1" readingOrder="0"/>
        <border outline="0">
          <left style="thin">
            <color auto="1"/>
          </left>
          <right style="thin">
            <color auto="1"/>
          </right>
          <top style="thin">
            <color auto="1"/>
          </top>
          <bottom style="thin">
            <color auto="1"/>
          </bottom>
        </border>
      </ndxf>
    </rcc>
    <rcc rId="0" sId="1" dxf="1">
      <nc r="F1447" t="inlineStr">
        <is>
          <t>KTU Nacionalinis inovacijų ir verslo centras
Tel.: +370 695 37440
El. pašto adresas: nivc@ktu.lt</t>
        </is>
      </nc>
      <ndxf>
        <font>
          <sz val="11"/>
          <color auto="1"/>
          <name val="Calibri"/>
          <scheme val="none"/>
        </font>
        <alignment horizontal="left" vertical="top" wrapText="1" readingOrder="0"/>
        <border outline="0">
          <left style="thin">
            <color auto="1"/>
          </left>
          <right style="thin">
            <color auto="1"/>
          </right>
          <top style="thin">
            <color auto="1"/>
          </top>
          <bottom style="thin">
            <color auto="1"/>
          </bottom>
        </border>
      </ndxf>
    </rcc>
    <rcc rId="0" sId="1" dxf="1">
      <nc r="G1447">
        <v>22</v>
      </nc>
      <ndxf>
        <alignment horizontal="center" vertical="center" readingOrder="0"/>
        <border outline="0">
          <left style="thin">
            <color auto="1"/>
          </left>
          <right style="thin">
            <color auto="1"/>
          </right>
          <top style="thin">
            <color auto="1"/>
          </top>
          <bottom style="thin">
            <color auto="1"/>
          </bottom>
        </border>
      </ndxf>
    </rcc>
    <rcc rId="0" sId="1" dxf="1">
      <nc r="H1447">
        <f>IF(ISBLANK(G1447), ,VLOOKUP(G1447, Institucijos,2, FALSE))</f>
      </nc>
      <ndxf>
        <alignment horizontal="center" vertical="center" wrapText="1" readingOrder="0"/>
        <border outline="0">
          <left style="thin">
            <color auto="1"/>
          </left>
          <right style="thin">
            <color auto="1"/>
          </right>
          <top style="thin">
            <color auto="1"/>
          </top>
          <bottom style="thin">
            <color auto="1"/>
          </bottom>
        </border>
      </ndxf>
    </rcc>
  </rr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3D19A9-D786-4023-ABCA-EBDEE30FDB06}" action="delete"/>
  <rdn rId="0" localSheetId="1" customView="1" name="Z_BE3D19A9_D786_4023_ABCA_EBDEE30FDB06_.wvu.FilterData" hidden="1" oldHidden="1">
    <formula>'Paslaugų sąrašas'!$A$1:$H$5530</formula>
    <oldFormula>'Paslaugų sąrašas'!$E$1:$E$5530</oldFormula>
  </rdn>
  <rcv guid="{BE3D19A9-D786-4023-ABCA-EBDEE30FDB06}"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3D19A9-D786-4023-ABCA-EBDEE30FDB06}" action="delete"/>
  <rdn rId="0" localSheetId="1" customView="1" name="Z_BE3D19A9_D786_4023_ABCA_EBDEE30FDB06_.wvu.Cols" hidden="1" oldHidden="1">
    <formula>'Paslaugų sąrašas'!$E:$E,'Paslaugų sąrašas'!$H:$H</formula>
    <oldFormula>'Paslaugų sąrašas'!$H:$H</oldFormula>
  </rdn>
  <rdn rId="0" localSheetId="1" customView="1" name="Z_BE3D19A9_D786_4023_ABCA_EBDEE30FDB06_.wvu.FilterData" hidden="1" oldHidden="1">
    <formula>'Paslaugų sąrašas'!$B$1:$I$2560</formula>
    <oldFormula>'Paslaugų sąrašas'!$B$1:$I$2560</oldFormula>
  </rdn>
  <rcv guid="{BE3D19A9-D786-4023-ABCA-EBDEE30FDB06}"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3D19A9-D786-4023-ABCA-EBDEE30FDB06}" action="delete"/>
  <rdn rId="0" localSheetId="1" customView="1" name="Z_BE3D19A9_D786_4023_ABCA_EBDEE30FDB06_.wvu.Cols" hidden="1" oldHidden="1">
    <formula>'Paslaugų sąrašas'!$E:$E,'Paslaugų sąrašas'!$H:$H</formula>
    <oldFormula>'Paslaugų sąrašas'!$E:$E,'Paslaugų sąrašas'!$H:$H</oldFormula>
  </rdn>
  <rdn rId="0" localSheetId="1" customView="1" name="Z_BE3D19A9_D786_4023_ABCA_EBDEE30FDB06_.wvu.FilterData" hidden="1" oldHidden="1">
    <formula>'Paslaugų sąrašas'!$B$1:$I$2560</formula>
    <oldFormula>'Paslaugų sąrašas'!$B$1:$I$2560</oldFormula>
  </rdn>
  <rcv guid="{BE3D19A9-D786-4023-ABCA-EBDEE30FDB06}"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4889" sId="1" ref="A1:XFD1" action="insertRow" edge="1">
    <undo index="2" exp="area" ref3D="1" dr="$H$1:$H$1048576" dn="Z_BE3D19A9_D786_4023_ABCA_EBDEE30FDB06_.wvu.Cols" sId="1"/>
    <undo index="1" exp="area" ref3D="1" dr="$E$1:$E$1048576" dn="Z_BE3D19A9_D786_4023_ABCA_EBDEE30FDB06_.wvu.Cols" sId="1"/>
  </rrc>
  <rcc rId="84890" sId="1">
    <nc r="A1" t="inlineStr">
      <is>
        <t>Mokslinių tyrimų ir eksperimentinės plėtros paslaugų už inovacinius čekius sąrašas</t>
      </is>
    </nc>
  </rcc>
  <rfmt sheetId="1" sqref="A1">
    <dxf>
      <alignment horizontal="left" readingOrder="0"/>
    </dxf>
  </rfmt>
  <rfmt sheetId="1" sqref="A1" start="0" length="2147483647">
    <dxf>
      <font>
        <sz val="12"/>
      </font>
    </dxf>
  </rfmt>
  <rfmt sheetId="1" sqref="A1" start="0" length="2147483647">
    <dxf>
      <font>
        <sz val="14"/>
      </font>
    </dxf>
  </rfmt>
  <rfmt sheetId="1" sqref="A1" start="0" length="2147483647">
    <dxf>
      <font>
        <sz val="16"/>
      </font>
    </dxf>
  </rfmt>
  <rfmt sheetId="1" sqref="A1" start="0" length="2147483647">
    <dxf>
      <font>
        <b/>
      </font>
    </dxf>
  </rfmt>
  <rcv guid="{BE3D19A9-D786-4023-ABCA-EBDEE30FDB06}" action="delete"/>
  <rdn rId="0" localSheetId="1" customView="1" name="Z_BE3D19A9_D786_4023_ABCA_EBDEE30FDB06_.wvu.Cols" hidden="1" oldHidden="1">
    <formula>'Paslaugų sąrašas'!$E:$E,'Paslaugų sąrašas'!$H:$H</formula>
    <oldFormula>'Paslaugų sąrašas'!$E:$E,'Paslaugų sąrašas'!$H:$H</oldFormula>
  </rdn>
  <rdn rId="0" localSheetId="1" customView="1" name="Z_BE3D19A9_D786_4023_ABCA_EBDEE30FDB06_.wvu.FilterData" hidden="1" oldHidden="1">
    <formula>'Paslaugų sąrašas'!$B$2:$I$2561</formula>
    <oldFormula>'Paslaugų sąrašas'!$B$2:$I$2561</oldFormula>
  </rdn>
  <rcv guid="{BE3D19A9-D786-4023-ABCA-EBDEE30FDB06}"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I2">
    <dxf>
      <border>
        <top style="thin">
          <color indexed="64"/>
        </top>
        <bottom style="thin">
          <color indexed="64"/>
        </bottom>
        <horizontal style="thin">
          <color indexed="64"/>
        </horizontal>
      </border>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109" start="0" length="0">
    <dxf>
      <alignment wrapText="1" readingOrder="0"/>
    </dxf>
  </rfmt>
  <rfmt sheetId="1" sqref="F1110" start="0" length="0">
    <dxf>
      <alignment wrapText="1" readingOrder="0"/>
    </dxf>
  </rfmt>
  <rfmt sheetId="1" sqref="F1111" start="0" length="0">
    <dxf>
      <alignment wrapText="1" readingOrder="0"/>
    </dxf>
  </rfmt>
  <rfmt sheetId="1" sqref="F1112" start="0" length="0">
    <dxf>
      <alignment wrapText="1" readingOrder="0"/>
    </dxf>
  </rfmt>
  <rfmt sheetId="1" sqref="F1113" start="0" length="0">
    <dxf>
      <alignment wrapText="1" readingOrder="0"/>
    </dxf>
  </rfmt>
  <rfmt sheetId="1" sqref="F1114" start="0" length="0">
    <dxf>
      <alignment wrapText="1" readingOrder="0"/>
    </dxf>
  </rfmt>
  <rfmt sheetId="1" sqref="F1115" start="0" length="0">
    <dxf>
      <alignment wrapText="1" readingOrder="0"/>
    </dxf>
  </rfmt>
  <rfmt sheetId="1" sqref="F1116" start="0" length="0">
    <dxf>
      <alignment wrapText="1" readingOrder="0"/>
    </dxf>
  </rfmt>
  <rfmt sheetId="1" sqref="F1117" start="0" length="0">
    <dxf>
      <alignment wrapText="1" readingOrder="0"/>
    </dxf>
  </rfmt>
  <rfmt sheetId="1" sqref="F1118" start="0" length="0">
    <dxf>
      <alignment wrapText="1" readingOrder="0"/>
    </dxf>
  </rfmt>
  <rfmt sheetId="1" sqref="F1119" start="0" length="0">
    <dxf>
      <alignment wrapText="1" readingOrder="0"/>
    </dxf>
  </rfmt>
  <rfmt sheetId="1" sqref="F1120" start="0" length="0">
    <dxf>
      <alignment wrapText="1" readingOrder="0"/>
    </dxf>
  </rfmt>
  <rfmt sheetId="1" sqref="F1121" start="0" length="0">
    <dxf>
      <alignment wrapText="1" readingOrder="0"/>
    </dxf>
  </rfmt>
  <rfmt sheetId="1" sqref="F1122" start="0" length="0">
    <dxf>
      <alignment wrapText="1" readingOrder="0"/>
    </dxf>
  </rfmt>
  <rfmt sheetId="1" sqref="F1123" start="0" length="0">
    <dxf>
      <alignment wrapText="1" readingOrder="0"/>
    </dxf>
  </rfmt>
  <rfmt sheetId="1" sqref="F1124" start="0" length="0">
    <dxf>
      <alignment wrapText="1" readingOrder="0"/>
    </dxf>
  </rfmt>
  <rfmt sheetId="1" sqref="F1125" start="0" length="0">
    <dxf>
      <alignment wrapText="1" readingOrder="0"/>
    </dxf>
  </rfmt>
  <rfmt sheetId="1" sqref="F1126" start="0" length="0">
    <dxf>
      <alignment wrapText="1" readingOrder="0"/>
    </dxf>
  </rfmt>
  <rfmt sheetId="1" sqref="F1127" start="0" length="0">
    <dxf>
      <alignment wrapText="1" readingOrder="0"/>
    </dxf>
  </rfmt>
  <rfmt sheetId="1" sqref="F1128" start="0" length="0">
    <dxf>
      <alignment wrapText="1" readingOrder="0"/>
    </dxf>
  </rfmt>
  <rfmt sheetId="1" sqref="F1129" start="0" length="0">
    <dxf>
      <alignment wrapText="1" readingOrder="0"/>
    </dxf>
  </rfmt>
  <rfmt sheetId="1" sqref="F1130" start="0" length="0">
    <dxf>
      <alignment wrapText="1" readingOrder="0"/>
    </dxf>
  </rfmt>
  <rfmt sheetId="1" sqref="F1131" start="0" length="0">
    <dxf>
      <alignment wrapText="1" readingOrder="0"/>
    </dxf>
  </rfmt>
  <rfmt sheetId="1" sqref="F1132" start="0" length="0">
    <dxf>
      <alignment wrapText="1" readingOrder="0"/>
    </dxf>
  </rfmt>
  <rfmt sheetId="1" sqref="F1133" start="0" length="0">
    <dxf>
      <alignment wrapText="1" readingOrder="0"/>
    </dxf>
  </rfmt>
  <rfmt sheetId="1" sqref="F1134" start="0" length="0">
    <dxf>
      <alignment wrapText="1" readingOrder="0"/>
    </dxf>
  </rfmt>
  <rfmt sheetId="1" sqref="F1135" start="0" length="0">
    <dxf>
      <alignment wrapText="1" readingOrder="0"/>
    </dxf>
  </rfmt>
  <rfmt sheetId="1" sqref="F1136" start="0" length="0">
    <dxf>
      <alignment wrapText="1" readingOrder="0"/>
    </dxf>
  </rfmt>
  <rfmt sheetId="1" sqref="F1137" start="0" length="0">
    <dxf>
      <alignment wrapText="1" readingOrder="0"/>
    </dxf>
  </rfmt>
  <rfmt sheetId="1" sqref="F1138" start="0" length="0">
    <dxf>
      <alignment wrapText="1" readingOrder="0"/>
    </dxf>
  </rfmt>
  <rfmt sheetId="1" sqref="F1139" start="0" length="0">
    <dxf>
      <alignment wrapText="1" readingOrder="0"/>
    </dxf>
  </rfmt>
  <rfmt sheetId="1" sqref="F1140" start="0" length="0">
    <dxf>
      <alignment wrapText="1" readingOrder="0"/>
    </dxf>
  </rfmt>
  <rfmt sheetId="1" sqref="F1141" start="0" length="0">
    <dxf>
      <alignment wrapText="1" readingOrder="0"/>
    </dxf>
  </rfmt>
  <rfmt sheetId="1" sqref="F1142" start="0" length="0">
    <dxf>
      <alignment wrapText="1" readingOrder="0"/>
    </dxf>
  </rfmt>
  <rfmt sheetId="1" sqref="F1143" start="0" length="0">
    <dxf>
      <alignment wrapText="1" readingOrder="0"/>
    </dxf>
  </rfmt>
  <rfmt sheetId="1" sqref="F1144" start="0" length="0">
    <dxf>
      <alignment wrapText="1" readingOrder="0"/>
    </dxf>
  </rfmt>
  <rfmt sheetId="1" sqref="F1145" start="0" length="0">
    <dxf>
      <alignment wrapText="1" readingOrder="0"/>
    </dxf>
  </rfmt>
  <rfmt sheetId="1" sqref="F1147" start="0" length="0">
    <dxf>
      <alignment wrapText="1" readingOrder="0"/>
    </dxf>
  </rfmt>
  <rfmt sheetId="1" sqref="F1148" start="0" length="0">
    <dxf>
      <alignment wrapText="1" readingOrder="0"/>
    </dxf>
  </rfmt>
  <rfmt sheetId="1" sqref="F1149" start="0" length="0">
    <dxf>
      <alignment wrapText="1" readingOrder="0"/>
    </dxf>
  </rfmt>
  <rfmt sheetId="1" sqref="F1150" start="0" length="0">
    <dxf>
      <alignment wrapText="1" readingOrder="0"/>
    </dxf>
  </rfmt>
  <rfmt sheetId="1" sqref="F1151" start="0" length="0">
    <dxf>
      <alignment wrapText="1" readingOrder="0"/>
    </dxf>
  </rfmt>
  <rfmt sheetId="1" sqref="F1152" start="0" length="0">
    <dxf>
      <alignment wrapText="1" readingOrder="0"/>
    </dxf>
  </rfmt>
  <rfmt sheetId="1" sqref="F1153" start="0" length="0">
    <dxf>
      <alignment wrapText="1" readingOrder="0"/>
    </dxf>
  </rfmt>
  <rfmt sheetId="1" sqref="F1154" start="0" length="0">
    <dxf>
      <alignment wrapText="1" readingOrder="0"/>
    </dxf>
  </rfmt>
  <rfmt sheetId="1" sqref="F1155" start="0" length="0">
    <dxf>
      <alignment wrapText="1" readingOrder="0"/>
    </dxf>
  </rfmt>
  <rfmt sheetId="1" sqref="F1156" start="0" length="0">
    <dxf>
      <alignment wrapText="1" readingOrder="0"/>
    </dxf>
  </rfmt>
  <rfmt sheetId="1" sqref="F1157" start="0" length="0">
    <dxf>
      <alignment wrapText="1" readingOrder="0"/>
    </dxf>
  </rfmt>
  <rfmt sheetId="1" sqref="F1158" start="0" length="0">
    <dxf>
      <alignment wrapText="1" readingOrder="0"/>
    </dxf>
  </rfmt>
  <rfmt sheetId="1" sqref="F1159" start="0" length="0">
    <dxf>
      <alignment wrapText="1" readingOrder="0"/>
    </dxf>
  </rfmt>
  <rfmt sheetId="1" sqref="F1160" start="0" length="0">
    <dxf>
      <alignment wrapText="1" readingOrder="0"/>
    </dxf>
  </rfmt>
  <rfmt sheetId="1" sqref="F1161" start="0" length="0">
    <dxf>
      <alignment wrapText="1" readingOrder="0"/>
    </dxf>
  </rfmt>
  <rfmt sheetId="1" sqref="F1162" start="0" length="0">
    <dxf>
      <alignment wrapText="1" readingOrder="0"/>
    </dxf>
  </rfmt>
  <rfmt sheetId="1" sqref="F1163" start="0" length="0">
    <dxf>
      <alignment wrapText="1" readingOrder="0"/>
    </dxf>
  </rfmt>
  <rfmt sheetId="1" sqref="F1164" start="0" length="0">
    <dxf>
      <alignment wrapText="1" readingOrder="0"/>
    </dxf>
  </rfmt>
  <rfmt sheetId="1" sqref="F1165" start="0" length="0">
    <dxf>
      <alignment wrapText="1" readingOrder="0"/>
    </dxf>
  </rfmt>
  <rfmt sheetId="1" sqref="F1166" start="0" length="0">
    <dxf>
      <alignment wrapText="1" readingOrder="0"/>
    </dxf>
  </rfmt>
  <rfmt sheetId="1" sqref="F1167" start="0" length="0">
    <dxf>
      <alignment wrapText="1" readingOrder="0"/>
    </dxf>
  </rfmt>
  <rfmt sheetId="1" sqref="F1168" start="0" length="0">
    <dxf>
      <alignment wrapText="1" readingOrder="0"/>
    </dxf>
  </rfmt>
  <rfmt sheetId="1" sqref="F1169" start="0" length="0">
    <dxf>
      <alignment wrapText="1" readingOrder="0"/>
    </dxf>
  </rfmt>
  <rfmt sheetId="1" sqref="F1170" start="0" length="0">
    <dxf>
      <alignment wrapText="1" readingOrder="0"/>
    </dxf>
  </rfmt>
  <rfmt sheetId="1" sqref="F1171" start="0" length="0">
    <dxf>
      <alignment wrapText="1" readingOrder="0"/>
    </dxf>
  </rfmt>
  <rfmt sheetId="1" sqref="F1172" start="0" length="0">
    <dxf>
      <alignment wrapText="1" readingOrder="0"/>
    </dxf>
  </rfmt>
  <rfmt sheetId="1" sqref="F1173" start="0" length="0">
    <dxf>
      <alignment wrapText="1" readingOrder="0"/>
    </dxf>
  </rfmt>
  <rfmt sheetId="1" sqref="F1174" start="0" length="0">
    <dxf>
      <alignment wrapText="1" readingOrder="0"/>
    </dxf>
  </rfmt>
  <rfmt sheetId="1" sqref="F1175" start="0" length="0">
    <dxf>
      <alignment wrapText="1" readingOrder="0"/>
    </dxf>
  </rfmt>
  <rfmt sheetId="1" sqref="F1176" start="0" length="0">
    <dxf>
      <alignment wrapText="1" readingOrder="0"/>
    </dxf>
  </rfmt>
  <rfmt sheetId="1" sqref="F1177" start="0" length="0">
    <dxf>
      <alignment wrapText="1" readingOrder="0"/>
    </dxf>
  </rfmt>
  <rfmt sheetId="1" sqref="F1178" start="0" length="0">
    <dxf>
      <alignment wrapText="1" readingOrder="0"/>
    </dxf>
  </rfmt>
  <rfmt sheetId="1" sqref="F1179" start="0" length="0">
    <dxf>
      <alignment wrapText="1" readingOrder="0"/>
    </dxf>
  </rfmt>
  <rfmt sheetId="1" sqref="F1180" start="0" length="0">
    <dxf>
      <alignment wrapText="1" readingOrder="0"/>
    </dxf>
  </rfmt>
  <rfmt sheetId="1" sqref="F1181" start="0" length="0">
    <dxf>
      <alignment wrapText="1" readingOrder="0"/>
    </dxf>
  </rfmt>
  <rfmt sheetId="1" sqref="F1182" start="0" length="0">
    <dxf>
      <alignment wrapText="1" readingOrder="0"/>
    </dxf>
  </rfmt>
  <rfmt sheetId="1" sqref="F1183" start="0" length="0">
    <dxf>
      <alignment wrapText="1" readingOrder="0"/>
    </dxf>
  </rfmt>
  <rfmt sheetId="1" sqref="F1184" start="0" length="0">
    <dxf>
      <alignment wrapText="1" readingOrder="0"/>
    </dxf>
  </rfmt>
  <rfmt sheetId="1" sqref="F1185" start="0" length="0">
    <dxf>
      <alignment wrapText="1" readingOrder="0"/>
    </dxf>
  </rfmt>
  <rfmt sheetId="1" sqref="F1186" start="0" length="0">
    <dxf>
      <alignment wrapText="1" readingOrder="0"/>
    </dxf>
  </rfmt>
  <rfmt sheetId="1" sqref="F1187" start="0" length="0">
    <dxf>
      <alignment wrapText="1" readingOrder="0"/>
    </dxf>
  </rfmt>
  <rfmt sheetId="1" sqref="F1188" start="0" length="0">
    <dxf>
      <alignment wrapText="1" readingOrder="0"/>
    </dxf>
  </rfmt>
  <rfmt sheetId="1" sqref="F1189" start="0" length="0">
    <dxf>
      <alignment wrapText="1" readingOrder="0"/>
    </dxf>
  </rfmt>
  <rfmt sheetId="1" sqref="F1190" start="0" length="0">
    <dxf>
      <alignment wrapText="1" readingOrder="0"/>
    </dxf>
  </rfmt>
  <rfmt sheetId="1" sqref="F1191" start="0" length="0">
    <dxf>
      <alignment wrapText="1" readingOrder="0"/>
    </dxf>
  </rfmt>
  <rfmt sheetId="1" sqref="F1192" start="0" length="0">
    <dxf>
      <alignment wrapText="1" readingOrder="0"/>
    </dxf>
  </rfmt>
  <rfmt sheetId="1" sqref="F1193" start="0" length="0">
    <dxf>
      <alignment wrapText="1" readingOrder="0"/>
    </dxf>
  </rfmt>
  <rfmt sheetId="1" sqref="F1194" start="0" length="0">
    <dxf>
      <alignment wrapText="1" readingOrder="0"/>
    </dxf>
  </rfmt>
  <rfmt sheetId="1" sqref="F1195" start="0" length="0">
    <dxf>
      <alignment wrapText="1" readingOrder="0"/>
    </dxf>
  </rfmt>
  <rfmt sheetId="1" sqref="F1196" start="0" length="0">
    <dxf>
      <alignment wrapText="1" readingOrder="0"/>
    </dxf>
  </rfmt>
  <rfmt sheetId="1" sqref="F1197" start="0" length="0">
    <dxf>
      <alignment wrapText="1" readingOrder="0"/>
    </dxf>
  </rfmt>
  <rfmt sheetId="1" sqref="F1198" start="0" length="0">
    <dxf>
      <alignment wrapText="1" readingOrder="0"/>
    </dxf>
  </rfmt>
  <rfmt sheetId="1" sqref="F1199" start="0" length="0">
    <dxf>
      <alignment wrapText="1" readingOrder="0"/>
    </dxf>
  </rfmt>
  <rfmt sheetId="1" sqref="F1200" start="0" length="0">
    <dxf>
      <alignment wrapText="1" readingOrder="0"/>
    </dxf>
  </rfmt>
  <rfmt sheetId="1" sqref="F1201" start="0" length="0">
    <dxf>
      <alignment wrapText="1" readingOrder="0"/>
    </dxf>
  </rfmt>
  <rfmt sheetId="1" sqref="F1202" start="0" length="0">
    <dxf>
      <alignment wrapText="1" readingOrder="0"/>
    </dxf>
  </rfmt>
  <rfmt sheetId="1" sqref="F1203" start="0" length="0">
    <dxf>
      <alignment wrapText="1" readingOrder="0"/>
    </dxf>
  </rfmt>
  <rfmt sheetId="1" sqref="F1204" start="0" length="0">
    <dxf>
      <alignment wrapText="1" readingOrder="0"/>
    </dxf>
  </rfmt>
  <rfmt sheetId="1" sqref="F1205" start="0" length="0">
    <dxf>
      <alignment wrapText="1" readingOrder="0"/>
    </dxf>
  </rfmt>
  <rfmt sheetId="1" sqref="F1206" start="0" length="0">
    <dxf>
      <alignment wrapText="1" readingOrder="0"/>
    </dxf>
  </rfmt>
  <rfmt sheetId="1" sqref="F1207" start="0" length="0">
    <dxf>
      <alignment wrapText="1" readingOrder="0"/>
    </dxf>
  </rfmt>
  <rfmt sheetId="1" sqref="F1208" start="0" length="0">
    <dxf>
      <alignment wrapText="1" readingOrder="0"/>
    </dxf>
  </rfmt>
  <rfmt sheetId="1" sqref="F1209" start="0" length="0">
    <dxf>
      <alignment wrapText="1" readingOrder="0"/>
    </dxf>
  </rfmt>
  <rfmt sheetId="1" sqref="F1210" start="0" length="0">
    <dxf>
      <alignment wrapText="1" readingOrder="0"/>
    </dxf>
  </rfmt>
  <rfmt sheetId="1" sqref="F1211" start="0" length="0">
    <dxf>
      <alignment wrapText="1" readingOrder="0"/>
    </dxf>
  </rfmt>
  <rfmt sheetId="1" sqref="F1212" start="0" length="0">
    <dxf>
      <alignment wrapText="1" readingOrder="0"/>
    </dxf>
  </rfmt>
  <rfmt sheetId="1" sqref="F1213" start="0" length="0">
    <dxf>
      <alignment wrapText="1" readingOrder="0"/>
    </dxf>
  </rfmt>
  <rfmt sheetId="1" sqref="F1214" start="0" length="0">
    <dxf>
      <alignment wrapText="1" readingOrder="0"/>
    </dxf>
  </rfmt>
  <rfmt sheetId="1" sqref="F1215" start="0" length="0">
    <dxf>
      <alignment wrapText="1" readingOrder="0"/>
    </dxf>
  </rfmt>
  <rfmt sheetId="1" sqref="F1216" start="0" length="0">
    <dxf>
      <alignment wrapText="1" readingOrder="0"/>
    </dxf>
  </rfmt>
  <rfmt sheetId="1" sqref="F1217" start="0" length="0">
    <dxf>
      <alignment wrapText="1" readingOrder="0"/>
    </dxf>
  </rfmt>
  <rfmt sheetId="1" sqref="F1218" start="0" length="0">
    <dxf>
      <alignment wrapText="1" readingOrder="0"/>
    </dxf>
  </rfmt>
  <rfmt sheetId="1" sqref="F1219" start="0" length="0">
    <dxf>
      <alignment wrapText="1" readingOrder="0"/>
    </dxf>
  </rfmt>
  <rfmt sheetId="1" sqref="F1220" start="0" length="0">
    <dxf>
      <alignment wrapText="1" readingOrder="0"/>
    </dxf>
  </rfmt>
  <rfmt sheetId="1" sqref="F1221" start="0" length="0">
    <dxf>
      <alignment wrapText="1" readingOrder="0"/>
    </dxf>
  </rfmt>
  <rfmt sheetId="1" sqref="F1222" start="0" length="0">
    <dxf>
      <alignment wrapText="1" readingOrder="0"/>
    </dxf>
  </rfmt>
  <rfmt sheetId="1" sqref="F1223" start="0" length="0">
    <dxf>
      <alignment wrapText="1" readingOrder="0"/>
    </dxf>
  </rfmt>
  <rfmt sheetId="1" sqref="F1224" start="0" length="0">
    <dxf>
      <alignment wrapText="1" readingOrder="0"/>
    </dxf>
  </rfmt>
  <rfmt sheetId="1" sqref="F1225" start="0" length="0">
    <dxf>
      <alignment wrapText="1" readingOrder="0"/>
    </dxf>
  </rfmt>
  <rfmt sheetId="1" sqref="F1226" start="0" length="0">
    <dxf>
      <alignment wrapText="1" readingOrder="0"/>
    </dxf>
  </rfmt>
  <rfmt sheetId="1" sqref="F1227" start="0" length="0">
    <dxf>
      <alignment wrapText="1" readingOrder="0"/>
    </dxf>
  </rfmt>
  <rfmt sheetId="1" sqref="F1228" start="0" length="0">
    <dxf>
      <alignment wrapText="1" readingOrder="0"/>
    </dxf>
  </rfmt>
  <rfmt sheetId="1" sqref="F1229" start="0" length="0">
    <dxf>
      <alignment wrapText="1" readingOrder="0"/>
    </dxf>
  </rfmt>
  <rfmt sheetId="1" sqref="F1230" start="0" length="0">
    <dxf>
      <alignment wrapText="1" readingOrder="0"/>
    </dxf>
  </rfmt>
  <rfmt sheetId="1" sqref="F1231" start="0" length="0">
    <dxf>
      <alignment wrapText="1" readingOrder="0"/>
    </dxf>
  </rfmt>
  <rfmt sheetId="1" sqref="F1232" start="0" length="0">
    <dxf>
      <alignment wrapText="1" readingOrder="0"/>
    </dxf>
  </rfmt>
  <rfmt sheetId="1" sqref="F1233" start="0" length="0">
    <dxf>
      <alignment wrapText="1" readingOrder="0"/>
    </dxf>
  </rfmt>
  <rfmt sheetId="1" sqref="F1234" start="0" length="0">
    <dxf>
      <alignment wrapText="1" readingOrder="0"/>
    </dxf>
  </rfmt>
  <rfmt sheetId="1" sqref="F1235" start="0" length="0">
    <dxf>
      <alignment wrapText="1" readingOrder="0"/>
    </dxf>
  </rfmt>
  <rfmt sheetId="1" sqref="F1236" start="0" length="0">
    <dxf>
      <alignment wrapText="1" readingOrder="0"/>
    </dxf>
  </rfmt>
  <rfmt sheetId="1" sqref="F1237" start="0" length="0">
    <dxf>
      <alignment wrapText="1" readingOrder="0"/>
    </dxf>
  </rfmt>
  <rfmt sheetId="1" sqref="F1238" start="0" length="0">
    <dxf>
      <alignment wrapText="1" readingOrder="0"/>
    </dxf>
  </rfmt>
  <rfmt sheetId="1" sqref="F1239" start="0" length="0">
    <dxf>
      <alignment wrapText="1" readingOrder="0"/>
    </dxf>
  </rfmt>
  <rfmt sheetId="1" sqref="F1240" start="0" length="0">
    <dxf>
      <alignment wrapText="1" readingOrder="0"/>
    </dxf>
  </rfmt>
  <rfmt sheetId="1" sqref="F1241" start="0" length="0">
    <dxf>
      <alignment wrapText="1" readingOrder="0"/>
    </dxf>
  </rfmt>
  <rfmt sheetId="1" sqref="F1242" start="0" length="0">
    <dxf>
      <alignment wrapText="1" readingOrder="0"/>
    </dxf>
  </rfmt>
  <rfmt sheetId="1" sqref="F1243" start="0" length="0">
    <dxf>
      <alignment wrapText="1" readingOrder="0"/>
    </dxf>
  </rfmt>
  <rfmt sheetId="1" sqref="F1244" start="0" length="0">
    <dxf>
      <alignment wrapText="1" readingOrder="0"/>
    </dxf>
  </rfmt>
  <rfmt sheetId="1" sqref="F1245" start="0" length="0">
    <dxf>
      <alignment wrapText="1" readingOrder="0"/>
    </dxf>
  </rfmt>
  <rfmt sheetId="1" sqref="F1246" start="0" length="0">
    <dxf>
      <alignment wrapText="1" readingOrder="0"/>
    </dxf>
  </rfmt>
  <rfmt sheetId="1" sqref="F1247" start="0" length="0">
    <dxf>
      <alignment wrapText="1" readingOrder="0"/>
    </dxf>
  </rfmt>
  <rfmt sheetId="1" sqref="F1248" start="0" length="0">
    <dxf>
      <alignment wrapText="1" readingOrder="0"/>
    </dxf>
  </rfmt>
  <rfmt sheetId="1" sqref="F1249" start="0" length="0">
    <dxf>
      <alignment wrapText="1" readingOrder="0"/>
    </dxf>
  </rfmt>
  <rfmt sheetId="1" sqref="F1250" start="0" length="0">
    <dxf>
      <alignment wrapText="1" readingOrder="0"/>
    </dxf>
  </rfmt>
  <rfmt sheetId="1" sqref="F1251" start="0" length="0">
    <dxf>
      <alignment wrapText="1" readingOrder="0"/>
    </dxf>
  </rfmt>
  <rfmt sheetId="1" sqref="F1252" start="0" length="0">
    <dxf>
      <alignment wrapText="1" readingOrder="0"/>
    </dxf>
  </rfmt>
  <rfmt sheetId="1" sqref="F1253" start="0" length="0">
    <dxf>
      <alignment wrapText="1" readingOrder="0"/>
    </dxf>
  </rfmt>
  <rfmt sheetId="1" sqref="F1254" start="0" length="0">
    <dxf>
      <alignment wrapText="1" readingOrder="0"/>
    </dxf>
  </rfmt>
  <rfmt sheetId="1" sqref="F1255" start="0" length="0">
    <dxf>
      <alignment wrapText="1" readingOrder="0"/>
    </dxf>
  </rfmt>
  <rfmt sheetId="1" sqref="F1256" start="0" length="0">
    <dxf>
      <alignment wrapText="1" readingOrder="0"/>
    </dxf>
  </rfmt>
  <rfmt sheetId="1" sqref="F1257" start="0" length="0">
    <dxf>
      <alignment wrapText="1" readingOrder="0"/>
    </dxf>
  </rfmt>
  <rfmt sheetId="1" sqref="F1258" start="0" length="0">
    <dxf>
      <alignment wrapText="1" readingOrder="0"/>
    </dxf>
  </rfmt>
  <rfmt sheetId="1" sqref="F1259" start="0" length="0">
    <dxf>
      <alignment wrapText="1" readingOrder="0"/>
    </dxf>
  </rfmt>
  <rfmt sheetId="1" sqref="F1260" start="0" length="0">
    <dxf>
      <alignment wrapText="1" readingOrder="0"/>
    </dxf>
  </rfmt>
  <rfmt sheetId="1" sqref="F1261" start="0" length="0">
    <dxf>
      <alignment wrapText="1" readingOrder="0"/>
    </dxf>
  </rfmt>
  <rfmt sheetId="1" sqref="F1262" start="0" length="0">
    <dxf>
      <alignment wrapText="1" readingOrder="0"/>
    </dxf>
  </rfmt>
  <rfmt sheetId="1" sqref="F1263" start="0" length="0">
    <dxf>
      <alignment wrapText="1" readingOrder="0"/>
    </dxf>
  </rfmt>
  <rfmt sheetId="1" sqref="F1264" start="0" length="0">
    <dxf>
      <alignment wrapText="1" readingOrder="0"/>
    </dxf>
  </rfmt>
  <rfmt sheetId="1" sqref="F1265" start="0" length="0">
    <dxf>
      <alignment wrapText="1" readingOrder="0"/>
    </dxf>
  </rfmt>
  <rfmt sheetId="1" sqref="F1266" start="0" length="0">
    <dxf>
      <alignment wrapText="1" readingOrder="0"/>
    </dxf>
  </rfmt>
  <rfmt sheetId="1" sqref="F1267" start="0" length="0">
    <dxf>
      <alignment wrapText="1" readingOrder="0"/>
    </dxf>
  </rfmt>
  <rfmt sheetId="1" sqref="F1268" start="0" length="0">
    <dxf>
      <alignment wrapText="1" readingOrder="0"/>
    </dxf>
  </rfmt>
  <rfmt sheetId="1" sqref="F1269" start="0" length="0">
    <dxf>
      <alignment wrapText="1" readingOrder="0"/>
    </dxf>
  </rfmt>
  <rfmt sheetId="1" sqref="F1270" start="0" length="0">
    <dxf>
      <alignment wrapText="1" readingOrder="0"/>
    </dxf>
  </rfmt>
  <rfmt sheetId="1" sqref="F1271" start="0" length="0">
    <dxf>
      <alignment wrapText="1" readingOrder="0"/>
    </dxf>
  </rfmt>
  <rfmt sheetId="1" sqref="F1272" start="0" length="0">
    <dxf>
      <alignment wrapText="1" readingOrder="0"/>
    </dxf>
  </rfmt>
  <rfmt sheetId="1" sqref="F1273" start="0" length="0">
    <dxf>
      <alignment wrapText="1" readingOrder="0"/>
    </dxf>
  </rfmt>
  <rfmt sheetId="1" sqref="F1274" start="0" length="0">
    <dxf>
      <alignment wrapText="1" readingOrder="0"/>
    </dxf>
  </rfmt>
  <rfmt sheetId="1" sqref="F1275" start="0" length="0">
    <dxf>
      <alignment wrapText="1" readingOrder="0"/>
    </dxf>
  </rfmt>
  <rfmt sheetId="1" sqref="F1276" start="0" length="0">
    <dxf>
      <alignment wrapText="1" readingOrder="0"/>
    </dxf>
  </rfmt>
  <rfmt sheetId="1" sqref="F1277" start="0" length="0">
    <dxf>
      <alignment wrapText="1" readingOrder="0"/>
    </dxf>
  </rfmt>
  <rfmt sheetId="1" sqref="F1278" start="0" length="0">
    <dxf>
      <alignment wrapText="1" readingOrder="0"/>
    </dxf>
  </rfmt>
  <rfmt sheetId="1" sqref="F1279" start="0" length="0">
    <dxf>
      <alignment wrapText="1" readingOrder="0"/>
    </dxf>
  </rfmt>
  <rfmt sheetId="1" sqref="F1280" start="0" length="0">
    <dxf>
      <alignment wrapText="1" readingOrder="0"/>
    </dxf>
  </rfmt>
  <rfmt sheetId="1" sqref="F1281" start="0" length="0">
    <dxf>
      <alignment wrapText="1" readingOrder="0"/>
    </dxf>
  </rfmt>
  <rfmt sheetId="1" sqref="F1282" start="0" length="0">
    <dxf>
      <alignment wrapText="1" readingOrder="0"/>
    </dxf>
  </rfmt>
  <rfmt sheetId="1" sqref="F1283" start="0" length="0">
    <dxf>
      <alignment wrapText="1" readingOrder="0"/>
    </dxf>
  </rfmt>
  <rfmt sheetId="1" sqref="F1284" start="0" length="0">
    <dxf>
      <alignment wrapText="1" readingOrder="0"/>
    </dxf>
  </rfmt>
  <rfmt sheetId="1" sqref="F1285" start="0" length="0">
    <dxf>
      <alignment wrapText="1" readingOrder="0"/>
    </dxf>
  </rfmt>
  <rfmt sheetId="1" sqref="F1286" start="0" length="0">
    <dxf>
      <alignment wrapText="1" readingOrder="0"/>
    </dxf>
  </rfmt>
  <rfmt sheetId="1" sqref="F1287" start="0" length="0">
    <dxf>
      <alignment wrapText="1" readingOrder="0"/>
    </dxf>
  </rfmt>
  <rfmt sheetId="1" sqref="F1289" start="0" length="0">
    <dxf>
      <alignment wrapText="1" readingOrder="0"/>
    </dxf>
  </rfmt>
  <rfmt sheetId="1" sqref="F1290" start="0" length="0">
    <dxf>
      <alignment wrapText="1" readingOrder="0"/>
    </dxf>
  </rfmt>
  <rfmt sheetId="1" sqref="F1291" start="0" length="0">
    <dxf>
      <alignment wrapText="1" readingOrder="0"/>
    </dxf>
  </rfmt>
  <rfmt sheetId="1" sqref="F1292" start="0" length="0">
    <dxf>
      <alignment wrapText="1" readingOrder="0"/>
    </dxf>
  </rfmt>
  <rfmt sheetId="1" sqref="F1293" start="0" length="0">
    <dxf>
      <alignment wrapText="1" readingOrder="0"/>
    </dxf>
  </rfmt>
  <rfmt sheetId="1" sqref="F1294" start="0" length="0">
    <dxf>
      <alignment wrapText="1" readingOrder="0"/>
    </dxf>
  </rfmt>
  <rfmt sheetId="1" sqref="F1295" start="0" length="0">
    <dxf>
      <alignment wrapText="1" readingOrder="0"/>
    </dxf>
  </rfmt>
  <rfmt sheetId="1" sqref="F1296" start="0" length="0">
    <dxf>
      <alignment wrapText="1" readingOrder="0"/>
    </dxf>
  </rfmt>
  <rfmt sheetId="1" sqref="F1297" start="0" length="0">
    <dxf>
      <alignment wrapText="1" readingOrder="0"/>
    </dxf>
  </rfmt>
  <rfmt sheetId="1" sqref="F1298" start="0" length="0">
    <dxf>
      <alignment wrapText="1" readingOrder="0"/>
    </dxf>
  </rfmt>
  <rfmt sheetId="1" sqref="F1299" start="0" length="0">
    <dxf>
      <alignment wrapText="1" readingOrder="0"/>
    </dxf>
  </rfmt>
  <rfmt sheetId="1" sqref="F1300" start="0" length="0">
    <dxf>
      <alignment wrapText="1" readingOrder="0"/>
    </dxf>
  </rfmt>
  <rfmt sheetId="1" sqref="F1301" start="0" length="0">
    <dxf>
      <alignment wrapText="1" readingOrder="0"/>
    </dxf>
  </rfmt>
  <rfmt sheetId="1" sqref="F1302" start="0" length="0">
    <dxf>
      <alignment wrapText="1" readingOrder="0"/>
    </dxf>
  </rfmt>
  <rfmt sheetId="1" sqref="F1303" start="0" length="0">
    <dxf>
      <alignment wrapText="1" readingOrder="0"/>
    </dxf>
  </rfmt>
  <rfmt sheetId="1" sqref="F1304" start="0" length="0">
    <dxf>
      <alignment wrapText="1" readingOrder="0"/>
    </dxf>
  </rfmt>
  <rfmt sheetId="1" sqref="F1305" start="0" length="0">
    <dxf>
      <alignment wrapText="1" readingOrder="0"/>
    </dxf>
  </rfmt>
  <rfmt sheetId="1" sqref="F1306" start="0" length="0">
    <dxf>
      <alignment wrapText="1" readingOrder="0"/>
    </dxf>
  </rfmt>
  <rfmt sheetId="1" sqref="F1307" start="0" length="0">
    <dxf>
      <alignment wrapText="1" readingOrder="0"/>
    </dxf>
  </rfmt>
  <rfmt sheetId="1" sqref="F1308" start="0" length="0">
    <dxf>
      <alignment wrapText="1" readingOrder="0"/>
    </dxf>
  </rfmt>
  <rfmt sheetId="1" sqref="F1309" start="0" length="0">
    <dxf>
      <alignment wrapText="1" readingOrder="0"/>
    </dxf>
  </rfmt>
  <rfmt sheetId="1" sqref="F1310" start="0" length="0">
    <dxf>
      <alignment wrapText="1" readingOrder="0"/>
    </dxf>
  </rfmt>
  <rfmt sheetId="1" sqref="F1311" start="0" length="0">
    <dxf>
      <alignment wrapText="1" readingOrder="0"/>
    </dxf>
  </rfmt>
  <rfmt sheetId="1" sqref="F1312" start="0" length="0">
    <dxf>
      <alignment wrapText="1" readingOrder="0"/>
    </dxf>
  </rfmt>
  <rfmt sheetId="1" sqref="F1313" start="0" length="0">
    <dxf>
      <alignment wrapText="1" readingOrder="0"/>
    </dxf>
  </rfmt>
  <rfmt sheetId="1" sqref="F1314" start="0" length="0">
    <dxf>
      <alignment wrapText="1" readingOrder="0"/>
    </dxf>
  </rfmt>
  <rfmt sheetId="1" sqref="F1315" start="0" length="0">
    <dxf>
      <alignment wrapText="1" readingOrder="0"/>
    </dxf>
  </rfmt>
  <rfmt sheetId="1" sqref="F1316" start="0" length="0">
    <dxf>
      <alignment wrapText="1" readingOrder="0"/>
    </dxf>
  </rfmt>
  <rfmt sheetId="1" sqref="F1317" start="0" length="0">
    <dxf>
      <alignment wrapText="1" readingOrder="0"/>
    </dxf>
  </rfmt>
  <rfmt sheetId="1" sqref="F1318" start="0" length="0">
    <dxf>
      <alignment wrapText="1" readingOrder="0"/>
    </dxf>
  </rfmt>
  <rfmt sheetId="1" sqref="F1319" start="0" length="0">
    <dxf>
      <alignment wrapText="1" readingOrder="0"/>
    </dxf>
  </rfmt>
  <rfmt sheetId="1" sqref="F1320" start="0" length="0">
    <dxf>
      <alignment wrapText="1" readingOrder="0"/>
    </dxf>
  </rfmt>
  <rfmt sheetId="1" sqref="F1321" start="0" length="0">
    <dxf>
      <alignment wrapText="1" readingOrder="0"/>
    </dxf>
  </rfmt>
  <rfmt sheetId="1" sqref="F1322" start="0" length="0">
    <dxf>
      <alignment wrapText="1" readingOrder="0"/>
    </dxf>
  </rfmt>
  <rfmt sheetId="1" sqref="F1323" start="0" length="0">
    <dxf>
      <alignment wrapText="1" readingOrder="0"/>
    </dxf>
  </rfmt>
  <rfmt sheetId="1" sqref="F1324" start="0" length="0">
    <dxf>
      <alignment wrapText="1" readingOrder="0"/>
    </dxf>
  </rfmt>
  <rfmt sheetId="1" sqref="F1325" start="0" length="0">
    <dxf>
      <alignment wrapText="1" readingOrder="0"/>
    </dxf>
  </rfmt>
  <rfmt sheetId="1" sqref="F1326" start="0" length="0">
    <dxf>
      <alignment wrapText="1" readingOrder="0"/>
    </dxf>
  </rfmt>
  <rfmt sheetId="1" sqref="F1327" start="0" length="0">
    <dxf>
      <alignment wrapText="1" readingOrder="0"/>
    </dxf>
  </rfmt>
  <rfmt sheetId="1" sqref="F1328" start="0" length="0">
    <dxf>
      <alignment wrapText="1" readingOrder="0"/>
    </dxf>
  </rfmt>
  <rfmt sheetId="1" sqref="F1329" start="0" length="0">
    <dxf>
      <alignment wrapText="1" readingOrder="0"/>
    </dxf>
  </rfmt>
  <rfmt sheetId="1" sqref="F1330" start="0" length="0">
    <dxf>
      <alignment wrapText="1" readingOrder="0"/>
    </dxf>
  </rfmt>
  <rfmt sheetId="1" sqref="F1331" start="0" length="0">
    <dxf>
      <alignment wrapText="1" readingOrder="0"/>
    </dxf>
  </rfmt>
  <rfmt sheetId="1" sqref="F1332" start="0" length="0">
    <dxf>
      <alignment wrapText="1" readingOrder="0"/>
    </dxf>
  </rfmt>
  <rfmt sheetId="1" sqref="F1333" start="0" length="0">
    <dxf>
      <alignment wrapText="1" readingOrder="0"/>
    </dxf>
  </rfmt>
  <rfmt sheetId="1" sqref="F1334" start="0" length="0">
    <dxf>
      <alignment wrapText="1" readingOrder="0"/>
    </dxf>
  </rfmt>
  <rfmt sheetId="1" sqref="F1335" start="0" length="0">
    <dxf>
      <alignment wrapText="1" readingOrder="0"/>
    </dxf>
  </rfmt>
  <rfmt sheetId="1" sqref="F1336" start="0" length="0">
    <dxf>
      <alignment wrapText="1" readingOrder="0"/>
    </dxf>
  </rfmt>
  <rfmt sheetId="1" sqref="F1337" start="0" length="0">
    <dxf>
      <alignment wrapText="1" readingOrder="0"/>
    </dxf>
  </rfmt>
  <rfmt sheetId="1" sqref="F1338" start="0" length="0">
    <dxf>
      <alignment wrapText="1" readingOrder="0"/>
    </dxf>
  </rfmt>
  <rfmt sheetId="1" sqref="F1339" start="0" length="0">
    <dxf>
      <alignment wrapText="1" readingOrder="0"/>
    </dxf>
  </rfmt>
  <rfmt sheetId="1" sqref="F1340" start="0" length="0">
    <dxf>
      <alignment wrapText="1" readingOrder="0"/>
    </dxf>
  </rfmt>
  <rfmt sheetId="1" sqref="F1341" start="0" length="0">
    <dxf>
      <alignment wrapText="1" readingOrder="0"/>
    </dxf>
  </rfmt>
  <rfmt sheetId="1" sqref="F1342" start="0" length="0">
    <dxf>
      <alignment wrapText="1" readingOrder="0"/>
    </dxf>
  </rfmt>
  <rfmt sheetId="1" sqref="F1343" start="0" length="0">
    <dxf>
      <alignment wrapText="1" readingOrder="0"/>
    </dxf>
  </rfmt>
  <rfmt sheetId="1" sqref="F1344" start="0" length="0">
    <dxf>
      <alignment wrapText="1" readingOrder="0"/>
    </dxf>
  </rfmt>
  <rfmt sheetId="1" sqref="F1345" start="0" length="0">
    <dxf>
      <alignment wrapText="1" readingOrder="0"/>
    </dxf>
  </rfmt>
  <rfmt sheetId="1" sqref="F1346" start="0" length="0">
    <dxf>
      <alignment wrapText="1" readingOrder="0"/>
    </dxf>
  </rfmt>
  <rfmt sheetId="1" sqref="F1347" start="0" length="0">
    <dxf>
      <alignment wrapText="1" readingOrder="0"/>
    </dxf>
  </rfmt>
  <rfmt sheetId="1" sqref="F1349" start="0" length="0">
    <dxf>
      <alignment wrapText="1" readingOrder="0"/>
    </dxf>
  </rfmt>
  <rfmt sheetId="1" sqref="F1350" start="0" length="0">
    <dxf>
      <alignment wrapText="1" readingOrder="0"/>
    </dxf>
  </rfmt>
  <rfmt sheetId="1" sqref="F1351" start="0" length="0">
    <dxf>
      <alignment wrapText="1" readingOrder="0"/>
    </dxf>
  </rfmt>
  <rfmt sheetId="1" sqref="F1352" start="0" length="0">
    <dxf>
      <alignment wrapText="1" readingOrder="0"/>
    </dxf>
  </rfmt>
  <rfmt sheetId="1" sqref="F1353" start="0" length="0">
    <dxf>
      <alignment wrapText="1" readingOrder="0"/>
    </dxf>
  </rfmt>
  <rfmt sheetId="1" sqref="F1354" start="0" length="0">
    <dxf>
      <alignment wrapText="1" readingOrder="0"/>
    </dxf>
  </rfmt>
  <rfmt sheetId="1" sqref="F1355" start="0" length="0">
    <dxf>
      <alignment wrapText="1" readingOrder="0"/>
    </dxf>
  </rfmt>
  <rfmt sheetId="1" sqref="F1356" start="0" length="0">
    <dxf>
      <alignment wrapText="1" readingOrder="0"/>
    </dxf>
  </rfmt>
  <rfmt sheetId="1" sqref="F1357" start="0" length="0">
    <dxf>
      <alignment wrapText="1" readingOrder="0"/>
    </dxf>
  </rfmt>
  <rfmt sheetId="1" sqref="F1358" start="0" length="0">
    <dxf>
      <alignment wrapText="1" readingOrder="0"/>
    </dxf>
  </rfmt>
  <rfmt sheetId="1" sqref="F1359" start="0" length="0">
    <dxf>
      <alignment wrapText="1" readingOrder="0"/>
    </dxf>
  </rfmt>
  <rfmt sheetId="1" sqref="F1360" start="0" length="0">
    <dxf>
      <alignment wrapText="1" readingOrder="0"/>
    </dxf>
  </rfmt>
  <rfmt sheetId="1" sqref="F1361" start="0" length="0">
    <dxf>
      <alignment wrapText="1" readingOrder="0"/>
    </dxf>
  </rfmt>
  <rfmt sheetId="1" sqref="F1362" start="0" length="0">
    <dxf>
      <alignment wrapText="1" readingOrder="0"/>
    </dxf>
  </rfmt>
  <rfmt sheetId="1" sqref="F1363" start="0" length="0">
    <dxf>
      <alignment wrapText="1" readingOrder="0"/>
    </dxf>
  </rfmt>
  <rfmt sheetId="1" sqref="F1364" start="0" length="0">
    <dxf>
      <alignment wrapText="1" readingOrder="0"/>
    </dxf>
  </rfmt>
  <rfmt sheetId="1" sqref="F1365" start="0" length="0">
    <dxf>
      <alignment wrapText="1" readingOrder="0"/>
    </dxf>
  </rfmt>
  <rfmt sheetId="1" sqref="F1366" start="0" length="0">
    <dxf>
      <alignment wrapText="1" readingOrder="0"/>
    </dxf>
  </rfmt>
  <rfmt sheetId="1" sqref="F1367" start="0" length="0">
    <dxf>
      <alignment wrapText="1" readingOrder="0"/>
    </dxf>
  </rfmt>
  <rfmt sheetId="1" sqref="F1368" start="0" length="0">
    <dxf>
      <alignment wrapText="1" readingOrder="0"/>
    </dxf>
  </rfmt>
  <rfmt sheetId="1" sqref="F1369" start="0" length="0">
    <dxf>
      <alignment wrapText="1" readingOrder="0"/>
    </dxf>
  </rfmt>
  <rfmt sheetId="1" sqref="F1370" start="0" length="0">
    <dxf>
      <alignment wrapText="1" readingOrder="0"/>
    </dxf>
  </rfmt>
  <rfmt sheetId="1" sqref="F1371" start="0" length="0">
    <dxf>
      <alignment wrapText="1" readingOrder="0"/>
    </dxf>
  </rfmt>
  <rfmt sheetId="1" sqref="F1372" start="0" length="0">
    <dxf>
      <alignment wrapText="1" readingOrder="0"/>
    </dxf>
  </rfmt>
  <rfmt sheetId="1" sqref="F1373" start="0" length="0">
    <dxf>
      <alignment wrapText="1" readingOrder="0"/>
    </dxf>
  </rfmt>
  <rfmt sheetId="1" sqref="F1374" start="0" length="0">
    <dxf>
      <alignment wrapText="1" readingOrder="0"/>
    </dxf>
  </rfmt>
  <rfmt sheetId="1" sqref="F1375" start="0" length="0">
    <dxf>
      <alignment wrapText="1" readingOrder="0"/>
    </dxf>
  </rfmt>
  <rfmt sheetId="1" sqref="F1376" start="0" length="0">
    <dxf>
      <alignment wrapText="1" readingOrder="0"/>
    </dxf>
  </rfmt>
  <rfmt sheetId="1" sqref="F1377" start="0" length="0">
    <dxf>
      <alignment wrapText="1" readingOrder="0"/>
    </dxf>
  </rfmt>
  <rfmt sheetId="1" sqref="F1378" start="0" length="0">
    <dxf>
      <alignment wrapText="1" readingOrder="0"/>
    </dxf>
  </rfmt>
  <rfmt sheetId="1" sqref="F1379" start="0" length="0">
    <dxf>
      <alignment wrapText="1" readingOrder="0"/>
    </dxf>
  </rfmt>
  <rfmt sheetId="1" sqref="F1380" start="0" length="0">
    <dxf>
      <alignment wrapText="1" readingOrder="0"/>
    </dxf>
  </rfmt>
  <rfmt sheetId="1" sqref="F1381" start="0" length="0">
    <dxf>
      <alignment wrapText="1" readingOrder="0"/>
    </dxf>
  </rfmt>
  <rfmt sheetId="1" sqref="F1382" start="0" length="0">
    <dxf>
      <alignment wrapText="1" readingOrder="0"/>
    </dxf>
  </rfmt>
  <rfmt sheetId="1" sqref="F1383" start="0" length="0">
    <dxf>
      <alignment wrapText="1" readingOrder="0"/>
    </dxf>
  </rfmt>
  <rfmt sheetId="1" sqref="F1384" start="0" length="0">
    <dxf>
      <alignment wrapText="1" readingOrder="0"/>
    </dxf>
  </rfmt>
  <rfmt sheetId="1" sqref="F1385" start="0" length="0">
    <dxf>
      <alignment wrapText="1" readingOrder="0"/>
    </dxf>
  </rfmt>
  <rfmt sheetId="1" sqref="F1386" start="0" length="0">
    <dxf>
      <alignment wrapText="1" readingOrder="0"/>
    </dxf>
  </rfmt>
  <rfmt sheetId="1" sqref="F1387" start="0" length="0">
    <dxf>
      <alignment wrapText="1" readingOrder="0"/>
    </dxf>
  </rfmt>
  <rfmt sheetId="1" sqref="F1388" start="0" length="0">
    <dxf>
      <alignment wrapText="1" readingOrder="0"/>
    </dxf>
  </rfmt>
  <rfmt sheetId="1" sqref="F1389" start="0" length="0">
    <dxf>
      <alignment wrapText="1" readingOrder="0"/>
    </dxf>
  </rfmt>
  <rfmt sheetId="1" sqref="F1390" start="0" length="0">
    <dxf>
      <alignment wrapText="1" readingOrder="0"/>
    </dxf>
  </rfmt>
  <rfmt sheetId="1" sqref="F1391" start="0" length="0">
    <dxf>
      <alignment wrapText="1" readingOrder="0"/>
    </dxf>
  </rfmt>
  <rcc rId="72550" sId="1" xfDxf="1" dxf="1">
    <nc r="D1109"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551" sId="1" xfDxf="1" dxf="1">
    <nc r="E1109" t="inlineStr">
      <is>
        <t>Maisto gamybos ir pakavimo bei tvarkymo išteklius mažinančios sistemos sukūrimas (atlikta techninė galimybų studija)</t>
      </is>
    </nc>
    <ndxf>
      <alignment vertical="top" wrapText="1" readingOrder="0"/>
      <border outline="0">
        <left style="thin">
          <color auto="1"/>
        </left>
        <right style="thin">
          <color auto="1"/>
        </right>
        <top style="thin">
          <color auto="1"/>
        </top>
        <bottom style="thin">
          <color auto="1"/>
        </bottom>
      </border>
      <protection locked="0"/>
    </ndxf>
  </rcc>
  <rcc rId="72552" sId="1" xfDxf="1" dxf="1">
    <nc r="F1109" t="inlineStr">
      <is>
        <t>Verslo ir finansų katedros vedėja Viktorija Palubinskienė
Tel. Nr. 8 46 433 458
El. paštas
viktorija.palubinskiene@smk.lt</t>
      </is>
    </nc>
    <ndxf>
      <alignment horizontal="left" vertical="top" wrapText="1" readingOrder="0"/>
      <border outline="0">
        <left style="thin">
          <color auto="1"/>
        </left>
        <right style="thin">
          <color auto="1"/>
        </right>
        <top style="thin">
          <color auto="1"/>
        </top>
        <bottom style="thin">
          <color auto="1"/>
        </bottom>
      </border>
      <protection locked="0"/>
    </ndxf>
  </rcc>
  <rcc rId="72553" sId="1" xfDxf="1" dxf="1">
    <nc r="G1109">
      <v>1</v>
    </nc>
    <ndxf>
      <alignment horizontal="center" vertical="center" readingOrder="0"/>
      <border outline="0">
        <left style="thin">
          <color auto="1"/>
        </left>
        <right style="thin">
          <color auto="1"/>
        </right>
        <top style="thin">
          <color auto="1"/>
        </top>
        <bottom style="thin">
          <color auto="1"/>
        </bottom>
      </border>
    </ndxf>
  </rcc>
  <rcc rId="72554" sId="1" xfDxf="1" dxf="1">
    <nc r="D1110"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555" sId="1" xfDxf="1" dxf="1">
    <nc r="E1110" t="inlineStr">
      <is>
        <t>Gyvūnų gerovę užtikrinančių reikalavimų tyrimai ž. ū. statiniuose</t>
      </is>
    </nc>
    <ndxf>
      <alignment vertical="top" wrapText="1" readingOrder="0"/>
      <border outline="0">
        <left style="thin">
          <color auto="1"/>
        </left>
        <right style="thin">
          <color auto="1"/>
        </right>
        <top style="thin">
          <color auto="1"/>
        </top>
        <bottom style="thin">
          <color auto="1"/>
        </bottom>
      </border>
      <protection locked="0"/>
    </ndxf>
  </rcc>
  <rcc rId="72556" sId="1" xfDxf="1" dxf="1">
    <nc r="F1110" t="inlineStr">
      <is>
        <t>Doc. Raimondas Šadzevičius
Tel. 860097176
piligrimas1973@inbox.lt</t>
      </is>
    </nc>
    <ndxf>
      <alignment horizontal="left" vertical="top" wrapText="1" readingOrder="0"/>
      <border outline="0">
        <left style="thin">
          <color auto="1"/>
        </left>
        <right style="thin">
          <color auto="1"/>
        </right>
        <top style="thin">
          <color auto="1"/>
        </top>
        <bottom style="thin">
          <color auto="1"/>
        </bottom>
      </border>
      <protection locked="0"/>
    </ndxf>
  </rcc>
  <rcc rId="72557" sId="1" xfDxf="1" dxf="1">
    <nc r="G1110">
      <v>2</v>
    </nc>
    <ndxf>
      <alignment horizontal="center" vertical="center" readingOrder="0"/>
      <border outline="0">
        <left style="thin">
          <color auto="1"/>
        </left>
        <right style="thin">
          <color auto="1"/>
        </right>
        <top style="thin">
          <color auto="1"/>
        </top>
        <bottom style="thin">
          <color auto="1"/>
        </bottom>
      </border>
    </ndxf>
  </rcc>
  <rcc rId="72558" sId="1" xfDxf="1" dxf="1">
    <nc r="D1111"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559" sId="1" xfDxf="1" dxf="1">
    <nc r="E1111" t="inlineStr">
      <is>
        <t>Vaisių ir daržovių naujų saugesnių produktų techninė galimybių studija</t>
      </is>
    </nc>
    <ndxf>
      <alignment vertical="top" wrapText="1" readingOrder="0"/>
      <border outline="0">
        <left style="thin">
          <color auto="1"/>
        </left>
        <right style="thin">
          <color auto="1"/>
        </right>
        <top style="thin">
          <color auto="1"/>
        </top>
        <bottom style="thin">
          <color auto="1"/>
        </bottom>
      </border>
      <protection locked="0"/>
    </ndxf>
  </rcc>
  <rcc rId="72560" sId="1" xfDxf="1" dxf="1">
    <nc r="F1111" t="inlineStr">
      <is>
        <t>Prof. dr. Pranas Viškelis
Tel. (8 37) 555439
biochem@lsdi.lt</t>
      </is>
    </nc>
    <ndxf>
      <alignment horizontal="left" vertical="top" wrapText="1" readingOrder="0"/>
      <border outline="0">
        <left style="thin">
          <color auto="1"/>
        </left>
        <right style="thin">
          <color auto="1"/>
        </right>
        <top style="thin">
          <color auto="1"/>
        </top>
        <bottom style="thin">
          <color auto="1"/>
        </bottom>
      </border>
      <protection locked="0"/>
    </ndxf>
  </rcc>
  <rcc rId="72561" sId="1" xfDxf="1" dxf="1">
    <nc r="G1111">
      <v>12</v>
    </nc>
    <ndxf>
      <alignment horizontal="center" vertical="center" readingOrder="0"/>
      <border outline="0">
        <left style="thin">
          <color auto="1"/>
        </left>
        <right style="thin">
          <color auto="1"/>
        </right>
        <top style="thin">
          <color auto="1"/>
        </top>
        <bottom style="thin">
          <color auto="1"/>
        </bottom>
      </border>
    </ndxf>
  </rcc>
  <rcc rId="72562" sId="1" xfDxf="1" dxf="1">
    <nc r="D1112"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563" sId="1" xfDxf="1" dxf="1">
    <nc r="E1112" t="inlineStr">
      <is>
        <t>Puslaidininkinių lempų taikymas augalų produkcijos kokybės valdymui</t>
      </is>
    </nc>
    <ndxf>
      <alignment vertical="top" wrapText="1" readingOrder="0"/>
      <border outline="0">
        <left style="thin">
          <color auto="1"/>
        </left>
        <right style="thin">
          <color auto="1"/>
        </right>
        <top style="thin">
          <color auto="1"/>
        </top>
        <bottom style="thin">
          <color auto="1"/>
        </bottom>
      </border>
      <protection locked="0"/>
    </ndxf>
  </rcc>
  <rcc rId="72564" sId="1" xfDxf="1" dxf="1">
    <nc r="F1112" t="inlineStr">
      <is>
        <t>Dr. Akvilė Viršilė 
Tel. (8 37) 555476
a.virsile@lsdi.lt</t>
      </is>
    </nc>
    <ndxf>
      <alignment horizontal="left" vertical="top" wrapText="1" readingOrder="0"/>
      <border outline="0">
        <left style="thin">
          <color auto="1"/>
        </left>
        <right style="thin">
          <color auto="1"/>
        </right>
        <top style="thin">
          <color auto="1"/>
        </top>
        <bottom style="thin">
          <color auto="1"/>
        </bottom>
      </border>
      <protection locked="0"/>
    </ndxf>
  </rcc>
  <rcc rId="72565" sId="1" xfDxf="1" dxf="1">
    <nc r="G1112">
      <v>12</v>
    </nc>
    <ndxf>
      <alignment horizontal="center" vertical="center" readingOrder="0"/>
      <border outline="0">
        <left style="thin">
          <color auto="1"/>
        </left>
        <right style="thin">
          <color auto="1"/>
        </right>
        <top style="thin">
          <color auto="1"/>
        </top>
        <bottom style="thin">
          <color auto="1"/>
        </bottom>
      </border>
    </ndxf>
  </rcc>
  <rcc rId="72566" sId="1" xfDxf="1" dxf="1">
    <nc r="D1113"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567" sId="1" xfDxf="1" dxf="1">
    <nc r="E1113" t="inlineStr">
      <is>
        <t>Išmaniojo daržo, skirto daiginių ir mažųjų žalumynų auginimui, technologijos ir parametrų parinkimas.</t>
      </is>
    </nc>
    <ndxf>
      <alignment vertical="top" wrapText="1" readingOrder="0"/>
      <border outline="0">
        <left style="thin">
          <color auto="1"/>
        </left>
        <right style="thin">
          <color auto="1"/>
        </right>
        <top style="thin">
          <color auto="1"/>
        </top>
        <bottom style="thin">
          <color auto="1"/>
        </bottom>
      </border>
      <protection locked="0"/>
    </ndxf>
  </rcc>
  <rcc rId="72568" sId="1" xfDxf="1" dxf="1">
    <nc r="F1113" t="inlineStr">
      <is>
        <t>Dr. Akvilė Viršilė 
Tel. (8 37) 555476
a.virsile@lsdi.lt</t>
      </is>
    </nc>
    <ndxf>
      <alignment horizontal="left" vertical="top" wrapText="1" readingOrder="0"/>
      <border outline="0">
        <left style="thin">
          <color auto="1"/>
        </left>
        <right style="thin">
          <color auto="1"/>
        </right>
        <top style="thin">
          <color auto="1"/>
        </top>
        <bottom style="thin">
          <color auto="1"/>
        </bottom>
      </border>
      <protection locked="0"/>
    </ndxf>
  </rcc>
  <rcc rId="72569" sId="1" xfDxf="1" dxf="1">
    <nc r="G1113">
      <v>12</v>
    </nc>
    <ndxf>
      <alignment horizontal="center" vertical="center" readingOrder="0"/>
      <border outline="0">
        <left style="thin">
          <color auto="1"/>
        </left>
        <right style="thin">
          <color auto="1"/>
        </right>
        <top style="thin">
          <color auto="1"/>
        </top>
        <bottom style="thin">
          <color auto="1"/>
        </bottom>
      </border>
    </ndxf>
  </rcc>
  <rcc rId="72570" sId="1" xfDxf="1" dxf="1">
    <nc r="D1114"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571" sId="1" xfDxf="1" dxf="1">
    <nc r="E1114" t="inlineStr">
      <is>
        <t>Daugiamečių žolių (miglinių ir pupinių) prototipų sukūrimo techninė galimybių studija</t>
      </is>
    </nc>
    <ndxf>
      <alignment vertical="top" wrapText="1" readingOrder="0"/>
      <border outline="0">
        <left style="thin">
          <color auto="1"/>
        </left>
        <right style="thin">
          <color auto="1"/>
        </right>
        <top style="thin">
          <color auto="1"/>
        </top>
        <bottom style="thin">
          <color auto="1"/>
        </bottom>
      </border>
      <protection locked="0"/>
    </ndxf>
  </rcc>
  <rcc rId="72572" sId="1" xfDxf="1" dxf="1">
    <nc r="F1114" t="inlineStr">
      <is>
        <t>Egle Norkevičienė
Tel. (8 601) 69252
egle.norkeviciene@lzi.lt</t>
      </is>
    </nc>
    <ndxf>
      <alignment horizontal="left" vertical="top" wrapText="1" readingOrder="0"/>
      <border outline="0">
        <left style="thin">
          <color auto="1"/>
        </left>
        <right style="thin">
          <color auto="1"/>
        </right>
        <top style="thin">
          <color auto="1"/>
        </top>
        <bottom style="thin">
          <color auto="1"/>
        </bottom>
      </border>
      <protection locked="0"/>
    </ndxf>
  </rcc>
  <rcc rId="72573" sId="1" xfDxf="1" dxf="1">
    <nc r="G1114">
      <v>12</v>
    </nc>
    <ndxf>
      <alignment horizontal="center" vertical="center" readingOrder="0"/>
      <border outline="0">
        <left style="thin">
          <color auto="1"/>
        </left>
        <right style="thin">
          <color auto="1"/>
        </right>
        <top style="thin">
          <color auto="1"/>
        </top>
        <bottom style="thin">
          <color auto="1"/>
        </bottom>
      </border>
    </ndxf>
  </rcc>
  <rcc rId="72574" sId="1" xfDxf="1" dxf="1">
    <nc r="D1115"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575" sId="1" xfDxf="1" dxf="1">
    <nc r="E1115" t="inlineStr">
      <is>
        <t>Javų (žieminių kviečių, miežių, avižų, žirnių) genotipų, skirtų naujiems saugesniems  produktams, kompleksinis selekcionuojamų savybių, agronominių ir technologinių parametrų  įvertinimas</t>
      </is>
    </nc>
    <ndxf>
      <alignment vertical="top" wrapText="1" readingOrder="0"/>
      <border outline="0">
        <left style="thin">
          <color auto="1"/>
        </left>
        <right style="thin">
          <color auto="1"/>
        </right>
        <top style="thin">
          <color auto="1"/>
        </top>
        <bottom style="thin">
          <color auto="1"/>
        </bottom>
      </border>
      <protection locked="0"/>
    </ndxf>
  </rcc>
  <rcc rId="72576" sId="1" xfDxf="1" dxf="1">
    <nc r="F1115" t="inlineStr">
      <is>
        <t>Dr. Algė Leistrumaitė
Tel. (8347) 37398
 alge@lzi.lt</t>
      </is>
    </nc>
    <ndxf>
      <alignment horizontal="left" vertical="top" wrapText="1" readingOrder="0"/>
      <border outline="0">
        <left style="thin">
          <color auto="1"/>
        </left>
        <right style="thin">
          <color auto="1"/>
        </right>
        <top style="thin">
          <color auto="1"/>
        </top>
        <bottom style="thin">
          <color auto="1"/>
        </bottom>
      </border>
      <protection locked="0"/>
    </ndxf>
  </rcc>
  <rcc rId="72577" sId="1" xfDxf="1" dxf="1">
    <nc r="G1115">
      <v>12</v>
    </nc>
    <ndxf>
      <alignment horizontal="center" vertical="center" readingOrder="0"/>
      <border outline="0">
        <left style="thin">
          <color auto="1"/>
        </left>
        <right style="thin">
          <color auto="1"/>
        </right>
        <top style="thin">
          <color auto="1"/>
        </top>
        <bottom style="thin">
          <color auto="1"/>
        </bottom>
      </border>
    </ndxf>
  </rcc>
  <rcc rId="72578" sId="1" xfDxf="1" dxf="1">
    <nc r="D1116"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579" sId="1" xfDxf="1" dxf="1">
    <nc r="E1116" t="inlineStr">
      <is>
        <t>Priedų ir netradicinių žaliavų panaudojimo maisto produktuose galimybių tyrimas, technologijų kūrimas ir jų adaptavimas gamyboje</t>
      </is>
    </nc>
    <ndxf>
      <alignment vertical="top" wrapText="1" readingOrder="0"/>
      <border outline="0">
        <left style="thin">
          <color auto="1"/>
        </left>
        <right style="thin">
          <color auto="1"/>
        </right>
        <top style="thin">
          <color auto="1"/>
        </top>
        <bottom style="thin">
          <color auto="1"/>
        </bottom>
      </border>
      <protection locked="0"/>
    </ndxf>
  </rcc>
  <rcc rId="72580" sId="1" xfDxf="1" dxf="1">
    <nc r="F1116" t="inlineStr">
      <is>
        <t>Dr. Ingrida Kraujutienė
Maisto technologijos katedros vedėja
8 (37) 352312
ingrida.kraujutiene@go.kauko.lt</t>
      </is>
    </nc>
    <ndxf>
      <alignment horizontal="left" vertical="top" wrapText="1" readingOrder="0"/>
      <border outline="0">
        <left style="thin">
          <color auto="1"/>
        </left>
        <right style="thin">
          <color auto="1"/>
        </right>
        <top style="thin">
          <color auto="1"/>
        </top>
        <bottom style="thin">
          <color auto="1"/>
        </bottom>
      </border>
      <protection locked="0"/>
    </ndxf>
  </rcc>
  <rcc rId="72581" sId="1" xfDxf="1" dxf="1">
    <nc r="G1116">
      <v>15</v>
    </nc>
    <ndxf>
      <alignment horizontal="center" vertical="center" readingOrder="0"/>
      <border outline="0">
        <left style="thin">
          <color auto="1"/>
        </left>
        <right style="thin">
          <color auto="1"/>
        </right>
        <top style="thin">
          <color auto="1"/>
        </top>
        <bottom style="thin">
          <color auto="1"/>
        </bottom>
      </border>
    </ndxf>
  </rcc>
  <rcc rId="72582" sId="1" xfDxf="1" dxf="1">
    <nc r="D1117"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583" sId="1" xfDxf="1" dxf="1">
    <nc r="E1117" t="inlineStr">
      <is>
        <t>Techninė galimybių studija, apimanti saugesnių ir tvaresnių gyvūninių ir augalinių maisto žaliavų ir produktų gamybos technologijų prototipų pirminį modeliavimą ir vertinimą laboratorinėje skalėje.</t>
      </is>
    </nc>
    <ndxf>
      <alignment vertical="top" wrapText="1" readingOrder="0"/>
      <border outline="0">
        <left style="thin">
          <color auto="1"/>
        </left>
        <right style="thin">
          <color auto="1"/>
        </right>
        <top style="thin">
          <color auto="1"/>
        </top>
        <bottom style="thin">
          <color auto="1"/>
        </bottom>
      </border>
      <protection locked="0"/>
    </ndxf>
  </rcc>
  <rcc rId="72584" sId="1" xfDxf="1" dxf="1">
    <nc r="F1117" t="inlineStr">
      <is>
        <t>Elena Bartkienė
profesorė
tel.: 8-601 35837 
el.paštas: elena.bartkiene@lsmuni.lt</t>
      </is>
    </nc>
    <ndxf>
      <alignment horizontal="left" vertical="top" wrapText="1" readingOrder="0"/>
      <border outline="0">
        <left style="thin">
          <color auto="1"/>
        </left>
        <right style="thin">
          <color auto="1"/>
        </right>
        <top style="thin">
          <color auto="1"/>
        </top>
        <bottom style="thin">
          <color auto="1"/>
        </bottom>
      </border>
      <protection locked="0"/>
    </ndxf>
  </rcc>
  <rcc rId="72585" sId="1" xfDxf="1" dxf="1">
    <nc r="G1117">
      <v>17</v>
    </nc>
    <ndxf>
      <alignment horizontal="center" vertical="center" readingOrder="0"/>
      <border outline="0">
        <left style="thin">
          <color auto="1"/>
        </left>
        <right style="thin">
          <color auto="1"/>
        </right>
        <top style="thin">
          <color auto="1"/>
        </top>
        <bottom style="thin">
          <color auto="1"/>
        </bottom>
      </border>
    </ndxf>
  </rcc>
  <rcc rId="72586" sId="1" xfDxf="1" dxf="1">
    <nc r="D1118"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587" sId="1" xfDxf="1" dxf="1">
    <nc r="E1118" t="inlineStr">
      <is>
        <t>Biolustų ir (bio)jutiklių technologijos maisto analizei</t>
      </is>
    </nc>
    <ndxf>
      <alignment vertical="top" wrapText="1" readingOrder="0"/>
      <border outline="0">
        <left style="thin">
          <color auto="1"/>
        </left>
        <right style="thin">
          <color auto="1"/>
        </right>
        <top style="thin">
          <color auto="1"/>
        </top>
        <bottom style="thin">
          <color auto="1"/>
        </bottom>
      </border>
      <protection locked="0"/>
    </ndxf>
  </rcc>
  <rcc rId="72588" sId="1" xfDxf="1" dxf="1">
    <nc r="F1118" t="inlineStr">
      <is>
        <t>Dr. Rasa Pauliukaitė
FTMC Nanoinžinerijos skyrius
Tel. (8 5) 2644688
El. p.: pauliukaite@ftmc.lt</t>
      </is>
    </nc>
    <ndxf>
      <alignment horizontal="left" vertical="top" wrapText="1" readingOrder="0"/>
      <border outline="0">
        <left style="thin">
          <color auto="1"/>
        </left>
        <right style="thin">
          <color auto="1"/>
        </right>
        <top style="thin">
          <color auto="1"/>
        </top>
        <bottom style="thin">
          <color auto="1"/>
        </bottom>
      </border>
      <protection locked="0"/>
    </ndxf>
  </rcc>
  <rcc rId="72589" sId="1" xfDxf="1" dxf="1">
    <nc r="G1118">
      <v>18</v>
    </nc>
    <ndxf>
      <alignment horizontal="center" vertical="center" readingOrder="0"/>
      <border outline="0">
        <left style="thin">
          <color auto="1"/>
        </left>
        <right style="thin">
          <color auto="1"/>
        </right>
        <top style="thin">
          <color auto="1"/>
        </top>
        <bottom style="thin">
          <color auto="1"/>
        </bottom>
      </border>
    </ndxf>
  </rcc>
  <rcc rId="72590" sId="1" xfDxf="1" dxf="1">
    <nc r="D1119"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591" sId="1" xfDxf="1" dxf="1">
    <nc r="E1119" t="inlineStr">
      <is>
        <t>Netemperatūrinė elektropasterizacija temperatūrai jautrių maisto produktų galiojimo laikui prailginti</t>
      </is>
    </nc>
    <ndxf>
      <alignment vertical="top" wrapText="1" readingOrder="0"/>
      <border outline="0">
        <left style="thin">
          <color auto="1"/>
        </left>
        <right style="thin">
          <color auto="1"/>
        </right>
        <top style="thin">
          <color auto="1"/>
        </top>
        <bottom style="thin">
          <color auto="1"/>
        </bottom>
      </border>
      <protection locked="0"/>
    </ndxf>
  </rcc>
  <rcc rId="72592" sId="1" xfDxf="1" dxf="1">
    <nc r="F1119" t="inlineStr">
      <is>
        <t>Dr. Arūnas Stirkė
FTMC Medžiagotyros ir elektros inžinerijos skyrius
Tel. 861515363
El. p.: arunas.stirke@ftmc.lt</t>
      </is>
    </nc>
    <ndxf>
      <alignment horizontal="left" vertical="top" wrapText="1" readingOrder="0"/>
      <border outline="0">
        <left style="thin">
          <color auto="1"/>
        </left>
        <right style="thin">
          <color auto="1"/>
        </right>
        <top style="thin">
          <color auto="1"/>
        </top>
        <bottom style="thin">
          <color auto="1"/>
        </bottom>
      </border>
      <protection locked="0"/>
    </ndxf>
  </rcc>
  <rcc rId="72593" sId="1" xfDxf="1" dxf="1">
    <nc r="G1119">
      <v>18</v>
    </nc>
    <ndxf>
      <alignment horizontal="center" vertical="center" readingOrder="0"/>
      <border outline="0">
        <left style="thin">
          <color auto="1"/>
        </left>
        <right style="thin">
          <color auto="1"/>
        </right>
        <top style="thin">
          <color auto="1"/>
        </top>
        <bottom style="thin">
          <color auto="1"/>
        </bottom>
      </border>
    </ndxf>
  </rcc>
  <rcc rId="72594" sId="1" xfDxf="1" dxf="1">
    <nc r="D1120"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595" sId="1" xfDxf="1" dxf="1">
    <nc r="E1120" t="inlineStr">
      <is>
        <t>Naujų potencialiai pavojingų maisto produktų teršalų išskyrimo ir identifikavimo techninių galimybių studijos rengimas. Šių kenksmingų medžiagų matavimų kokybinių charakteristikų gerinimo techninės galimybių studijos parengimas</t>
      </is>
    </nc>
    <ndxf>
      <alignment vertical="top" wrapText="1" readingOrder="0"/>
      <border outline="0">
        <left style="thin">
          <color auto="1"/>
        </left>
        <right style="thin">
          <color auto="1"/>
        </right>
        <top style="thin">
          <color auto="1"/>
        </top>
        <bottom style="thin">
          <color auto="1"/>
        </bottom>
      </border>
      <protection locked="0"/>
    </ndxf>
  </rcc>
  <rcc rId="72596" sId="1" xfDxf="1" dxf="1">
    <nc r="F1120" t="inlineStr">
      <is>
        <t>Dr. Evaldas Naujalis
FTMC Metrologijos skyrius
Tel. (8 5) 261 2758
El. p.: evaldas.naujalis@ftmc.lt</t>
      </is>
    </nc>
    <ndxf>
      <alignment horizontal="left" vertical="top" wrapText="1" readingOrder="0"/>
      <border outline="0">
        <left style="thin">
          <color auto="1"/>
        </left>
        <right style="thin">
          <color auto="1"/>
        </right>
        <top style="thin">
          <color auto="1"/>
        </top>
        <bottom style="thin">
          <color auto="1"/>
        </bottom>
      </border>
      <protection locked="0"/>
    </ndxf>
  </rcc>
  <rcc rId="72597" sId="1" xfDxf="1" dxf="1">
    <nc r="G1120">
      <v>18</v>
    </nc>
    <ndxf>
      <alignment horizontal="center" vertical="center" readingOrder="0"/>
      <border outline="0">
        <left style="thin">
          <color auto="1"/>
        </left>
        <right style="thin">
          <color auto="1"/>
        </right>
        <top style="thin">
          <color auto="1"/>
        </top>
        <bottom style="thin">
          <color auto="1"/>
        </bottom>
      </border>
    </ndxf>
  </rcc>
  <rcc rId="72598" sId="1" xfDxf="1" dxf="1">
    <nc r="D1121"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599" sId="1" xfDxf="1" dxf="1">
    <nc r="E1121" t="inlineStr">
      <is>
        <t>Lazeriu formuojamų paviršiaus struktūrų Paviršiumi sustiprinto Ramano spektroskopijos metodui maisto kokybės kontrolei (pvz. antibiotikų aptikimui) galimybių studija</t>
      </is>
    </nc>
    <ndxf>
      <alignment vertical="top" wrapText="1" readingOrder="0"/>
      <border outline="0">
        <left style="thin">
          <color auto="1"/>
        </left>
        <right style="thin">
          <color auto="1"/>
        </right>
        <top style="thin">
          <color auto="1"/>
        </top>
        <bottom style="thin">
          <color auto="1"/>
        </bottom>
      </border>
      <protection locked="0"/>
    </ndxf>
  </rcc>
  <rcc rId="72600" sId="1" xfDxf="1" dxf="1">
    <nc r="F1121" t="inlineStr">
      <is>
        <t>Dr. Paulius Gečys
FTMC Lazerinių technologijų skyrius
Tel. (5) 2644868
Mob. Tel. +370 600 04346
El. p.: p.gecys@ftmc.lt</t>
      </is>
    </nc>
    <ndxf>
      <alignment horizontal="left" vertical="top" wrapText="1" readingOrder="0"/>
      <border outline="0">
        <left style="thin">
          <color auto="1"/>
        </left>
        <right style="thin">
          <color auto="1"/>
        </right>
        <top style="thin">
          <color auto="1"/>
        </top>
        <bottom style="thin">
          <color auto="1"/>
        </bottom>
      </border>
      <protection locked="0"/>
    </ndxf>
  </rcc>
  <rcc rId="72601" sId="1" xfDxf="1" dxf="1">
    <nc r="G1121">
      <v>18</v>
    </nc>
    <ndxf>
      <alignment horizontal="center" vertical="center" readingOrder="0"/>
      <border outline="0">
        <left style="thin">
          <color auto="1"/>
        </left>
        <right style="thin">
          <color auto="1"/>
        </right>
        <top style="thin">
          <color auto="1"/>
        </top>
        <bottom style="thin">
          <color auto="1"/>
        </bottom>
      </border>
    </ndxf>
  </rcc>
  <rcc rId="72602" sId="1" xfDxf="1" dxf="1">
    <nc r="D1122"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03" sId="1" xfDxf="1" dxf="1">
    <nc r="E1122" t="inlineStr">
      <is>
        <t>Precizinio žemės dirbimo ir sėjos inžinerinių parametrų optimizavimas ir tobulinimas technologiniais, energetiniais ir aplinkosauginiais aspektais.</t>
      </is>
    </nc>
    <ndxf>
      <alignment vertical="top" wrapText="1" readingOrder="0"/>
      <border outline="0">
        <left style="thin">
          <color auto="1"/>
        </left>
        <right style="thin">
          <color auto="1"/>
        </right>
        <top style="thin">
          <color auto="1"/>
        </top>
        <bottom style="thin">
          <color auto="1"/>
        </bottom>
      </border>
      <protection locked="0"/>
    </ndxf>
  </rcc>
  <rcc rId="72604" sId="1" xfDxf="1" dxf="1">
    <nc r="F1122" t="inlineStr">
      <is>
        <t xml:space="preserve">Prof. dr. Egidijus Šarauskis
El. p. egidijus.sarauskis@asu.lt
Tel. (8 37) 752 377
</t>
      </is>
    </nc>
    <ndxf>
      <alignment horizontal="left" vertical="top" wrapText="1" readingOrder="0"/>
      <border outline="0">
        <left style="thin">
          <color auto="1"/>
        </left>
        <right style="thin">
          <color auto="1"/>
        </right>
        <top style="thin">
          <color auto="1"/>
        </top>
        <bottom style="thin">
          <color auto="1"/>
        </bottom>
      </border>
      <protection locked="0"/>
    </ndxf>
  </rcc>
  <rcc rId="72605" sId="1" xfDxf="1" dxf="1">
    <nc r="G1122">
      <v>19</v>
    </nc>
    <ndxf>
      <alignment horizontal="center" vertical="center" readingOrder="0"/>
      <border outline="0">
        <left style="thin">
          <color auto="1"/>
        </left>
        <right style="thin">
          <color auto="1"/>
        </right>
        <top style="thin">
          <color auto="1"/>
        </top>
        <bottom style="thin">
          <color auto="1"/>
        </bottom>
      </border>
    </ndxf>
  </rcc>
  <rcc rId="72606" sId="1" xfDxf="1" dxf="1">
    <nc r="D1123"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07" sId="1" xfDxf="1" dxf="1">
    <nc r="E1123" t="inlineStr">
      <is>
        <t>Tolygaus organinių trąšų paskleidimo metodų ir technologinių parametrų optimizavimas energetiniais ir aplinkosauginiais aspektais.</t>
      </is>
    </nc>
    <ndxf>
      <alignment vertical="top" wrapText="1" readingOrder="0"/>
      <border outline="0">
        <left style="thin">
          <color auto="1"/>
        </left>
        <right style="thin">
          <color auto="1"/>
        </right>
        <top style="thin">
          <color auto="1"/>
        </top>
        <bottom style="thin">
          <color auto="1"/>
        </bottom>
      </border>
      <protection locked="0"/>
    </ndxf>
  </rcc>
  <rcc rId="72608" sId="1" xfDxf="1" dxf="1">
    <nc r="F1123" t="inlineStr">
      <is>
        <t xml:space="preserve">Prof. dr. Egidijus Šarauskis
El. p. egidijus.sarauskis@asu.lt
Tel. (8 37) 752 377
</t>
      </is>
    </nc>
    <ndxf>
      <alignment horizontal="left" vertical="top" wrapText="1" readingOrder="0"/>
      <border outline="0">
        <left style="thin">
          <color auto="1"/>
        </left>
        <right style="thin">
          <color auto="1"/>
        </right>
        <top style="thin">
          <color auto="1"/>
        </top>
        <bottom style="thin">
          <color auto="1"/>
        </bottom>
      </border>
      <protection locked="0"/>
    </ndxf>
  </rcc>
  <rcc rId="72609" sId="1" xfDxf="1" dxf="1">
    <nc r="G1123">
      <v>19</v>
    </nc>
    <ndxf>
      <alignment horizontal="center" vertical="center" readingOrder="0"/>
      <border outline="0">
        <left style="thin">
          <color auto="1"/>
        </left>
        <right style="thin">
          <color auto="1"/>
        </right>
        <top style="thin">
          <color auto="1"/>
        </top>
        <bottom style="thin">
          <color auto="1"/>
        </bottom>
      </border>
    </ndxf>
  </rcc>
  <rcc rId="72610" sId="1" xfDxf="1" dxf="1">
    <nc r="D1124"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11" sId="1" xfDxf="1" dxf="1">
    <nc r="E1124" t="inlineStr">
      <is>
        <t>Tikslaus mineralinių trąšų skleidimo ir sėklų įterpimo inžinerinių metodų pagrindimas ir vertinimas aplinkosauginiais, energetiniais ir technologiniais aspektais.</t>
      </is>
    </nc>
    <ndxf>
      <alignment vertical="top" wrapText="1" readingOrder="0"/>
      <border outline="0">
        <left style="thin">
          <color auto="1"/>
        </left>
        <right style="thin">
          <color auto="1"/>
        </right>
        <top style="thin">
          <color auto="1"/>
        </top>
        <bottom style="thin">
          <color auto="1"/>
        </bottom>
      </border>
      <protection locked="0"/>
    </ndxf>
  </rcc>
  <rcc rId="72612" sId="1" xfDxf="1" dxf="1">
    <nc r="F1124" t="inlineStr">
      <is>
        <t xml:space="preserve">Prof. dr. Egidijus Šarauskis
El. p. egidijus.sarauskis@asu.lt
Tel. (8 37) 752 377
</t>
      </is>
    </nc>
    <ndxf>
      <alignment horizontal="left" vertical="top" wrapText="1" readingOrder="0"/>
      <border outline="0">
        <left style="thin">
          <color auto="1"/>
        </left>
        <right style="thin">
          <color auto="1"/>
        </right>
        <top style="thin">
          <color auto="1"/>
        </top>
        <bottom style="thin">
          <color auto="1"/>
        </bottom>
      </border>
      <protection locked="0"/>
    </ndxf>
  </rcc>
  <rcc rId="72613" sId="1" xfDxf="1" dxf="1">
    <nc r="G1124">
      <v>19</v>
    </nc>
    <ndxf>
      <alignment horizontal="center" vertical="center" readingOrder="0"/>
      <border outline="0">
        <left style="thin">
          <color auto="1"/>
        </left>
        <right style="thin">
          <color auto="1"/>
        </right>
        <top style="thin">
          <color auto="1"/>
        </top>
        <bottom style="thin">
          <color auto="1"/>
        </bottom>
      </border>
    </ndxf>
  </rcc>
  <rcc rId="72614" sId="1" xfDxf="1" dxf="1">
    <nc r="D1125"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15" sId="1" xfDxf="1" dxf="1">
    <nc r="E1125" t="inlineStr">
      <is>
        <t>Pažangių inovatyvių dirvožemio gerinimo, aplinkos tausojimo ir energetinio bei ekonominio efektyvumo didinimo sprendimų paieška panaudojant naujausius biologinius preparatus ir/arba jų mišinius su organinėmis medžiagomis.</t>
      </is>
    </nc>
    <ndxf>
      <alignment vertical="top" wrapText="1" readingOrder="0"/>
      <border outline="0">
        <left style="thin">
          <color auto="1"/>
        </left>
        <right style="thin">
          <color auto="1"/>
        </right>
        <top style="thin">
          <color auto="1"/>
        </top>
        <bottom style="thin">
          <color auto="1"/>
        </bottom>
      </border>
      <protection locked="0"/>
    </ndxf>
  </rcc>
  <rcc rId="72616" sId="1" xfDxf="1" dxf="1">
    <nc r="F1125" t="inlineStr">
      <is>
        <t xml:space="preserve">Prof. dr. Egidijus Šarauskis
El. p. egidijus.sarauskis@asu.lt
Tel. (8 37) 752 377
</t>
      </is>
    </nc>
    <ndxf>
      <alignment horizontal="left" vertical="top" wrapText="1" readingOrder="0"/>
      <border outline="0">
        <left style="thin">
          <color auto="1"/>
        </left>
        <right style="thin">
          <color auto="1"/>
        </right>
        <top style="thin">
          <color auto="1"/>
        </top>
        <bottom style="thin">
          <color auto="1"/>
        </bottom>
      </border>
      <protection locked="0"/>
    </ndxf>
  </rcc>
  <rcc rId="72617" sId="1" xfDxf="1" dxf="1">
    <nc r="G1125">
      <v>19</v>
    </nc>
    <ndxf>
      <alignment horizontal="center" vertical="center" readingOrder="0"/>
      <border outline="0">
        <left style="thin">
          <color auto="1"/>
        </left>
        <right style="thin">
          <color auto="1"/>
        </right>
        <top style="thin">
          <color auto="1"/>
        </top>
        <bottom style="thin">
          <color auto="1"/>
        </bottom>
      </border>
    </ndxf>
  </rcc>
  <rcc rId="72618" sId="1" xfDxf="1" dxf="1">
    <nc r="D1126"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19" sId="1" xfDxf="1" dxf="1">
    <nc r="E1126" t="inlineStr">
      <is>
        <t>Biopreparatų integravimo į inovatyvias žemės ūkio technologijas agronominės ir technologinės koncepcijos parengimas.</t>
      </is>
    </nc>
    <ndxf>
      <alignment vertical="top" wrapText="1" readingOrder="0"/>
      <border outline="0">
        <left style="thin">
          <color auto="1"/>
        </left>
        <right style="thin">
          <color auto="1"/>
        </right>
        <top style="thin">
          <color auto="1"/>
        </top>
        <bottom style="thin">
          <color auto="1"/>
        </bottom>
      </border>
      <protection locked="0"/>
    </ndxf>
  </rcc>
  <rcc rId="72620" sId="1" xfDxf="1" dxf="1">
    <nc r="F1126" t="inlineStr">
      <is>
        <t xml:space="preserve">Dr. Zita Kriaučiūnienė
El. p. zita.kriauciuniene@asu.lt
Tel. (8 37) 752 377
</t>
      </is>
    </nc>
    <ndxf>
      <alignment horizontal="left" vertical="top" wrapText="1" readingOrder="0"/>
      <border outline="0">
        <left style="thin">
          <color auto="1"/>
        </left>
        <right style="thin">
          <color auto="1"/>
        </right>
        <top style="thin">
          <color auto="1"/>
        </top>
        <bottom style="thin">
          <color auto="1"/>
        </bottom>
      </border>
      <protection locked="0"/>
    </ndxf>
  </rcc>
  <rcc rId="72621" sId="1" xfDxf="1" dxf="1">
    <nc r="G1126">
      <v>19</v>
    </nc>
    <ndxf>
      <alignment horizontal="center" vertical="center" readingOrder="0"/>
      <border outline="0">
        <left style="thin">
          <color auto="1"/>
        </left>
        <right style="thin">
          <color auto="1"/>
        </right>
        <top style="thin">
          <color auto="1"/>
        </top>
        <bottom style="thin">
          <color auto="1"/>
        </bottom>
      </border>
    </ndxf>
  </rcc>
  <rcc rId="72622" sId="1" xfDxf="1" dxf="1">
    <nc r="D1127"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23" sId="1" xfDxf="1" dxf="1">
    <nc r="E1127" t="inlineStr">
      <is>
        <t>Ureazės inhibitoriaus panaudojimo tausojančiojoje žemdirbystėje aplinkos taršai mažinti ir dirvožemio derlingumui užtikrinti galimybių nustatymas.</t>
      </is>
    </nc>
    <ndxf>
      <alignment vertical="top" wrapText="1" readingOrder="0"/>
      <border outline="0">
        <left style="thin">
          <color auto="1"/>
        </left>
        <right style="thin">
          <color auto="1"/>
        </right>
        <top style="thin">
          <color auto="1"/>
        </top>
        <bottom style="thin">
          <color auto="1"/>
        </bottom>
      </border>
      <protection locked="0"/>
    </ndxf>
  </rcc>
  <rcc rId="72624" sId="1" xfDxf="1" dxf="1">
    <nc r="F1127" t="inlineStr">
      <is>
        <t xml:space="preserve">Doc. dr. Aušra Marcinkevičienė
El. p. ausra.marcinkeviciene@asu.lt
Tel. (8 37) 788 164
</t>
      </is>
    </nc>
    <ndxf>
      <alignment horizontal="left" vertical="top" wrapText="1" readingOrder="0"/>
      <border outline="0">
        <left style="thin">
          <color auto="1"/>
        </left>
        <right style="thin">
          <color auto="1"/>
        </right>
        <top style="thin">
          <color auto="1"/>
        </top>
        <bottom style="thin">
          <color auto="1"/>
        </bottom>
      </border>
      <protection locked="0"/>
    </ndxf>
  </rcc>
  <rcc rId="72625" sId="1" xfDxf="1" dxf="1">
    <nc r="G1127">
      <v>19</v>
    </nc>
    <ndxf>
      <alignment horizontal="center" vertical="center" readingOrder="0"/>
      <border outline="0">
        <left style="thin">
          <color auto="1"/>
        </left>
        <right style="thin">
          <color auto="1"/>
        </right>
        <top style="thin">
          <color auto="1"/>
        </top>
        <bottom style="thin">
          <color auto="1"/>
        </bottom>
      </border>
    </ndxf>
  </rcc>
  <rcc rId="72626" sId="1" xfDxf="1" dxf="1">
    <nc r="D1128"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27" sId="1" xfDxf="1" dxf="1">
    <nc r="E1128" t="inlineStr">
      <is>
        <t>Šiaudų granulių panaudojimo augalų mulčiavimui ir dirvožemio derlingumui didinti, tausojant išteklius ir aplinką, agrotechnologinis vertinimas.</t>
      </is>
    </nc>
    <ndxf>
      <alignment vertical="top" wrapText="1" readingOrder="0"/>
      <border outline="0">
        <left style="thin">
          <color auto="1"/>
        </left>
        <right style="thin">
          <color auto="1"/>
        </right>
        <top style="thin">
          <color auto="1"/>
        </top>
        <bottom style="thin">
          <color auto="1"/>
        </bottom>
      </border>
      <protection locked="0"/>
    </ndxf>
  </rcc>
  <rcc rId="72628" sId="1" xfDxf="1" dxf="1">
    <nc r="F1128" t="inlineStr">
      <is>
        <t xml:space="preserve">Doc. dr. Jonas Čėsna
El. p. jonas.cesna@asu.lt
Tel. (8 37) 752 332
</t>
      </is>
    </nc>
    <ndxf>
      <alignment horizontal="left" vertical="top" wrapText="1" readingOrder="0"/>
      <border outline="0">
        <left style="thin">
          <color auto="1"/>
        </left>
        <right style="thin">
          <color auto="1"/>
        </right>
        <top style="thin">
          <color auto="1"/>
        </top>
        <bottom style="thin">
          <color auto="1"/>
        </bottom>
      </border>
      <protection locked="0"/>
    </ndxf>
  </rcc>
  <rcc rId="72629" sId="1" xfDxf="1" dxf="1">
    <nc r="G1128">
      <v>19</v>
    </nc>
    <ndxf>
      <alignment horizontal="center" vertical="center" readingOrder="0"/>
      <border outline="0">
        <left style="thin">
          <color auto="1"/>
        </left>
        <right style="thin">
          <color auto="1"/>
        </right>
        <top style="thin">
          <color auto="1"/>
        </top>
        <bottom style="thin">
          <color auto="1"/>
        </bottom>
      </border>
    </ndxf>
  </rcc>
  <rcc rId="72630" sId="1" xfDxf="1" dxf="1">
    <nc r="D1129"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31" sId="1" xfDxf="1" dxf="1">
    <nc r="E1129" t="inlineStr">
      <is>
        <t>Karvių laikymo technologinių procesų valdymo optimizavimas  tiksliajam ūkininkavimui.</t>
      </is>
    </nc>
    <ndxf>
      <alignment vertical="top" wrapText="1" readingOrder="0"/>
      <border outline="0">
        <left style="thin">
          <color auto="1"/>
        </left>
        <right style="thin">
          <color auto="1"/>
        </right>
        <top style="thin">
          <color auto="1"/>
        </top>
        <bottom style="thin">
          <color auto="1"/>
        </bottom>
      </border>
      <protection locked="0"/>
    </ndxf>
  </rcc>
  <rcc rId="72632" sId="1" xfDxf="1" dxf="1">
    <nc r="F1129" t="inlineStr">
      <is>
        <t xml:space="preserve">Doc. dr. Rolandas Bleizgys
El. p. rolandas.bleizgys@asu.lt
Tel. +37068610900
</t>
      </is>
    </nc>
    <ndxf>
      <alignment horizontal="left" vertical="top" wrapText="1" readingOrder="0"/>
      <border outline="0">
        <left style="thin">
          <color auto="1"/>
        </left>
        <right style="thin">
          <color auto="1"/>
        </right>
        <top style="thin">
          <color auto="1"/>
        </top>
        <bottom style="thin">
          <color auto="1"/>
        </bottom>
      </border>
      <protection locked="0"/>
    </ndxf>
  </rcc>
  <rcc rId="72633" sId="1" xfDxf="1" dxf="1">
    <nc r="G1129">
      <v>19</v>
    </nc>
    <ndxf>
      <alignment horizontal="center" vertical="center" readingOrder="0"/>
      <border outline="0">
        <left style="thin">
          <color auto="1"/>
        </left>
        <right style="thin">
          <color auto="1"/>
        </right>
        <top style="thin">
          <color auto="1"/>
        </top>
        <bottom style="thin">
          <color auto="1"/>
        </bottom>
      </border>
    </ndxf>
  </rcc>
  <rcc rId="72634" sId="1" xfDxf="1" dxf="1">
    <nc r="D1130"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35" sId="1" xfDxf="1" dxf="1">
    <nc r="E1130" t="inlineStr">
      <is>
        <t>Įtaisų tiksliajam ūkininkavimui panaudojimo techninė galimybių studija.</t>
      </is>
    </nc>
    <ndxf>
      <alignment vertical="top" wrapText="1" readingOrder="0"/>
      <border outline="0">
        <left style="thin">
          <color auto="1"/>
        </left>
        <right style="thin">
          <color auto="1"/>
        </right>
        <top style="thin">
          <color auto="1"/>
        </top>
        <bottom style="thin">
          <color auto="1"/>
        </bottom>
      </border>
      <protection locked="0"/>
    </ndxf>
  </rcc>
  <rcc rId="72636" sId="1" xfDxf="1" dxf="1">
    <nc r="F1130" t="inlineStr">
      <is>
        <t xml:space="preserve">Doc. dr. Remigijus Zinkevičius
El. p. remigijus.zinkevicius@asu.lt
Tel. +37069818126
</t>
      </is>
    </nc>
    <ndxf>
      <alignment horizontal="left" vertical="top" wrapText="1" readingOrder="0"/>
      <border outline="0">
        <left style="thin">
          <color auto="1"/>
        </left>
        <right style="thin">
          <color auto="1"/>
        </right>
        <top style="thin">
          <color auto="1"/>
        </top>
        <bottom style="thin">
          <color auto="1"/>
        </bottom>
      </border>
      <protection locked="0"/>
    </ndxf>
  </rcc>
  <rcc rId="72637" sId="1" xfDxf="1" dxf="1">
    <nc r="G1130">
      <v>19</v>
    </nc>
    <ndxf>
      <alignment horizontal="center" vertical="center" readingOrder="0"/>
      <border outline="0">
        <left style="thin">
          <color auto="1"/>
        </left>
        <right style="thin">
          <color auto="1"/>
        </right>
        <top style="thin">
          <color auto="1"/>
        </top>
        <bottom style="thin">
          <color auto="1"/>
        </bottom>
      </border>
    </ndxf>
  </rcc>
  <rcc rId="72638" sId="1" xfDxf="1" dxf="1">
    <nc r="D1131"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39" sId="1" xfDxf="1" dxf="1">
    <nc r="E1131" t="inlineStr">
      <is>
        <t>Netradicinių augalinių žaliavų paieška naujų maisto produktų kūrimui.</t>
      </is>
    </nc>
    <ndxf>
      <alignment vertical="top" wrapText="1" readingOrder="0"/>
      <border outline="0">
        <left style="thin">
          <color auto="1"/>
        </left>
        <right style="thin">
          <color auto="1"/>
        </right>
        <top style="thin">
          <color auto="1"/>
        </top>
        <bottom style="thin">
          <color auto="1"/>
        </bottom>
      </border>
      <protection locked="0"/>
    </ndxf>
  </rcc>
  <rcc rId="72640" sId="1" xfDxf="1" dxf="1">
    <nc r="F1131" t="inlineStr">
      <is>
        <t xml:space="preserve">Doc. dr. Jurgita Kulaitienė
El. p. jurgita.kulaitiene@asu.lt
Tel. +37061277855
</t>
      </is>
    </nc>
    <ndxf>
      <alignment horizontal="left" vertical="top" wrapText="1" readingOrder="0"/>
      <border outline="0">
        <left style="thin">
          <color auto="1"/>
        </left>
        <right style="thin">
          <color auto="1"/>
        </right>
        <top style="thin">
          <color auto="1"/>
        </top>
        <bottom style="thin">
          <color auto="1"/>
        </bottom>
      </border>
      <protection locked="0"/>
    </ndxf>
  </rcc>
  <rcc rId="72641" sId="1" xfDxf="1" dxf="1">
    <nc r="G1131">
      <v>19</v>
    </nc>
    <ndxf>
      <alignment horizontal="center" vertical="center" readingOrder="0"/>
      <border outline="0">
        <left style="thin">
          <color auto="1"/>
        </left>
        <right style="thin">
          <color auto="1"/>
        </right>
        <top style="thin">
          <color auto="1"/>
        </top>
        <bottom style="thin">
          <color auto="1"/>
        </bottom>
      </border>
    </ndxf>
  </rcc>
  <rcc rId="72642" sId="1" xfDxf="1" dxf="1">
    <nc r="D1132"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43" sId="1" xfDxf="1" dxf="1">
    <nc r="E1132" t="inlineStr">
      <is>
        <t>Augalų apsaugos priemonių, biostimuliatorių, naujų trąšų poveikis augalinių žaliavų kokybei ir saugai.</t>
      </is>
    </nc>
    <ndxf>
      <alignment vertical="top" wrapText="1" readingOrder="0"/>
      <border outline="0">
        <left style="thin">
          <color auto="1"/>
        </left>
        <right style="thin">
          <color auto="1"/>
        </right>
        <top style="thin">
          <color auto="1"/>
        </top>
        <bottom style="thin">
          <color auto="1"/>
        </bottom>
      </border>
      <protection locked="0"/>
    </ndxf>
  </rcc>
  <rcc rId="72644" sId="1" xfDxf="1" dxf="1">
    <nc r="F1132" t="inlineStr">
      <is>
        <t xml:space="preserve">Doc. dr. Jurgita Kulaitienė
El. p. jurgita.kulaitiene@asu.lt
Tel. +37061277855
</t>
      </is>
    </nc>
    <ndxf>
      <alignment horizontal="left" vertical="top" wrapText="1" readingOrder="0"/>
      <border outline="0">
        <left style="thin">
          <color auto="1"/>
        </left>
        <right style="thin">
          <color auto="1"/>
        </right>
        <top style="thin">
          <color auto="1"/>
        </top>
        <bottom style="thin">
          <color auto="1"/>
        </bottom>
      </border>
      <protection locked="0"/>
    </ndxf>
  </rcc>
  <rcc rId="72645" sId="1" xfDxf="1" dxf="1">
    <nc r="G1132">
      <v>19</v>
    </nc>
    <ndxf>
      <alignment horizontal="center" vertical="center" readingOrder="0"/>
      <border outline="0">
        <left style="thin">
          <color auto="1"/>
        </left>
        <right style="thin">
          <color auto="1"/>
        </right>
        <top style="thin">
          <color auto="1"/>
        </top>
        <bottom style="thin">
          <color auto="1"/>
        </bottom>
      </border>
    </ndxf>
  </rcc>
  <rcc rId="72646" sId="1" xfDxf="1" dxf="1">
    <nc r="D1133"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47" sId="1" xfDxf="1" dxf="1">
    <nc r="E1133" t="inlineStr">
      <is>
        <t>Naujų žaliavų paieška inovatyvių ir saugesnių maisto produktų kūrimui.</t>
      </is>
    </nc>
    <ndxf>
      <alignment vertical="top" wrapText="1" readingOrder="0"/>
      <border outline="0">
        <left style="thin">
          <color auto="1"/>
        </left>
        <right style="thin">
          <color auto="1"/>
        </right>
        <top style="thin">
          <color auto="1"/>
        </top>
        <bottom style="thin">
          <color auto="1"/>
        </bottom>
      </border>
      <protection locked="0"/>
    </ndxf>
  </rcc>
  <rcc rId="72648" sId="1" xfDxf="1" dxf="1">
    <nc r="F1133" t="inlineStr">
      <is>
        <t xml:space="preserve">Lekt. dr. Judita Černiauskienė
El. p. judita.cerniauskien@asu.lt
Tel. +37068781717
</t>
      </is>
    </nc>
    <ndxf>
      <alignment horizontal="left" vertical="top" wrapText="1" readingOrder="0"/>
      <border outline="0">
        <left style="thin">
          <color auto="1"/>
        </left>
        <right style="thin">
          <color auto="1"/>
        </right>
        <top style="thin">
          <color auto="1"/>
        </top>
        <bottom style="thin">
          <color auto="1"/>
        </bottom>
      </border>
      <protection locked="0"/>
    </ndxf>
  </rcc>
  <rcc rId="72649" sId="1" xfDxf="1" dxf="1">
    <nc r="G1133">
      <v>19</v>
    </nc>
    <ndxf>
      <alignment horizontal="center" vertical="center" readingOrder="0"/>
      <border outline="0">
        <left style="thin">
          <color auto="1"/>
        </left>
        <right style="thin">
          <color auto="1"/>
        </right>
        <top style="thin">
          <color auto="1"/>
        </top>
        <bottom style="thin">
          <color auto="1"/>
        </bottom>
      </border>
    </ndxf>
  </rcc>
  <rcc rId="72650" sId="1" xfDxf="1" dxf="1">
    <nc r="D1134"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51" sId="1" xfDxf="1" dxf="1">
    <nc r="E1134" t="inlineStr">
      <is>
        <t>Precizinės (tiksliosios) augalininkystės technologijos techninė galimybių studija.</t>
      </is>
    </nc>
    <ndxf>
      <alignment vertical="top" wrapText="1" readingOrder="0"/>
      <border outline="0">
        <left style="thin">
          <color auto="1"/>
        </left>
        <right style="thin">
          <color auto="1"/>
        </right>
        <top style="thin">
          <color auto="1"/>
        </top>
        <bottom style="thin">
          <color auto="1"/>
        </bottom>
      </border>
      <protection locked="0"/>
    </ndxf>
  </rcc>
  <rcc rId="72652" sId="1" xfDxf="1" dxf="1">
    <nc r="F1134" t="inlineStr">
      <is>
        <t xml:space="preserve">Prof. dr. Rimantas Velička
El. p. rimantas.velicka@asu.lt
Tel. +37068786019
</t>
      </is>
    </nc>
    <ndxf>
      <alignment horizontal="left" vertical="top" wrapText="1" readingOrder="0"/>
      <border outline="0">
        <left style="thin">
          <color auto="1"/>
        </left>
        <right style="thin">
          <color auto="1"/>
        </right>
        <top style="thin">
          <color auto="1"/>
        </top>
        <bottom style="thin">
          <color auto="1"/>
        </bottom>
      </border>
      <protection locked="0"/>
    </ndxf>
  </rcc>
  <rcc rId="72653" sId="1" xfDxf="1" dxf="1">
    <nc r="G1134">
      <v>19</v>
    </nc>
    <ndxf>
      <alignment horizontal="center" vertical="center" readingOrder="0"/>
      <border outline="0">
        <left style="thin">
          <color auto="1"/>
        </left>
        <right style="thin">
          <color auto="1"/>
        </right>
        <top style="thin">
          <color auto="1"/>
        </top>
        <bottom style="thin">
          <color auto="1"/>
        </bottom>
      </border>
    </ndxf>
  </rcc>
  <rcc rId="72654" sId="1" xfDxf="1" dxf="1">
    <nc r="D1135"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55" sId="1" xfDxf="1" dxf="1">
    <nc r="E1135" t="inlineStr">
      <is>
        <t>Įprastinių chemizuotų auginimo technologijų pakeitimo biologiniais preparatais agrotechnologijos, siekiant gauti saugesnes augalinės kilmės maisto žaliavas perdirbimui, koncepcijos parengimas.</t>
      </is>
    </nc>
    <ndxf>
      <alignment vertical="top" wrapText="1" readingOrder="0"/>
      <border outline="0">
        <left style="thin">
          <color auto="1"/>
        </left>
        <right style="thin">
          <color auto="1"/>
        </right>
        <top style="thin">
          <color auto="1"/>
        </top>
        <bottom style="thin">
          <color auto="1"/>
        </bottom>
      </border>
      <protection locked="0"/>
    </ndxf>
  </rcc>
  <rcc rId="72656" sId="1" xfDxf="1" dxf="1">
    <nc r="F1135" t="inlineStr">
      <is>
        <t xml:space="preserve">Doc. dr. Ernestas Zaleckas
El. p. ernestas.zaleckas@chemcentras.lt
tel. +37068305769
</t>
      </is>
    </nc>
    <ndxf>
      <alignment horizontal="left" vertical="top" wrapText="1" readingOrder="0"/>
      <border outline="0">
        <left style="thin">
          <color auto="1"/>
        </left>
        <right style="thin">
          <color auto="1"/>
        </right>
        <top style="thin">
          <color auto="1"/>
        </top>
        <bottom style="thin">
          <color auto="1"/>
        </bottom>
      </border>
      <protection locked="0"/>
    </ndxf>
  </rcc>
  <rcc rId="72657" sId="1" xfDxf="1" dxf="1">
    <nc r="G1135">
      <v>19</v>
    </nc>
    <ndxf>
      <alignment horizontal="center" vertical="center" readingOrder="0"/>
      <border outline="0">
        <left style="thin">
          <color auto="1"/>
        </left>
        <right style="thin">
          <color auto="1"/>
        </right>
        <top style="thin">
          <color auto="1"/>
        </top>
        <bottom style="thin">
          <color auto="1"/>
        </bottom>
      </border>
    </ndxf>
  </rcc>
  <rcc rId="72658" sId="1" xfDxf="1" dxf="1">
    <nc r="D1136"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59" sId="1" xfDxf="1" dxf="1">
    <nc r="E1136" t="inlineStr">
      <is>
        <t>Inovatyvių vermikompostavimo technologinių panaudojimas įvairių organinių atliekų perdirbimui, pagaminant aukštos kokybės birias, granuliuotas ir skystas organines trąšas, kurios būtų naudojamos saugesnio ir kokybiškesnio maisto gamybai bei dirvos savybių gerinimui, pakeičiant sintetines mineralines trąšas.</t>
      </is>
    </nc>
    <ndxf>
      <alignment vertical="top" wrapText="1" readingOrder="0"/>
      <border outline="0">
        <left style="thin">
          <color auto="1"/>
        </left>
        <right style="thin">
          <color auto="1"/>
        </right>
        <top style="thin">
          <color auto="1"/>
        </top>
        <bottom style="thin">
          <color auto="1"/>
        </bottom>
      </border>
      <protection locked="0"/>
    </ndxf>
  </rcc>
  <rcc rId="72660" sId="1" xfDxf="1" dxf="1">
    <nc r="F1136" t="inlineStr">
      <is>
        <t xml:space="preserve">Doc. dr. Juozas Pekarskas
El. p. juozas.pekarskas@asu.lt
Tel. +37067103749
</t>
      </is>
    </nc>
    <ndxf>
      <alignment horizontal="left" vertical="top" wrapText="1" readingOrder="0"/>
      <border outline="0">
        <left style="thin">
          <color auto="1"/>
        </left>
        <right style="thin">
          <color auto="1"/>
        </right>
        <top style="thin">
          <color auto="1"/>
        </top>
        <bottom style="thin">
          <color auto="1"/>
        </bottom>
      </border>
      <protection locked="0"/>
    </ndxf>
  </rcc>
  <rcc rId="72661" sId="1" xfDxf="1" dxf="1">
    <nc r="G1136">
      <v>19</v>
    </nc>
    <ndxf>
      <alignment horizontal="center" vertical="center" readingOrder="0"/>
      <border outline="0">
        <left style="thin">
          <color auto="1"/>
        </left>
        <right style="thin">
          <color auto="1"/>
        </right>
        <top style="thin">
          <color auto="1"/>
        </top>
        <bottom style="thin">
          <color auto="1"/>
        </bottom>
      </border>
    </ndxf>
  </rcc>
  <rcc rId="72662" sId="1" xfDxf="1" dxf="1">
    <nc r="D1137"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2663" sId="1" xfDxf="1" dxf="1">
    <nc r="E1137" t="inlineStr">
      <is>
        <t>Įvairių organinių medžiagų ir atliekų kompostavimo ir pagaminto komposto perdirbimo inovatyvių technologinių kūrimas.</t>
      </is>
    </nc>
    <ndxf>
      <alignment vertical="top" wrapText="1" readingOrder="0"/>
      <border outline="0">
        <left style="thin">
          <color auto="1"/>
        </left>
        <right style="thin">
          <color auto="1"/>
        </right>
        <top style="thin">
          <color auto="1"/>
        </top>
        <bottom style="thin">
          <color auto="1"/>
        </bottom>
      </border>
      <protection locked="0"/>
    </ndxf>
  </rcc>
  <rcc rId="72664" sId="1" xfDxf="1" dxf="1">
    <nc r="F1137" t="inlineStr">
      <is>
        <t xml:space="preserve">Doc. dr. Juozas Pekarskas
El. p. juozas.pekarskas@asu.lt
Tel. +37067103749
</t>
      </is>
    </nc>
    <ndxf>
      <alignment horizontal="left" vertical="top" wrapText="1" readingOrder="0"/>
      <border outline="0">
        <left style="thin">
          <color auto="1"/>
        </left>
        <right style="thin">
          <color auto="1"/>
        </right>
        <top style="thin">
          <color auto="1"/>
        </top>
        <bottom style="thin">
          <color auto="1"/>
        </bottom>
      </border>
      <protection locked="0"/>
    </ndxf>
  </rcc>
  <rcc rId="72665" sId="1" xfDxf="1" dxf="1">
    <nc r="G1137">
      <v>19</v>
    </nc>
    <ndxf>
      <alignment horizontal="center" vertical="center" readingOrder="0"/>
      <border outline="0">
        <left style="thin">
          <color auto="1"/>
        </left>
        <right style="thin">
          <color auto="1"/>
        </right>
        <top style="thin">
          <color auto="1"/>
        </top>
        <bottom style="thin">
          <color auto="1"/>
        </bottom>
      </border>
    </ndxf>
  </rcc>
  <rcc rId="72666" sId="1" xfDxf="1" dxf="1">
    <nc r="D1138"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2667" sId="1" xfDxf="1" dxf="1">
    <nc r="E1138" t="inlineStr">
      <is>
        <t>Inovatyvių skystų organinių trąšų, panaudojant įvairias organines medžiagas ir atliekas technologijų kūrimas.</t>
      </is>
    </nc>
    <ndxf>
      <alignment vertical="top" wrapText="1" readingOrder="0"/>
      <border outline="0">
        <left style="thin">
          <color auto="1"/>
        </left>
        <right style="thin">
          <color auto="1"/>
        </right>
        <top style="thin">
          <color auto="1"/>
        </top>
        <bottom style="thin">
          <color auto="1"/>
        </bottom>
      </border>
      <protection locked="0"/>
    </ndxf>
  </rcc>
  <rcc rId="72668" sId="1" xfDxf="1" dxf="1">
    <nc r="F1138" t="inlineStr">
      <is>
        <t xml:space="preserve">Doc. dr. Juozas Pekarskas
El. p. juozas.pekarskas@asu.lt
Tel. +37067103749
</t>
      </is>
    </nc>
    <ndxf>
      <alignment horizontal="left" vertical="top" wrapText="1" readingOrder="0"/>
      <border outline="0">
        <left style="thin">
          <color auto="1"/>
        </left>
        <right style="thin">
          <color auto="1"/>
        </right>
        <top style="thin">
          <color auto="1"/>
        </top>
        <bottom style="thin">
          <color auto="1"/>
        </bottom>
      </border>
      <protection locked="0"/>
    </ndxf>
  </rcc>
  <rcc rId="72669" sId="1" xfDxf="1" dxf="1">
    <nc r="G1138">
      <v>19</v>
    </nc>
    <ndxf>
      <alignment horizontal="center" vertical="center" readingOrder="0"/>
      <border outline="0">
        <left style="thin">
          <color auto="1"/>
        </left>
        <right style="thin">
          <color auto="1"/>
        </right>
        <top style="thin">
          <color auto="1"/>
        </top>
        <bottom style="thin">
          <color auto="1"/>
        </bottom>
      </border>
    </ndxf>
  </rcc>
  <rcc rId="72670" sId="1" xfDxf="1" dxf="1">
    <nc r="D1139"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2671" sId="1" xfDxf="1" dxf="1">
    <nc r="E1139" t="inlineStr">
      <is>
        <t>Inovatyvių organinių medžiagų ir atliekų granuliavimo ir granuliuotų organinių trąšų bei dirvos gerinimo priemonių gamybos technologijų kūrimas.</t>
      </is>
    </nc>
    <ndxf>
      <alignment vertical="top" wrapText="1" readingOrder="0"/>
      <border outline="0">
        <left style="thin">
          <color auto="1"/>
        </left>
        <right style="thin">
          <color auto="1"/>
        </right>
        <top style="thin">
          <color auto="1"/>
        </top>
        <bottom style="thin">
          <color auto="1"/>
        </bottom>
      </border>
      <protection locked="0"/>
    </ndxf>
  </rcc>
  <rcc rId="72672" sId="1" xfDxf="1" dxf="1">
    <nc r="F1139" t="inlineStr">
      <is>
        <t xml:space="preserve">Doc. dr. Juozas Pekarskas
El. p. juozas.pekarskas@asu.lt
Tel. +37067103749
</t>
      </is>
    </nc>
    <ndxf>
      <alignment horizontal="left" vertical="top" wrapText="1" readingOrder="0"/>
      <border outline="0">
        <left style="thin">
          <color auto="1"/>
        </left>
        <right style="thin">
          <color auto="1"/>
        </right>
        <top style="thin">
          <color auto="1"/>
        </top>
        <bottom style="thin">
          <color auto="1"/>
        </bottom>
      </border>
      <protection locked="0"/>
    </ndxf>
  </rcc>
  <rcc rId="72673" sId="1" xfDxf="1" dxf="1">
    <nc r="G1139">
      <v>19</v>
    </nc>
    <ndxf>
      <alignment horizontal="center" vertical="center" readingOrder="0"/>
      <border outline="0">
        <left style="thin">
          <color auto="1"/>
        </left>
        <right style="thin">
          <color auto="1"/>
        </right>
        <top style="thin">
          <color auto="1"/>
        </top>
        <bottom style="thin">
          <color auto="1"/>
        </bottom>
      </border>
    </ndxf>
  </rcc>
  <rcc rId="72674" sId="1" xfDxf="1" dxf="1">
    <nc r="D1140"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2675" sId="1" xfDxf="1" dxf="1">
    <nc r="E1140" t="inlineStr">
      <is>
        <t>Pelenų, sapropelio, įvairių natūralios kilmės mineralinių medžiagų perdirbimo į įvairias trąšas ir dirvos gerinimo technologijų kūrimas.</t>
      </is>
    </nc>
    <ndxf>
      <alignment vertical="top" wrapText="1" readingOrder="0"/>
      <border outline="0">
        <left style="thin">
          <color auto="1"/>
        </left>
        <right style="thin">
          <color auto="1"/>
        </right>
        <top style="thin">
          <color auto="1"/>
        </top>
        <bottom style="thin">
          <color auto="1"/>
        </bottom>
      </border>
      <protection locked="0"/>
    </ndxf>
  </rcc>
  <rcc rId="72676" sId="1" xfDxf="1" dxf="1">
    <nc r="F1140" t="inlineStr">
      <is>
        <t>Doc. dr. Juozas Pekarskas
El. p. juozas.pekarskas@asu.lt
Tel. +37067103749</t>
      </is>
    </nc>
    <ndxf>
      <alignment horizontal="left" vertical="top" wrapText="1" readingOrder="0"/>
      <border outline="0">
        <left style="thin">
          <color auto="1"/>
        </left>
        <right style="thin">
          <color auto="1"/>
        </right>
        <top style="thin">
          <color auto="1"/>
        </top>
        <bottom style="thin">
          <color auto="1"/>
        </bottom>
      </border>
      <protection locked="0"/>
    </ndxf>
  </rcc>
  <rcc rId="72677" sId="1" xfDxf="1" dxf="1">
    <nc r="G1140">
      <v>19</v>
    </nc>
    <ndxf>
      <alignment horizontal="center" vertical="center" readingOrder="0"/>
      <border outline="0">
        <left style="thin">
          <color auto="1"/>
        </left>
        <right style="thin">
          <color auto="1"/>
        </right>
        <top style="thin">
          <color auto="1"/>
        </top>
        <bottom style="thin">
          <color auto="1"/>
        </bottom>
      </border>
    </ndxf>
  </rcc>
  <rcc rId="72678" sId="1" xfDxf="1" dxf="1">
    <nc r="D1141"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79" sId="1" xfDxf="1" dxf="1">
    <nc r="E1141" t="inlineStr">
      <is>
        <t>Integruotų ir aplinkai palankių technologijų pritaikymas nepalankiomis sąlygomis nuimtų grūdų derliaus kokybei išsaugoti.</t>
      </is>
    </nc>
    <ndxf>
      <alignment vertical="top" wrapText="1" readingOrder="0"/>
      <border outline="0">
        <left style="thin">
          <color auto="1"/>
        </left>
        <right style="thin">
          <color auto="1"/>
        </right>
        <top style="thin">
          <color auto="1"/>
        </top>
        <bottom style="thin">
          <color auto="1"/>
        </bottom>
      </border>
      <protection locked="0"/>
    </ndxf>
  </rcc>
  <rcc rId="72680" sId="1" xfDxf="1" dxf="1">
    <nc r="F1141" t="inlineStr">
      <is>
        <t>Prof. dr. Algirdas Raila
El. p. algirdas.raila@asu.lt
Tel. +37068651176</t>
      </is>
    </nc>
    <ndxf>
      <alignment horizontal="left" vertical="top" wrapText="1" readingOrder="0"/>
      <border outline="0">
        <left style="thin">
          <color auto="1"/>
        </left>
        <right style="thin">
          <color auto="1"/>
        </right>
        <top style="thin">
          <color auto="1"/>
        </top>
        <bottom style="thin">
          <color auto="1"/>
        </bottom>
      </border>
      <protection locked="0"/>
    </ndxf>
  </rcc>
  <rcc rId="72681" sId="1" xfDxf="1" dxf="1">
    <nc r="G1141">
      <v>19</v>
    </nc>
    <ndxf>
      <alignment horizontal="center" vertical="center" readingOrder="0"/>
      <border outline="0">
        <left style="thin">
          <color auto="1"/>
        </left>
        <right style="thin">
          <color auto="1"/>
        </right>
        <top style="thin">
          <color auto="1"/>
        </top>
        <bottom style="thin">
          <color auto="1"/>
        </bottom>
      </border>
    </ndxf>
  </rcc>
  <rcc rId="72682" sId="1" xfDxf="1" dxf="1">
    <nc r="D1142"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83" sId="1" xfDxf="1" dxf="1">
    <nc r="E1142" t="inlineStr">
      <is>
        <t>Serijinių sėjos mašinų panaudojimo granuliuotų organinių trąšų įterpimui ekologiniame ūkininkavime techninė galimybių studija.</t>
      </is>
    </nc>
    <ndxf>
      <alignment vertical="top" wrapText="1" readingOrder="0"/>
      <border outline="0">
        <left style="thin">
          <color auto="1"/>
        </left>
        <right style="thin">
          <color auto="1"/>
        </right>
        <top style="thin">
          <color auto="1"/>
        </top>
        <bottom style="thin">
          <color auto="1"/>
        </bottom>
      </border>
      <protection locked="0"/>
    </ndxf>
  </rcc>
  <rcc rId="72684" sId="1" xfDxf="1" dxf="1">
    <nc r="F1142" t="inlineStr">
      <is>
        <t>Doc. dr. Antanas Pocius
El. p. antanas.pocius@asu.lt
Tel. +37069833993
Prof. dr. Eglė Jotautienė
El. p. egle.jotautiene@asu.lt
Tel. +37068086029</t>
      </is>
    </nc>
    <ndxf>
      <alignment horizontal="left" vertical="top" wrapText="1" readingOrder="0"/>
      <border outline="0">
        <left style="thin">
          <color auto="1"/>
        </left>
        <right style="thin">
          <color auto="1"/>
        </right>
        <top style="thin">
          <color auto="1"/>
        </top>
        <bottom style="thin">
          <color auto="1"/>
        </bottom>
      </border>
      <protection locked="0"/>
    </ndxf>
  </rcc>
  <rcc rId="72685" sId="1" xfDxf="1" dxf="1">
    <nc r="G1142">
      <v>19</v>
    </nc>
    <ndxf>
      <alignment horizontal="center" vertical="center" readingOrder="0"/>
      <border outline="0">
        <left style="thin">
          <color auto="1"/>
        </left>
        <right style="thin">
          <color auto="1"/>
        </right>
        <top style="thin">
          <color auto="1"/>
        </top>
        <bottom style="thin">
          <color auto="1"/>
        </bottom>
      </border>
    </ndxf>
  </rcc>
  <rcc rId="72686" sId="1" xfDxf="1" dxf="1">
    <nc r="D1143"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87" sId="1" xfDxf="1" dxf="1">
    <nc r="E1143" t="inlineStr">
      <is>
        <t>Ekologiškai saugios ir energiją taupančios pieno produktų ilgalaikio saugojimo technologijos ūkininko ūkyje techninė galimybių studija.</t>
      </is>
    </nc>
    <ndxf>
      <alignment vertical="top" wrapText="1" readingOrder="0"/>
      <border outline="0">
        <left style="thin">
          <color auto="1"/>
        </left>
        <right style="thin">
          <color auto="1"/>
        </right>
        <top style="thin">
          <color auto="1"/>
        </top>
        <bottom style="thin">
          <color auto="1"/>
        </bottom>
      </border>
      <protection locked="0"/>
    </ndxf>
  </rcc>
  <rcc rId="72688" sId="1" xfDxf="1" dxf="1">
    <nc r="F1143" t="inlineStr">
      <is>
        <t>Prof. dr. Eglė Jotautienė
El. p. egle.jotautiene@asu.lt
Tel. +37068086029
Doc. dr. Antanas Pocius
El. p. antanas.pocius@asu.lt
Tel. +37069833993</t>
      </is>
    </nc>
    <ndxf>
      <alignment horizontal="left" vertical="top" wrapText="1" readingOrder="0"/>
      <border outline="0">
        <left style="thin">
          <color auto="1"/>
        </left>
        <right style="thin">
          <color auto="1"/>
        </right>
        <top style="thin">
          <color auto="1"/>
        </top>
        <bottom style="thin">
          <color auto="1"/>
        </bottom>
      </border>
      <protection locked="0"/>
    </ndxf>
  </rcc>
  <rcc rId="72689" sId="1" xfDxf="1" dxf="1">
    <nc r="G1143">
      <v>19</v>
    </nc>
    <ndxf>
      <alignment horizontal="center" vertical="center" readingOrder="0"/>
      <border outline="0">
        <left style="thin">
          <color auto="1"/>
        </left>
        <right style="thin">
          <color auto="1"/>
        </right>
        <top style="thin">
          <color auto="1"/>
        </top>
        <bottom style="thin">
          <color auto="1"/>
        </bottom>
      </border>
    </ndxf>
  </rcc>
  <rcc rId="72690" sId="1" xfDxf="1" dxf="1">
    <nc r="D1144"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91" sId="1" xfDxf="1" dxf="1">
    <nc r="E1144" t="inlineStr">
      <is>
        <t>Naujų kukurūzų, cukrinių runkelių, rapsų, pupinių ir miglinių javų veislių agronominių ir technologinių parametrų pagrindimas.</t>
      </is>
    </nc>
    <ndxf>
      <alignment vertical="top" wrapText="1" readingOrder="0"/>
      <border outline="0">
        <left style="thin">
          <color auto="1"/>
        </left>
        <right style="thin">
          <color auto="1"/>
        </right>
        <top style="thin">
          <color auto="1"/>
        </top>
        <bottom style="thin">
          <color auto="1"/>
        </bottom>
      </border>
      <protection locked="0"/>
    </ndxf>
  </rcc>
  <rcc rId="72692" sId="1" xfDxf="1" dxf="1">
    <nc r="F1144" t="inlineStr">
      <is>
        <t xml:space="preserve">Prof. dr. Kęstutis Romaneckas
El. p. kestas.romaneckas@asu.lt
Tel. +37065630044
</t>
      </is>
    </nc>
    <ndxf>
      <alignment horizontal="left" vertical="top" wrapText="1" readingOrder="0"/>
      <border outline="0">
        <left style="thin">
          <color auto="1"/>
        </left>
        <right style="thin">
          <color auto="1"/>
        </right>
        <top style="thin">
          <color auto="1"/>
        </top>
        <bottom style="thin">
          <color auto="1"/>
        </bottom>
      </border>
      <protection locked="0"/>
    </ndxf>
  </rcc>
  <rcc rId="72693" sId="1" xfDxf="1" dxf="1">
    <nc r="G1144">
      <v>19</v>
    </nc>
    <ndxf>
      <alignment horizontal="center" vertical="center" readingOrder="0"/>
      <border outline="0">
        <left style="thin">
          <color auto="1"/>
        </left>
        <right style="thin">
          <color auto="1"/>
        </right>
        <top style="thin">
          <color auto="1"/>
        </top>
        <bottom style="thin">
          <color auto="1"/>
        </bottom>
      </border>
    </ndxf>
  </rcc>
  <rcc rId="72694" sId="1" xfDxf="1" dxf="1">
    <nc r="D1145"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95" sId="1" xfDxf="1" dxf="1">
    <nc r="E1145" t="inlineStr">
      <is>
        <t>Inovatyvių ekologiškų biologinių preparatų saugaus maisto žaliavų gamybai technologinių galimybių studija.</t>
      </is>
    </nc>
    <ndxf>
      <alignment vertical="top" wrapText="1" readingOrder="0"/>
      <border outline="0">
        <left style="thin">
          <color auto="1"/>
        </left>
        <right style="thin">
          <color auto="1"/>
        </right>
        <top style="thin">
          <color auto="1"/>
        </top>
        <bottom style="thin">
          <color auto="1"/>
        </bottom>
      </border>
      <protection locked="0"/>
    </ndxf>
  </rcc>
  <rcc rId="72696" sId="1" xfDxf="1" dxf="1">
    <nc r="F1145" t="inlineStr">
      <is>
        <t xml:space="preserve">Prof. dr. Kęstutis Romaneckas
El. p. kestas.romaneckas@asu.lt
Tel. +37065630044
</t>
      </is>
    </nc>
    <ndxf>
      <alignment horizontal="left" vertical="top" wrapText="1" readingOrder="0"/>
      <border outline="0">
        <left style="thin">
          <color auto="1"/>
        </left>
        <right style="thin">
          <color auto="1"/>
        </right>
        <top style="thin">
          <color auto="1"/>
        </top>
        <bottom style="thin">
          <color auto="1"/>
        </bottom>
      </border>
      <protection locked="0"/>
    </ndxf>
  </rcc>
  <rcc rId="72697" sId="1" xfDxf="1" dxf="1">
    <nc r="G1145">
      <v>19</v>
    </nc>
    <ndxf>
      <alignment horizontal="center" vertical="center" readingOrder="0"/>
      <border outline="0">
        <left style="thin">
          <color auto="1"/>
        </left>
        <right style="thin">
          <color auto="1"/>
        </right>
        <top style="thin">
          <color auto="1"/>
        </top>
        <bottom style="thin">
          <color auto="1"/>
        </bottom>
      </border>
    </ndxf>
  </rcc>
  <rcc rId="72698" sId="1" xfDxf="1" dxf="1">
    <nc r="D1146"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699" sId="1" xfDxf="1" dxf="1">
    <nc r="E1146" t="inlineStr">
      <is>
        <t>Augalinių žaliavų panaudojimas natūralių inovatyvių maisto komponentų ir produktų gamybai.</t>
      </is>
    </nc>
    <ndxf>
      <alignment vertical="top" wrapText="1" readingOrder="0"/>
      <border outline="0">
        <left style="thin">
          <color auto="1"/>
        </left>
        <right style="thin">
          <color auto="1"/>
        </right>
        <top style="thin">
          <color auto="1"/>
        </top>
        <bottom style="thin">
          <color auto="1"/>
        </bottom>
      </border>
      <protection locked="0"/>
    </ndxf>
  </rcc>
  <rcc rId="72700" sId="1" xfDxf="1" dxf="1">
    <nc r="F1146" t="inlineStr">
      <is>
        <t>Doc. dr. Živilė Tarasevičienė, El.p.  Zivile.taraseviciene@asu.lt, Tel: 861151028</t>
      </is>
    </nc>
    <ndxf>
      <alignment horizontal="left" vertical="top" readingOrder="0"/>
      <border outline="0">
        <left style="thin">
          <color auto="1"/>
        </left>
        <right style="thin">
          <color auto="1"/>
        </right>
        <top style="thin">
          <color auto="1"/>
        </top>
        <bottom style="thin">
          <color auto="1"/>
        </bottom>
      </border>
      <protection locked="0"/>
    </ndxf>
  </rcc>
  <rcc rId="72701" sId="1" xfDxf="1" dxf="1">
    <nc r="G1146">
      <v>19</v>
    </nc>
    <ndxf>
      <alignment horizontal="center" vertical="center" readingOrder="0"/>
      <border outline="0">
        <left style="thin">
          <color auto="1"/>
        </left>
        <right style="thin">
          <color auto="1"/>
        </right>
        <top style="thin">
          <color auto="1"/>
        </top>
        <bottom style="thin">
          <color auto="1"/>
        </bottom>
      </border>
    </ndxf>
  </rcc>
  <rcc rId="72702" sId="1" xfDxf="1" dxf="1">
    <nc r="D1147"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03" sId="1" xfDxf="1" dxf="1">
    <nc r="E1147" t="inlineStr">
      <is>
        <t>Biomedžiagų panaudojimas gyvulininkystės technologijose: gyvulių laikymo sąlygų gerinimui, produktyvumo didinimui, produkcijos kokybės gerinimui, oro taršos kontrolei ir azoto nuostolių iš mėšlo mažinimui.</t>
      </is>
    </nc>
    <ndxf>
      <alignment vertical="top" wrapText="1" readingOrder="0"/>
      <border outline="0">
        <left style="thin">
          <color auto="1"/>
        </left>
        <right style="thin">
          <color auto="1"/>
        </right>
        <top style="thin">
          <color auto="1"/>
        </top>
        <bottom style="thin">
          <color auto="1"/>
        </bottom>
      </border>
      <protection locked="0"/>
    </ndxf>
  </rcc>
  <rcc rId="72704" sId="1" xfDxf="1" dxf="1">
    <nc r="F1147" t="inlineStr">
      <is>
        <t xml:space="preserve">Prof. dr. Rolandas Bleizgys
El. p. rolandas.bleizgys@asu.lt
Tel. +37068610900
</t>
      </is>
    </nc>
    <ndxf>
      <alignment horizontal="left" vertical="top" wrapText="1" readingOrder="0"/>
      <border outline="0">
        <left style="thin">
          <color auto="1"/>
        </left>
        <right style="thin">
          <color auto="1"/>
        </right>
        <top style="thin">
          <color auto="1"/>
        </top>
        <bottom style="thin">
          <color auto="1"/>
        </bottom>
      </border>
      <protection locked="0"/>
    </ndxf>
  </rcc>
  <rcc rId="72705" sId="1" xfDxf="1" dxf="1">
    <nc r="G1147">
      <v>19</v>
    </nc>
    <ndxf>
      <alignment horizontal="center" vertical="center" readingOrder="0"/>
      <border outline="0">
        <left style="thin">
          <color auto="1"/>
        </left>
        <right style="thin">
          <color auto="1"/>
        </right>
        <top style="thin">
          <color auto="1"/>
        </top>
        <bottom style="thin">
          <color auto="1"/>
        </bottom>
      </border>
    </ndxf>
  </rcc>
  <rcc rId="72706" sId="1" xfDxf="1" dxf="1">
    <nc r="D1148"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07" sId="1" xfDxf="1" dxf="1">
    <nc r="E1148" t="inlineStr">
      <is>
        <t>Karvių laikymo technologinių procesų integruotas valdymo modelis tiksliajam ūkininkavimui.</t>
      </is>
    </nc>
    <ndxf>
      <alignment vertical="top" wrapText="1" readingOrder="0"/>
      <border outline="0">
        <left style="thin">
          <color auto="1"/>
        </left>
        <right style="thin">
          <color auto="1"/>
        </right>
        <top style="thin">
          <color auto="1"/>
        </top>
        <bottom style="thin">
          <color auto="1"/>
        </bottom>
      </border>
      <protection locked="0"/>
    </ndxf>
  </rcc>
  <rcc rId="72708" sId="1" xfDxf="1" dxf="1">
    <nc r="F1148" t="inlineStr">
      <is>
        <t xml:space="preserve">Prof. dr. Rolandas Bleizgys
El. p. rolandas.bleizgys@asu.lt
Tel. +37068610900
</t>
      </is>
    </nc>
    <ndxf>
      <alignment horizontal="left" vertical="top" wrapText="1" readingOrder="0"/>
      <border outline="0">
        <left style="thin">
          <color auto="1"/>
        </left>
        <right style="thin">
          <color auto="1"/>
        </right>
        <top style="thin">
          <color auto="1"/>
        </top>
        <bottom style="thin">
          <color auto="1"/>
        </bottom>
      </border>
      <protection locked="0"/>
    </ndxf>
  </rcc>
  <rcc rId="72709" sId="1" xfDxf="1" dxf="1">
    <nc r="G1148">
      <v>19</v>
    </nc>
    <ndxf>
      <alignment horizontal="center" vertical="center" readingOrder="0"/>
      <border outline="0">
        <left style="thin">
          <color auto="1"/>
        </left>
        <right style="thin">
          <color auto="1"/>
        </right>
        <top style="thin">
          <color auto="1"/>
        </top>
        <bottom style="thin">
          <color auto="1"/>
        </bottom>
      </border>
    </ndxf>
  </rcc>
  <rcc rId="72710" sId="1" xfDxf="1" dxf="1">
    <nc r="D1149"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11" sId="1" xfDxf="1" dxf="1">
    <nc r="E1149" t="inlineStr">
      <is>
        <t>Gyvūnų laikymo sąlygų gerinimas ir oro taršos mažinimas taikant naujas mikroklimato valdymo sistemas.</t>
      </is>
    </nc>
    <ndxf>
      <alignment vertical="top" wrapText="1" readingOrder="0"/>
      <border outline="0">
        <left style="thin">
          <color auto="1"/>
        </left>
        <right style="thin">
          <color auto="1"/>
        </right>
        <top style="thin">
          <color auto="1"/>
        </top>
        <bottom style="thin">
          <color auto="1"/>
        </bottom>
      </border>
      <protection locked="0"/>
    </ndxf>
  </rcc>
  <rcc rId="72712" sId="1" xfDxf="1" dxf="1">
    <nc r="F1149" t="inlineStr">
      <is>
        <t xml:space="preserve">Prof. dr. Rolandas Bleizgys
El. p. rolandas.bleizgys@asu.lt
Tel. +37068610900
</t>
      </is>
    </nc>
    <ndxf>
      <alignment horizontal="left" vertical="top" wrapText="1" readingOrder="0"/>
      <border outline="0">
        <left style="thin">
          <color auto="1"/>
        </left>
        <right style="thin">
          <color auto="1"/>
        </right>
        <top style="thin">
          <color auto="1"/>
        </top>
        <bottom style="thin">
          <color auto="1"/>
        </bottom>
      </border>
      <protection locked="0"/>
    </ndxf>
  </rcc>
  <rcc rId="72713" sId="1" xfDxf="1" dxf="1">
    <nc r="G1149">
      <v>19</v>
    </nc>
    <ndxf>
      <alignment horizontal="center" vertical="center" readingOrder="0"/>
      <border outline="0">
        <left style="thin">
          <color auto="1"/>
        </left>
        <right style="thin">
          <color auto="1"/>
        </right>
        <top style="thin">
          <color auto="1"/>
        </top>
        <bottom style="thin">
          <color auto="1"/>
        </bottom>
      </border>
    </ndxf>
  </rcc>
  <rcc rId="72714" sId="1" xfDxf="1" dxf="1">
    <nc r="D1150"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15" sId="1" xfDxf="1" dxf="1">
    <nc r="E1150" t="inlineStr">
      <is>
        <t>Inovatyvių dirvožemio gerinimo, agroekosistemų tvarumo ir ekonominio efektyvumo didinimo sprendimų paieška, siekiant gauti saugesnes augalinės kilmės maisto žaliavas.</t>
      </is>
    </nc>
    <ndxf>
      <alignment vertical="top" wrapText="1" readingOrder="0"/>
      <border outline="0">
        <left style="thin">
          <color auto="1"/>
        </left>
        <right style="thin">
          <color auto="1"/>
        </right>
        <top style="thin">
          <color auto="1"/>
        </top>
        <bottom style="thin">
          <color auto="1"/>
        </bottom>
      </border>
      <protection locked="0"/>
    </ndxf>
  </rcc>
  <rcc rId="72716" sId="1" xfDxf="1" dxf="1">
    <nc r="F1150" t="inlineStr">
      <is>
        <t>Prof. dr. Vaclovas Bogužas 
Tel. +37068543622
El. p. vaclovas.boguzas@asu.lt</t>
      </is>
    </nc>
    <ndxf>
      <alignment horizontal="left" vertical="top" wrapText="1" readingOrder="0"/>
      <border outline="0">
        <left style="thin">
          <color auto="1"/>
        </left>
        <right style="thin">
          <color auto="1"/>
        </right>
        <top style="thin">
          <color auto="1"/>
        </top>
        <bottom style="thin">
          <color auto="1"/>
        </bottom>
      </border>
      <protection locked="0"/>
    </ndxf>
  </rcc>
  <rcc rId="72717" sId="1" xfDxf="1" dxf="1">
    <nc r="G1150">
      <v>19</v>
    </nc>
    <ndxf>
      <alignment horizontal="center" vertical="center" readingOrder="0"/>
      <border outline="0">
        <left style="thin">
          <color auto="1"/>
        </left>
        <right style="thin">
          <color auto="1"/>
        </right>
        <top style="thin">
          <color auto="1"/>
        </top>
        <bottom style="thin">
          <color auto="1"/>
        </bottom>
      </border>
    </ndxf>
  </rcc>
  <rcc rId="72718" sId="1" xfDxf="1" dxf="1">
    <nc r="D1151"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19" sId="1" xfDxf="1" dxf="1">
    <nc r="E1151" t="inlineStr">
      <is>
        <t>Inovatyvių biologinių preparatų dirvožemio derlingumui
palaikyti ir kenksmingųjų organizmų kontrolei panaudojimo agronominės ir technologinės koncepcijos parengimas ir patikrinimas.</t>
      </is>
    </nc>
    <ndxf>
      <alignment vertical="top" wrapText="1" readingOrder="0"/>
      <border outline="0">
        <left style="thin">
          <color auto="1"/>
        </left>
        <right style="thin">
          <color auto="1"/>
        </right>
        <top style="thin">
          <color auto="1"/>
        </top>
        <bottom style="thin">
          <color auto="1"/>
        </bottom>
      </border>
      <protection locked="0"/>
    </ndxf>
  </rcc>
  <rcc rId="72720" sId="1" xfDxf="1" dxf="1">
    <nc r="F1151" t="inlineStr">
      <is>
        <t>Prof. dr. Vaclovas Bogužas 
Tel. +37068543622
El. p. vaclovas.boguzas@asu.lt
Doc. dr. Darija Jodaugienė
Tel. (8 37)752233
El. p. darija.jodaugiene@gmail.lt</t>
      </is>
    </nc>
    <ndxf>
      <alignment horizontal="left" vertical="top" wrapText="1" readingOrder="0"/>
      <border outline="0">
        <left style="thin">
          <color auto="1"/>
        </left>
        <right style="thin">
          <color auto="1"/>
        </right>
        <top style="thin">
          <color auto="1"/>
        </top>
        <bottom style="thin">
          <color auto="1"/>
        </bottom>
      </border>
      <protection locked="0"/>
    </ndxf>
  </rcc>
  <rcc rId="72721" sId="1" xfDxf="1" dxf="1">
    <nc r="G1151">
      <v>19</v>
    </nc>
    <ndxf>
      <alignment horizontal="center" vertical="center" readingOrder="0"/>
      <border outline="0">
        <left style="thin">
          <color auto="1"/>
        </left>
        <right style="thin">
          <color auto="1"/>
        </right>
        <top style="thin">
          <color auto="1"/>
        </top>
        <bottom style="thin">
          <color auto="1"/>
        </bottom>
      </border>
    </ndxf>
  </rcc>
  <rcc rId="72722" sId="1" xfDxf="1" dxf="1">
    <nc r="D1152"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23" sId="1" xfDxf="1" dxf="1">
    <nc r="E1152" t="inlineStr">
      <is>
        <t>Atliekų perdirbimo, tinkamiausių žaliavų ir gamybos būdų inovatyvių technologijų biologiniams preparatams, vertingiems trąšų komponentams, jų savybėms bei poreikiui analizė.</t>
      </is>
    </nc>
    <ndxf>
      <alignment vertical="top" wrapText="1" readingOrder="0"/>
      <border outline="0">
        <left style="thin">
          <color auto="1"/>
        </left>
        <right style="thin">
          <color auto="1"/>
        </right>
        <top style="thin">
          <color auto="1"/>
        </top>
        <bottom style="thin">
          <color auto="1"/>
        </bottom>
      </border>
      <protection locked="0"/>
    </ndxf>
  </rcc>
  <rcc rId="72724" sId="1" xfDxf="1" dxf="1">
    <nc r="F1152" t="inlineStr">
      <is>
        <t>Prof. dr. Vaclovas Bogužas 
Tel. +37068543622
El. p. vaclovas.boguzas@asu.lt
Doc. dr. Rimantas Vaisvalavičius
Tel. (8 37) 752233
El. p. rimantas.vaisvalavičius@asu.lt</t>
      </is>
    </nc>
    <ndxf>
      <alignment horizontal="left" vertical="top" wrapText="1" readingOrder="0"/>
      <border outline="0">
        <left style="thin">
          <color auto="1"/>
        </left>
        <right style="thin">
          <color auto="1"/>
        </right>
        <top style="thin">
          <color auto="1"/>
        </top>
        <bottom style="thin">
          <color auto="1"/>
        </bottom>
      </border>
      <protection locked="0"/>
    </ndxf>
  </rcc>
  <rcc rId="72725" sId="1" xfDxf="1" dxf="1">
    <nc r="G1152">
      <v>19</v>
    </nc>
    <ndxf>
      <alignment horizontal="center" vertical="center" readingOrder="0"/>
      <border outline="0">
        <left style="thin">
          <color auto="1"/>
        </left>
        <right style="thin">
          <color auto="1"/>
        </right>
        <top style="thin">
          <color auto="1"/>
        </top>
        <bottom style="thin">
          <color auto="1"/>
        </bottom>
      </border>
    </ndxf>
  </rcc>
  <rcc rId="72726" sId="1" xfDxf="1" dxf="1">
    <nc r="D1153"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27" sId="1" xfDxf="1" dxf="1">
    <nc r="E1153" t="inlineStr">
      <is>
        <t>Augalinių žaliavų džiovinimo procesų optimizavimas</t>
      </is>
    </nc>
    <ndxf>
      <alignment vertical="top" wrapText="1" readingOrder="0"/>
      <border outline="0">
        <left style="thin">
          <color auto="1"/>
        </left>
        <right style="thin">
          <color auto="1"/>
        </right>
        <top style="thin">
          <color auto="1"/>
        </top>
        <bottom style="thin">
          <color auto="1"/>
        </bottom>
      </border>
      <protection locked="0"/>
    </ndxf>
  </rcc>
  <rcc rId="72728" sId="1" xfDxf="1" dxf="1">
    <nc r="F1153" t="inlineStr">
      <is>
        <t xml:space="preserve">doc. dr. Aurelija Paulauskienė
El. paštas: aurelija.paulauskiene@asu.lt
Tel. +370 699 29270 </t>
      </is>
    </nc>
    <ndxf>
      <alignment horizontal="left" vertical="top" wrapText="1" readingOrder="0"/>
      <border outline="0">
        <left style="thin">
          <color auto="1"/>
        </left>
        <right style="thin">
          <color auto="1"/>
        </right>
        <top style="thin">
          <color auto="1"/>
        </top>
        <bottom style="thin">
          <color auto="1"/>
        </bottom>
      </border>
      <protection locked="0"/>
    </ndxf>
  </rcc>
  <rcc rId="72729" sId="1" xfDxf="1" dxf="1">
    <nc r="G1153">
      <v>19</v>
    </nc>
    <ndxf>
      <alignment horizontal="center" vertical="center" readingOrder="0"/>
      <border outline="0">
        <left style="thin">
          <color auto="1"/>
        </left>
        <right style="thin">
          <color auto="1"/>
        </right>
        <top style="thin">
          <color auto="1"/>
        </top>
        <bottom style="thin">
          <color auto="1"/>
        </bottom>
      </border>
    </ndxf>
  </rcc>
  <rcc rId="72730" sId="1" xfDxf="1" dxf="1">
    <nc r="D1154"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31" sId="1" xfDxf="1" dxf="1">
    <nc r="E1154" t="inlineStr">
      <is>
        <t>Lietuvos dirvožemių sistematikos autnaujinimo, papildymo ir  pažinimo vadovo sudarymo studija.</t>
      </is>
    </nc>
    <ndxf>
      <alignment vertical="top" wrapText="1" readingOrder="0"/>
      <border outline="0">
        <left style="thin">
          <color auto="1"/>
        </left>
        <right style="thin">
          <color auto="1"/>
        </right>
        <top style="thin">
          <color auto="1"/>
        </top>
        <bottom style="thin">
          <color auto="1"/>
        </bottom>
      </border>
      <protection locked="0"/>
    </ndxf>
  </rcc>
  <rcc rId="72732" sId="1" xfDxf="1" dxf="1">
    <nc r="F1154" t="inlineStr">
      <is>
        <t>Romutė Mikučionienė 
Tel. +37068776009 
El.p. romute.mikucioniene@asu.lt; 
Doc.dr. Rimantas Vaisvalavičius 
+37069846927  
el.p. rimantas.vaisvalavicius@asu.lt</t>
      </is>
    </nc>
    <ndxf>
      <alignment horizontal="left" vertical="top" wrapText="1" readingOrder="0"/>
      <border outline="0">
        <left style="thin">
          <color auto="1"/>
        </left>
        <right style="thin">
          <color auto="1"/>
        </right>
        <top style="thin">
          <color auto="1"/>
        </top>
        <bottom style="thin">
          <color auto="1"/>
        </bottom>
      </border>
      <protection locked="0"/>
    </ndxf>
  </rcc>
  <rcc rId="72733" sId="1" xfDxf="1" dxf="1">
    <nc r="G1154">
      <v>19</v>
    </nc>
    <ndxf>
      <alignment horizontal="center" vertical="center" readingOrder="0"/>
      <border outline="0">
        <left style="thin">
          <color auto="1"/>
        </left>
        <right style="thin">
          <color auto="1"/>
        </right>
        <top style="thin">
          <color auto="1"/>
        </top>
        <bottom style="thin">
          <color auto="1"/>
        </bottom>
      </border>
    </ndxf>
  </rcc>
  <rcc rId="72734" sId="1" xfDxf="1" dxf="1">
    <nc r="D1155"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35" sId="1" xfDxf="1" dxf="1">
    <nc r="E1155" t="inlineStr">
      <is>
        <t>Dirvožemio gyvybingumo vertinimo kriterijų paieška skirtingose žemėnaudose galimybių studija.</t>
      </is>
    </nc>
    <ndxf>
      <alignment vertical="top" wrapText="1" readingOrder="0"/>
      <border outline="0">
        <left style="thin">
          <color auto="1"/>
        </left>
        <right style="thin">
          <color auto="1"/>
        </right>
        <top style="thin">
          <color auto="1"/>
        </top>
        <bottom style="thin">
          <color auto="1"/>
        </bottom>
      </border>
      <protection locked="0"/>
    </ndxf>
  </rcc>
  <rcc rId="72736" sId="1" xfDxf="1" dxf="1">
    <nc r="F1155" t="inlineStr">
      <is>
        <t>doc. dr. Jūratė Aleinikovienė 
Tel. +37061514707 
El.p. jurate.aleinikoviene@asu.lt 
Doc.dr. Rimantas Vaisvalavičius 
+37069846927  el.p. 
rimantas.vaisvalavicius@asu.lt</t>
      </is>
    </nc>
    <ndxf>
      <alignment horizontal="left" vertical="top" wrapText="1" readingOrder="0"/>
      <border outline="0">
        <left style="thin">
          <color auto="1"/>
        </left>
        <right style="thin">
          <color auto="1"/>
        </right>
        <top style="thin">
          <color auto="1"/>
        </top>
        <bottom style="thin">
          <color auto="1"/>
        </bottom>
      </border>
      <protection locked="0"/>
    </ndxf>
  </rcc>
  <rcc rId="72737" sId="1" xfDxf="1" dxf="1">
    <nc r="G1155">
      <v>19</v>
    </nc>
    <ndxf>
      <alignment horizontal="center" vertical="center" readingOrder="0"/>
      <border outline="0">
        <left style="thin">
          <color auto="1"/>
        </left>
        <right style="thin">
          <color auto="1"/>
        </right>
        <top style="thin">
          <color auto="1"/>
        </top>
        <bottom style="thin">
          <color auto="1"/>
        </bottom>
      </border>
    </ndxf>
  </rcc>
  <rcc rId="72738" sId="1" xfDxf="1" dxf="1">
    <nc r="D1156"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39" sId="1" xfDxf="1" dxf="1">
    <nc r="E1156" t="inlineStr">
      <is>
        <t>Naujų saugesnių natūralių maisto priedų ir kitų sudėtinių dalių žaliavų iš aquakultūrų paieška ir įvertinimas laboratorinėmis sąlygomis bei aliekant išsamias studijas.</t>
      </is>
    </nc>
    <ndxf>
      <alignment vertical="top" wrapText="1" readingOrder="0"/>
      <border outline="0">
        <left style="thin">
          <color auto="1"/>
        </left>
        <right style="thin">
          <color auto="1"/>
        </right>
        <top style="thin">
          <color auto="1"/>
        </top>
        <bottom style="thin">
          <color auto="1"/>
        </bottom>
      </border>
      <protection locked="0"/>
    </ndxf>
  </rcc>
  <rcc rId="72740" sId="1" xfDxf="1" dxf="1">
    <nc r="F1156" t="inlineStr">
      <is>
        <t>Doc. dr. Algirdas Radzevičius
El. p. algirdas.radzevicius@asu.lt
Tel. (8 37) 752 393</t>
      </is>
    </nc>
    <ndxf>
      <alignment horizontal="left" vertical="top" wrapText="1" readingOrder="0"/>
      <border outline="0">
        <left style="thin">
          <color auto="1"/>
        </left>
        <right style="thin">
          <color auto="1"/>
        </right>
        <top style="thin">
          <color auto="1"/>
        </top>
        <bottom style="thin">
          <color auto="1"/>
        </bottom>
      </border>
      <protection locked="0"/>
    </ndxf>
  </rcc>
  <rcc rId="72741" sId="1" xfDxf="1" dxf="1">
    <nc r="G1156">
      <v>19</v>
    </nc>
    <ndxf>
      <alignment horizontal="center" vertical="center" readingOrder="0"/>
      <border outline="0">
        <left style="thin">
          <color auto="1"/>
        </left>
        <right style="thin">
          <color auto="1"/>
        </right>
        <top style="thin">
          <color auto="1"/>
        </top>
        <bottom style="thin">
          <color auto="1"/>
        </bottom>
      </border>
    </ndxf>
  </rcc>
  <rcc rId="72742" sId="1" xfDxf="1" dxf="1">
    <nc r="D1157"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43" sId="1" xfDxf="1" dxf="1">
    <nc r="E1157" t="inlineStr">
      <is>
        <t>Pritaikyti naujus natūralius maisto priedus maisto produktų iš aquakultūrų saugai pagerinti.</t>
      </is>
    </nc>
    <ndxf>
      <alignment vertical="top" wrapText="1" readingOrder="0"/>
      <border outline="0">
        <left style="thin">
          <color auto="1"/>
        </left>
        <right style="thin">
          <color auto="1"/>
        </right>
        <top style="thin">
          <color auto="1"/>
        </top>
        <bottom style="thin">
          <color auto="1"/>
        </bottom>
      </border>
      <protection locked="0"/>
    </ndxf>
  </rcc>
  <rcc rId="72744" sId="1" xfDxf="1" dxf="1">
    <nc r="F1157" t="inlineStr">
      <is>
        <t>Doc. dr. Algirdas Radzevičius
El. p. algirdas.radzevicius@asu.lt
Tel. (8 37) 752 393</t>
      </is>
    </nc>
    <ndxf>
      <alignment horizontal="left" vertical="top" wrapText="1" readingOrder="0"/>
      <border outline="0">
        <left style="thin">
          <color auto="1"/>
        </left>
        <right style="thin">
          <color auto="1"/>
        </right>
        <top style="thin">
          <color auto="1"/>
        </top>
        <bottom style="thin">
          <color auto="1"/>
        </bottom>
      </border>
      <protection locked="0"/>
    </ndxf>
  </rcc>
  <rcc rId="72745" sId="1" xfDxf="1" dxf="1">
    <nc r="G1157">
      <v>19</v>
    </nc>
    <ndxf>
      <alignment horizontal="center" vertical="center" readingOrder="0"/>
      <border outline="0">
        <left style="thin">
          <color auto="1"/>
        </left>
        <right style="thin">
          <color auto="1"/>
        </right>
        <top style="thin">
          <color auto="1"/>
        </top>
        <bottom style="thin">
          <color auto="1"/>
        </bottom>
      </border>
    </ndxf>
  </rcc>
  <rcc rId="72746" sId="1" xfDxf="1" dxf="1">
    <nc r="D1158"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2747" sId="1" xfDxf="1" dxf="1">
    <nc r="E1158" t="inlineStr">
      <is>
        <t>Naujų saugesnių pašarų žuvims tyrimai siekiant produkcijos iš iš aquakultūrų saugai pagerinti.</t>
      </is>
    </nc>
    <ndxf>
      <alignment vertical="top" wrapText="1" readingOrder="0"/>
      <border outline="0">
        <left style="thin">
          <color auto="1"/>
        </left>
        <right style="thin">
          <color auto="1"/>
        </right>
        <top style="thin">
          <color auto="1"/>
        </top>
        <bottom style="thin">
          <color auto="1"/>
        </bottom>
      </border>
      <protection locked="0"/>
    </ndxf>
  </rcc>
  <rcc rId="72748" sId="1" xfDxf="1" dxf="1">
    <nc r="F1158" t="inlineStr">
      <is>
        <t>Doc. dr. Algirdas Radzevičius
El. p. algirdas.radzevicius@asu.lt
Tel. (8 37) 752 393</t>
      </is>
    </nc>
    <ndxf>
      <alignment horizontal="left" vertical="top" wrapText="1" readingOrder="0"/>
      <border outline="0">
        <left style="thin">
          <color auto="1"/>
        </left>
        <right style="thin">
          <color auto="1"/>
        </right>
        <top style="thin">
          <color auto="1"/>
        </top>
        <bottom style="thin">
          <color auto="1"/>
        </bottom>
      </border>
      <protection locked="0"/>
    </ndxf>
  </rcc>
  <rcc rId="72749" sId="1" xfDxf="1" dxf="1">
    <nc r="G1158">
      <v>19</v>
    </nc>
    <ndxf>
      <alignment horizontal="center" vertical="center" readingOrder="0"/>
      <border outline="0">
        <left style="thin">
          <color auto="1"/>
        </left>
        <right style="thin">
          <color auto="1"/>
        </right>
        <top style="thin">
          <color auto="1"/>
        </top>
        <bottom style="thin">
          <color auto="1"/>
        </bottom>
      </border>
    </ndxf>
  </rcc>
  <rcc rId="72750" sId="1" xfDxf="1" dxf="1">
    <nc r="D1159"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51" sId="1" xfDxf="1" dxf="1">
    <nc r="E1159" t="inlineStr">
      <is>
        <t>Vandens  valymo  technologijų  tobulinimas uždaroms  recirkuliacinėms   žuvų  auginimo sistemoms, siekiant aukštos  ir saugios produkcijos kokybės.</t>
      </is>
    </nc>
    <ndxf>
      <alignment vertical="top" wrapText="1" readingOrder="0"/>
      <border outline="0">
        <left style="thin">
          <color auto="1"/>
        </left>
        <right style="thin">
          <color auto="1"/>
        </right>
        <top style="thin">
          <color auto="1"/>
        </top>
        <bottom style="thin">
          <color auto="1"/>
        </bottom>
      </border>
      <protection locked="0"/>
    </ndxf>
  </rcc>
  <rcc rId="72752" sId="1" xfDxf="1" dxf="1">
    <nc r="F1159" t="inlineStr">
      <is>
        <t>Doc. dr. Algirdas Radzevičius
El. p. algirdas.radzevicius@asu.lt
Tel. (8 37) 752 393</t>
      </is>
    </nc>
    <ndxf>
      <alignment horizontal="left" vertical="top" wrapText="1" readingOrder="0"/>
      <border outline="0">
        <left style="thin">
          <color auto="1"/>
        </left>
        <right style="thin">
          <color auto="1"/>
        </right>
        <top style="thin">
          <color auto="1"/>
        </top>
        <bottom style="thin">
          <color auto="1"/>
        </bottom>
      </border>
      <protection locked="0"/>
    </ndxf>
  </rcc>
  <rcc rId="72753" sId="1" xfDxf="1" dxf="1">
    <nc r="G1159">
      <v>19</v>
    </nc>
    <ndxf>
      <alignment horizontal="center" vertical="center" readingOrder="0"/>
      <border outline="0">
        <left style="thin">
          <color auto="1"/>
        </left>
        <right style="thin">
          <color auto="1"/>
        </right>
        <top style="thin">
          <color auto="1"/>
        </top>
        <bottom style="thin">
          <color auto="1"/>
        </bottom>
      </border>
    </ndxf>
  </rcc>
  <rcc rId="72754" sId="1" xfDxf="1" dxf="1">
    <nc r="D1160"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55" sId="1" xfDxf="1" dxf="1">
    <nc r="E1160" t="inlineStr">
      <is>
        <t>Žuvų auginimo uždarose recirkuliacinėse sistemose optimalių sąlygų nustatymas tiksliajam ūkininkavimui.</t>
      </is>
    </nc>
    <ndxf>
      <alignment vertical="top" wrapText="1" readingOrder="0"/>
      <border outline="0">
        <left style="thin">
          <color auto="1"/>
        </left>
        <right style="thin">
          <color auto="1"/>
        </right>
        <top style="thin">
          <color auto="1"/>
        </top>
        <bottom style="thin">
          <color auto="1"/>
        </bottom>
      </border>
      <protection locked="0"/>
    </ndxf>
  </rcc>
  <rcc rId="72756" sId="1" xfDxf="1" dxf="1">
    <nc r="F1160" t="inlineStr">
      <is>
        <t>ASU akvakultūros centro vadovas Alvydas Žibas
El. p. alvydas.zibas@asu.lt
Tel. +37061425057</t>
      </is>
    </nc>
    <ndxf>
      <alignment horizontal="left" vertical="top" wrapText="1" readingOrder="0"/>
      <border outline="0">
        <left style="thin">
          <color auto="1"/>
        </left>
        <right style="thin">
          <color auto="1"/>
        </right>
        <top style="thin">
          <color auto="1"/>
        </top>
        <bottom style="thin">
          <color auto="1"/>
        </bottom>
      </border>
      <protection locked="0"/>
    </ndxf>
  </rcc>
  <rcc rId="72757" sId="1" xfDxf="1" dxf="1">
    <nc r="G1160">
      <v>19</v>
    </nc>
    <ndxf>
      <alignment horizontal="center" vertical="center" readingOrder="0"/>
      <border outline="0">
        <left style="thin">
          <color auto="1"/>
        </left>
        <right style="thin">
          <color auto="1"/>
        </right>
        <top style="thin">
          <color auto="1"/>
        </top>
        <bottom style="thin">
          <color auto="1"/>
        </bottom>
      </border>
    </ndxf>
  </rcc>
  <rcc rId="72758" sId="1" xfDxf="1" dxf="1">
    <nc r="D1161"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2759" sId="1" xfDxf="1" dxf="1">
    <nc r="E1161" t="inlineStr">
      <is>
        <t>Žuvų auginimo uždarose recirkuliacinėse sistemose užaugintos produkcijos paruošimo ir perdirbimo tyrimai.</t>
      </is>
    </nc>
    <ndxf>
      <alignment vertical="top" wrapText="1" readingOrder="0"/>
      <border outline="0">
        <left style="thin">
          <color auto="1"/>
        </left>
        <right style="thin">
          <color auto="1"/>
        </right>
        <top style="thin">
          <color auto="1"/>
        </top>
        <bottom style="thin">
          <color auto="1"/>
        </bottom>
      </border>
      <protection locked="0"/>
    </ndxf>
  </rcc>
  <rcc rId="72760" sId="1" xfDxf="1" dxf="1">
    <nc r="F1161" t="inlineStr">
      <is>
        <t>ASU akvakultūros centro vadovas Alvydas Žibas
El. p. alvydas.zibas@asu.lt
Tel. +37061425057</t>
      </is>
    </nc>
    <ndxf>
      <alignment horizontal="left" vertical="top" wrapText="1" readingOrder="0"/>
      <border outline="0">
        <left style="thin">
          <color auto="1"/>
        </left>
        <right style="thin">
          <color auto="1"/>
        </right>
        <top style="thin">
          <color auto="1"/>
        </top>
        <bottom style="thin">
          <color auto="1"/>
        </bottom>
      </border>
      <protection locked="0"/>
    </ndxf>
  </rcc>
  <rcc rId="72761" sId="1" xfDxf="1" dxf="1">
    <nc r="G1161">
      <v>19</v>
    </nc>
    <ndxf>
      <alignment horizontal="center" vertical="center" readingOrder="0"/>
      <border outline="0">
        <left style="thin">
          <color auto="1"/>
        </left>
        <right style="thin">
          <color auto="1"/>
        </right>
        <top style="thin">
          <color auto="1"/>
        </top>
        <bottom style="thin">
          <color auto="1"/>
        </bottom>
      </border>
    </ndxf>
  </rcc>
  <rcc rId="72762" sId="1" xfDxf="1" dxf="1">
    <nc r="D1162"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63" sId="1" xfDxf="1" dxf="1">
    <nc r="E1162" t="inlineStr">
      <is>
        <t>Inovatyvių technologijų panaudojimo žuvų maistui uždarose recirkuliacinėse sistemose tyrimai.</t>
      </is>
    </nc>
    <ndxf>
      <alignment vertical="top" wrapText="1" readingOrder="0"/>
      <border outline="0">
        <left style="thin">
          <color auto="1"/>
        </left>
        <right style="thin">
          <color auto="1"/>
        </right>
        <top style="thin">
          <color auto="1"/>
        </top>
        <bottom style="thin">
          <color auto="1"/>
        </bottom>
      </border>
      <protection locked="0"/>
    </ndxf>
  </rcc>
  <rcc rId="72764" sId="1" xfDxf="1" dxf="1">
    <nc r="F1162" t="inlineStr">
      <is>
        <t>ASU akvakultūros centro vadovas Alvydas Žibas
El. p. alvydas.zibas@asu.lt
Tel. +37061425057</t>
      </is>
    </nc>
    <ndxf>
      <alignment horizontal="left" vertical="top" wrapText="1" readingOrder="0"/>
      <border outline="0">
        <left style="thin">
          <color auto="1"/>
        </left>
        <right style="thin">
          <color auto="1"/>
        </right>
        <top style="thin">
          <color auto="1"/>
        </top>
        <bottom style="thin">
          <color auto="1"/>
        </bottom>
      </border>
      <protection locked="0"/>
    </ndxf>
  </rcc>
  <rcc rId="72765" sId="1" xfDxf="1" dxf="1">
    <nc r="G1162">
      <v>19</v>
    </nc>
    <ndxf>
      <alignment horizontal="center" vertical="center" readingOrder="0"/>
      <border outline="0">
        <left style="thin">
          <color auto="1"/>
        </left>
        <right style="thin">
          <color auto="1"/>
        </right>
        <top style="thin">
          <color auto="1"/>
        </top>
        <bottom style="thin">
          <color auto="1"/>
        </bottom>
      </border>
    </ndxf>
  </rcc>
  <rcc rId="72766" sId="1" xfDxf="1" dxf="1">
    <nc r="D1163"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67" sId="1" xfDxf="1" dxf="1">
    <nc r="E1163" t="inlineStr">
      <is>
        <t>Mikroklimato palaikymo  sistemų augalininkystės produktų sandėliuose ir kituose gamybiniuose statiniuose analizė  bei rekomendacijų ventiliacijos efektyvumui didinti paruošimas.</t>
      </is>
    </nc>
    <ndxf>
      <alignment vertical="top" wrapText="1" readingOrder="0"/>
      <border outline="0">
        <left style="thin">
          <color auto="1"/>
        </left>
        <right style="thin">
          <color auto="1"/>
        </right>
        <top style="thin">
          <color auto="1"/>
        </top>
        <bottom style="thin">
          <color auto="1"/>
        </bottom>
      </border>
      <protection locked="0"/>
    </ndxf>
  </rcc>
  <rcc rId="72768" sId="1" xfDxf="1" dxf="1">
    <nc r="F1163" t="inlineStr">
      <is>
        <t xml:space="preserve">Doc. dr. Egidijus Zvicevičius
El. p. egidijus.zvicevicius@asu.lt
Tel. 37061807674
</t>
      </is>
    </nc>
    <ndxf>
      <alignment horizontal="left" vertical="top" wrapText="1" readingOrder="0"/>
      <border outline="0">
        <left style="thin">
          <color auto="1"/>
        </left>
        <right style="thin">
          <color auto="1"/>
        </right>
        <top style="thin">
          <color auto="1"/>
        </top>
        <bottom style="thin">
          <color auto="1"/>
        </bottom>
      </border>
      <protection locked="0"/>
    </ndxf>
  </rcc>
  <rcc rId="72769" sId="1" xfDxf="1" dxf="1">
    <nc r="G1163">
      <v>19</v>
    </nc>
    <ndxf>
      <alignment horizontal="center" vertical="center" readingOrder="0"/>
      <border outline="0">
        <left style="thin">
          <color auto="1"/>
        </left>
        <right style="thin">
          <color auto="1"/>
        </right>
        <top style="thin">
          <color auto="1"/>
        </top>
        <bottom style="thin">
          <color auto="1"/>
        </bottom>
      </border>
    </ndxf>
  </rcc>
  <rcc rId="72770" sId="1" xfDxf="1" dxf="1">
    <nc r="D1164"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71" sId="1" xfDxf="1" dxf="1">
    <nc r="E1164" t="inlineStr">
      <is>
        <t>Paukštininkystės ūkiuose naudojamo vandens kokybės gerinimas naudojant inovatyvius, be cheminių priedų veikiančius junginius</t>
      </is>
    </nc>
    <ndxf>
      <alignment vertical="top" wrapText="1" readingOrder="0"/>
      <border outline="0">
        <left style="thin">
          <color auto="1"/>
        </left>
        <right style="thin">
          <color auto="1"/>
        </right>
        <top style="thin">
          <color auto="1"/>
        </top>
        <bottom style="thin">
          <color auto="1"/>
        </bottom>
      </border>
      <protection locked="0"/>
    </ndxf>
  </rcc>
  <rcc rId="72772" sId="1" xfDxf="1" dxf="1">
    <nc r="F1164" t="inlineStr">
      <is>
        <t>Doc. dr. Rasa Bobinienė
Tel. (8 5) 275 09 92
El. p. rasa.bobiniene@leu.lt</t>
      </is>
    </nc>
    <ndxf>
      <alignment horizontal="left" vertical="top" wrapText="1" readingOrder="0"/>
      <border outline="0">
        <left style="thin">
          <color auto="1"/>
        </left>
        <right style="thin">
          <color auto="1"/>
        </right>
        <top style="thin">
          <color auto="1"/>
        </top>
        <bottom style="thin">
          <color auto="1"/>
        </bottom>
      </border>
      <protection locked="0"/>
    </ndxf>
  </rcc>
  <rcc rId="72773" sId="1" xfDxf="1" dxf="1">
    <nc r="G1164">
      <v>24</v>
    </nc>
    <ndxf>
      <alignment horizontal="center" vertical="center" readingOrder="0"/>
      <border outline="0">
        <left style="thin">
          <color auto="1"/>
        </left>
        <right style="thin">
          <color auto="1"/>
        </right>
        <top style="thin">
          <color auto="1"/>
        </top>
        <bottom style="thin">
          <color auto="1"/>
        </bottom>
      </border>
    </ndxf>
  </rcc>
  <rcc rId="72774" sId="1" xfDxf="1" dxf="1">
    <nc r="D1165"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75" sId="1" xfDxf="1" dxf="1">
    <nc r="E1165" t="inlineStr">
      <is>
        <t>Sodinių šilauogių ir stambiauogių grybinių ligų ir profilaktinių bei apsaugos priemonių taikymo galimybių studija.</t>
      </is>
    </nc>
    <ndxf>
      <alignment vertical="top" wrapText="1" readingOrder="0"/>
      <border outline="0">
        <left style="thin">
          <color auto="1"/>
        </left>
        <right style="thin">
          <color auto="1"/>
        </right>
        <top style="thin">
          <color auto="1"/>
        </top>
        <bottom style="thin">
          <color auto="1"/>
        </bottom>
      </border>
      <protection locked="0"/>
    </ndxf>
  </rcc>
  <rcc rId="72776" sId="1" xfDxf="1" dxf="1">
    <nc r="F1165" t="inlineStr">
      <is>
        <t>VDU Kauno botanikos sodas, Pomologijos kolekcijų sektorius
Dr. Laima Česonienė, 
l.cesoniene@bs.vdu.lt
Tel.: 868653684
Dr. Vilija Snieškienė
v.snieskiene@bs.vdu.lt</t>
      </is>
    </nc>
    <ndxf>
      <alignment horizontal="left" vertical="top" wrapText="1" readingOrder="0"/>
      <border outline="0">
        <left style="thin">
          <color auto="1"/>
        </left>
        <right style="thin">
          <color auto="1"/>
        </right>
        <top style="thin">
          <color auto="1"/>
        </top>
        <bottom style="thin">
          <color auto="1"/>
        </bottom>
      </border>
      <protection locked="0"/>
    </ndxf>
  </rcc>
  <rcc rId="72777" sId="1" xfDxf="1" dxf="1">
    <nc r="G1165">
      <v>31</v>
    </nc>
    <ndxf>
      <alignment horizontal="center" vertical="center" readingOrder="0"/>
      <border outline="0">
        <left style="thin">
          <color auto="1"/>
        </left>
        <right style="thin">
          <color auto="1"/>
        </right>
        <top style="thin">
          <color auto="1"/>
        </top>
        <bottom style="thin">
          <color auto="1"/>
        </bottom>
      </border>
    </ndxf>
  </rcc>
  <rcc rId="72778" sId="1" xfDxf="1" dxf="1">
    <nc r="D1166"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79" sId="1" xfDxf="1" dxf="1">
    <nc r="E1166" t="inlineStr">
      <is>
        <t>Perspektyvių vaistinių (aromatinių) augalų fitopatologinės būklės įvertinimas ir profilaktinių priemonių taikymo studija</t>
      </is>
    </nc>
    <ndxf>
      <alignment vertical="top" wrapText="1" readingOrder="0"/>
      <border outline="0">
        <left style="thin">
          <color auto="1"/>
        </left>
        <right style="thin">
          <color auto="1"/>
        </right>
        <top style="thin">
          <color auto="1"/>
        </top>
        <bottom style="thin">
          <color auto="1"/>
        </bottom>
      </border>
      <protection locked="0"/>
    </ndxf>
  </rcc>
  <rcc rId="72780" sId="1" xfDxf="1" dxf="1">
    <nc r="F1166" t="inlineStr">
      <is>
        <t>VDU Kauno botanikos sodas, Vaistinių ir prieskoninių augalų  kolekcijų sektorius
Prof. Dr (HP). Ona Ragažinskienė, 
El. p. o.ragazinskiiene@bs.vdu.lt
Tel.: +370 686 53682
VDU Kauno botanikos sodas, Fitopatologijos grupė
Dr. Antanina Stankevičienė
El. p. a.stankeviciene@bs.vdu.lt
Tel.: +370 610 36700</t>
      </is>
    </nc>
    <ndxf>
      <alignment horizontal="left" vertical="top" wrapText="1" readingOrder="0"/>
      <border outline="0">
        <left style="thin">
          <color auto="1"/>
        </left>
        <right style="thin">
          <color auto="1"/>
        </right>
        <top style="thin">
          <color auto="1"/>
        </top>
        <bottom style="thin">
          <color auto="1"/>
        </bottom>
      </border>
      <protection locked="0"/>
    </ndxf>
  </rcc>
  <rcc rId="72781" sId="1" xfDxf="1" dxf="1">
    <nc r="G1166">
      <v>31</v>
    </nc>
    <ndxf>
      <alignment horizontal="center" vertical="center" readingOrder="0"/>
      <border outline="0">
        <left style="thin">
          <color auto="1"/>
        </left>
        <right style="thin">
          <color auto="1"/>
        </right>
        <top style="thin">
          <color auto="1"/>
        </top>
        <bottom style="thin">
          <color auto="1"/>
        </bottom>
      </border>
    </ndxf>
  </rcc>
  <rcc rId="72782" sId="1" xfDxf="1" dxf="1">
    <nc r="D1167"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2783" sId="1" xfDxf="1" dxf="1">
    <nc r="E1167" t="inlineStr">
      <is>
        <t>Mažų kiekių bakterijų, cheminio užterštumo sveikatai žalingomis medžiagomis bei likutinėmis vaistinėmis medžiagomis (pvz. hormonai, antibiotikai) aptikimo maisto produktuose metodikos sukūrimas ir pritaikymas konkretaus produkto tyrimams, panaudojant paviršiumi sustiprintos virpesinės spektrometrijos (pvz. SERS) metodus.</t>
      </is>
    </nc>
    <ndxf>
      <alignment vertical="top" wrapText="1" readingOrder="0"/>
      <border outline="0">
        <left style="thin">
          <color auto="1"/>
        </left>
        <right style="thin">
          <color auto="1"/>
        </right>
        <top style="thin">
          <color auto="1"/>
        </top>
        <bottom style="thin">
          <color auto="1"/>
        </bottom>
      </border>
      <protection locked="0"/>
    </ndxf>
  </rcc>
  <rcc rId="72784" sId="1" xfDxf="1" dxf="1">
    <nc r="F1167" t="inlineStr">
      <is>
        <t>Valdas Šablinskas
El. paštas: valdas.sablinskas@ff.vu.lt
Fizikos fakultetas</t>
      </is>
    </nc>
    <ndxf>
      <alignment horizontal="left" vertical="top" wrapText="1" readingOrder="0"/>
      <border outline="0">
        <left style="thin">
          <color auto="1"/>
        </left>
        <right style="thin">
          <color auto="1"/>
        </right>
        <top style="thin">
          <color auto="1"/>
        </top>
        <bottom style="thin">
          <color auto="1"/>
        </bottom>
      </border>
      <protection locked="0"/>
    </ndxf>
  </rcc>
  <rcc rId="72785" sId="1" xfDxf="1" dxf="1">
    <nc r="G1167">
      <v>32</v>
    </nc>
    <ndxf>
      <alignment horizontal="center" vertical="center" readingOrder="0"/>
      <border outline="0">
        <left style="thin">
          <color auto="1"/>
        </left>
        <right style="thin">
          <color auto="1"/>
        </right>
        <top style="thin">
          <color auto="1"/>
        </top>
        <bottom style="thin">
          <color auto="1"/>
        </bottom>
      </border>
    </ndxf>
  </rcc>
  <rcc rId="72786" sId="1" xfDxf="1" dxf="1">
    <nc r="D1168"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2787" sId="1" xfDxf="1" dxf="1">
    <nc r="E1168" t="inlineStr">
      <is>
        <t>Cheminių junginių (pvz., maisto priedų, gedimo produktų, antibiotikų), esančių maiste, identifikavimas pagal spektroskopinius signalus. Eksperimentų, kaip identifikuoti norimas chemines medžiagas maiste, planavimas, bei užregistruotų duomenų analizė chemometriniais, daugiamatės statistikos bei mašininio mokymosi metodais.</t>
      </is>
    </nc>
    <ndxf>
      <alignment vertical="top" wrapText="1" readingOrder="0"/>
      <border outline="0">
        <left style="thin">
          <color auto="1"/>
        </left>
        <right style="thin">
          <color auto="1"/>
        </right>
        <top style="thin">
          <color auto="1"/>
        </top>
        <bottom style="thin">
          <color auto="1"/>
        </bottom>
      </border>
      <protection locked="0"/>
    </ndxf>
  </rcc>
  <rcc rId="72788" sId="1" xfDxf="1" dxf="1">
    <nc r="F1168" t="inlineStr">
      <is>
        <t>Juozas V. Vaitkus
El. paštas: juozas.vaitkus@ff.vu.lt
Taikomųjų mokslų institutas</t>
      </is>
    </nc>
    <ndxf>
      <alignment horizontal="left" vertical="top" wrapText="1" readingOrder="0"/>
      <border outline="0">
        <left style="thin">
          <color auto="1"/>
        </left>
        <right style="thin">
          <color auto="1"/>
        </right>
        <top style="thin">
          <color auto="1"/>
        </top>
        <bottom style="thin">
          <color auto="1"/>
        </bottom>
      </border>
      <protection locked="0"/>
    </ndxf>
  </rcc>
  <rcc rId="72789" sId="1" xfDxf="1" dxf="1">
    <nc r="G1168">
      <v>32</v>
    </nc>
    <ndxf>
      <alignment horizontal="center" vertical="center" readingOrder="0"/>
      <border outline="0">
        <left style="thin">
          <color auto="1"/>
        </left>
        <right style="thin">
          <color auto="1"/>
        </right>
        <top style="thin">
          <color auto="1"/>
        </top>
        <bottom style="thin">
          <color auto="1"/>
        </bottom>
      </border>
    </ndxf>
  </rcc>
  <rcc rId="72790" sId="1" xfDxf="1" dxf="1">
    <nc r="D1169"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91" sId="1" xfDxf="1" dxf="1">
    <nc r="E1169" t="inlineStr">
      <is>
        <t>Robotinių technologijų taikymas augalų priežiūros ir derliaus nuėmimo procese.</t>
      </is>
    </nc>
    <ndxf>
      <alignment vertical="top" wrapText="1" readingOrder="0"/>
      <border outline="0">
        <left style="thin">
          <color auto="1"/>
        </left>
        <right style="thin">
          <color auto="1"/>
        </right>
        <top style="thin">
          <color auto="1"/>
        </top>
        <bottom style="thin">
          <color auto="1"/>
        </bottom>
      </border>
      <protection locked="0"/>
    </ndxf>
  </rcc>
  <rcc rId="72792" sId="1" xfDxf="1" dxf="1">
    <nc r="F1169" t="inlineStr">
      <is>
        <t>VGTU, Mechatronikos ir robotikos katedra
Vytautas Bučinskas
Tel. (8 5) 273 0668
Mob. 8 687 64869
El. p. vytautas.bucinskas@vgtu.lt</t>
      </is>
    </nc>
    <ndxf>
      <alignment horizontal="left" vertical="top" wrapText="1" readingOrder="0"/>
      <border outline="0">
        <left style="thin">
          <color auto="1"/>
        </left>
        <right style="thin">
          <color auto="1"/>
        </right>
        <top style="thin">
          <color auto="1"/>
        </top>
        <bottom style="thin">
          <color auto="1"/>
        </bottom>
      </border>
      <protection locked="0"/>
    </ndxf>
  </rcc>
  <rcc rId="72793" sId="1" xfDxf="1" dxf="1">
    <nc r="G1169">
      <v>33</v>
    </nc>
    <ndxf>
      <alignment horizontal="center" vertical="center" readingOrder="0"/>
      <border outline="0">
        <left style="thin">
          <color auto="1"/>
        </left>
        <right style="thin">
          <color auto="1"/>
        </right>
        <top style="thin">
          <color auto="1"/>
        </top>
        <bottom style="thin">
          <color auto="1"/>
        </bottom>
      </border>
    </ndxf>
  </rcc>
  <rcc rId="72794" sId="1" xfDxf="1" dxf="1">
    <nc r="D1170" t="inlineStr">
      <is>
        <t>K3_P1_T1</t>
      </is>
    </nc>
    <ndxf>
      <alignment horizontal="center" vertical="center" readingOrder="0"/>
      <border outline="0">
        <left style="thin">
          <color auto="1"/>
        </left>
        <right style="thin">
          <color auto="1"/>
        </right>
        <top style="thin">
          <color auto="1"/>
        </top>
        <bottom style="thin">
          <color auto="1"/>
        </bottom>
      </border>
      <protection locked="0"/>
    </ndxf>
  </rcc>
  <rcc rId="72795" sId="1" xfDxf="1" dxf="1">
    <nc r="E1170" t="inlineStr">
      <is>
        <t xml:space="preserve">Apšvitos nuo radionuklidų esančių maisto produktuose ar gyvūnų pašaruose vertinimas </t>
      </is>
    </nc>
    <ndxf>
      <alignment vertical="top" wrapText="1" readingOrder="0"/>
      <border outline="0">
        <left style="thin">
          <color auto="1"/>
        </left>
        <right style="thin">
          <color auto="1"/>
        </right>
        <top style="thin">
          <color auto="1"/>
        </top>
        <bottom style="thin">
          <color auto="1"/>
        </bottom>
      </border>
      <protection locked="0"/>
    </ndxf>
  </rcc>
  <rcc rId="72796" sId="1" xfDxf="1" dxf="1">
    <nc r="F1170" t="inlineStr">
      <is>
        <t>VGTU, Fizikos katedra
Artūras Jukna
Tel. (8 5) 274 4833
El. p. arturas.jukna@vgtu.lt</t>
      </is>
    </nc>
    <ndxf>
      <alignment horizontal="left" vertical="top" wrapText="1" readingOrder="0"/>
      <border outline="0">
        <left style="thin">
          <color auto="1"/>
        </left>
        <right style="thin">
          <color auto="1"/>
        </right>
        <top style="thin">
          <color auto="1"/>
        </top>
        <bottom style="thin">
          <color auto="1"/>
        </bottom>
      </border>
      <protection locked="0"/>
    </ndxf>
  </rcc>
  <rcc rId="72797" sId="1" xfDxf="1" dxf="1">
    <nc r="G1170">
      <v>33</v>
    </nc>
    <ndxf>
      <alignment horizontal="center" vertical="center" readingOrder="0"/>
      <border outline="0">
        <left style="thin">
          <color auto="1"/>
        </left>
        <right style="thin">
          <color auto="1"/>
        </right>
        <top style="thin">
          <color auto="1"/>
        </top>
        <bottom style="thin">
          <color auto="1"/>
        </bottom>
      </border>
    </ndxf>
  </rcc>
  <rcc rId="72798" sId="1" xfDxf="1" dxf="1">
    <nc r="D1171"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799" sId="1" xfDxf="1" dxf="1">
    <nc r="E1171" t="inlineStr">
      <is>
        <t>Vaisių ir daržovių naujų saugesnių produktų prototipo sukūrimas</t>
      </is>
    </nc>
    <ndxf>
      <alignment vertical="top" wrapText="1" readingOrder="0"/>
      <border outline="0">
        <left style="thin">
          <color auto="1"/>
        </left>
        <right style="thin">
          <color auto="1"/>
        </right>
        <top style="thin">
          <color auto="1"/>
        </top>
        <bottom style="thin">
          <color auto="1"/>
        </bottom>
      </border>
      <protection locked="0"/>
    </ndxf>
  </rcc>
  <rcc rId="72800" sId="1" xfDxf="1" dxf="1">
    <nc r="F1171" t="inlineStr">
      <is>
        <t>Dr. Marina Rubinskienė
Tel. (8 37) 555439
biochem@lsdi.lt</t>
      </is>
    </nc>
    <ndxf>
      <alignment horizontal="left" vertical="top" wrapText="1" readingOrder="0"/>
      <border outline="0">
        <left style="thin">
          <color auto="1"/>
        </left>
        <right style="thin">
          <color auto="1"/>
        </right>
        <top style="thin">
          <color auto="1"/>
        </top>
        <bottom style="thin">
          <color auto="1"/>
        </bottom>
      </border>
      <protection locked="0"/>
    </ndxf>
  </rcc>
  <rcc rId="72801" sId="1" xfDxf="1" dxf="1">
    <nc r="G1171">
      <v>12</v>
    </nc>
    <ndxf>
      <alignment horizontal="center" vertical="center" readingOrder="0"/>
      <border outline="0">
        <left style="thin">
          <color auto="1"/>
        </left>
        <right style="thin">
          <color auto="1"/>
        </right>
        <top style="thin">
          <color auto="1"/>
        </top>
        <bottom style="thin">
          <color auto="1"/>
        </bottom>
      </border>
    </ndxf>
  </rcc>
  <rcc rId="72802" sId="1" xfDxf="1" dxf="1">
    <nc r="D1172"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03" sId="1" xfDxf="1" dxf="1">
    <nc r="E1172" t="inlineStr">
      <is>
        <t>Kietakūnio apšvietimo įrenginio augalams sukūrimas</t>
      </is>
    </nc>
    <ndxf>
      <alignment vertical="top" wrapText="1" readingOrder="0"/>
      <border outline="0">
        <left style="thin">
          <color auto="1"/>
        </left>
        <right style="thin">
          <color auto="1"/>
        </right>
        <top style="thin">
          <color auto="1"/>
        </top>
        <bottom style="thin">
          <color auto="1"/>
        </bottom>
      </border>
      <protection locked="0"/>
    </ndxf>
  </rcc>
  <rcc rId="72804" sId="1" xfDxf="1" dxf="1">
    <nc r="F1172" t="inlineStr">
      <is>
        <t>Dr. Akvilė Viršilė 
Tel. (8 37) 555476
a.virsile@lsdi.lt</t>
      </is>
    </nc>
    <ndxf>
      <alignment horizontal="left" vertical="top" wrapText="1" readingOrder="0"/>
      <border outline="0">
        <left style="thin">
          <color auto="1"/>
        </left>
        <right style="thin">
          <color auto="1"/>
        </right>
        <top style="thin">
          <color auto="1"/>
        </top>
        <bottom style="thin">
          <color auto="1"/>
        </bottom>
      </border>
      <protection locked="0"/>
    </ndxf>
  </rcc>
  <rcc rId="72805" sId="1" xfDxf="1" dxf="1">
    <nc r="G1172">
      <v>12</v>
    </nc>
    <ndxf>
      <alignment horizontal="center" vertical="center" readingOrder="0"/>
      <border outline="0">
        <left style="thin">
          <color auto="1"/>
        </left>
        <right style="thin">
          <color auto="1"/>
        </right>
        <top style="thin">
          <color auto="1"/>
        </top>
        <bottom style="thin">
          <color auto="1"/>
        </bottom>
      </border>
    </ndxf>
  </rcc>
  <rcc rId="72806" sId="1" xfDxf="1" dxf="1">
    <nc r="D1173"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07" sId="1" xfDxf="1" dxf="1">
    <nc r="E1173" t="inlineStr">
      <is>
        <t>Išmaniojo daržo daiginiams ir mažiesiems žalumynams sukūrimas</t>
      </is>
    </nc>
    <ndxf>
      <alignment vertical="top" wrapText="1" readingOrder="0"/>
      <border outline="0">
        <left style="thin">
          <color auto="1"/>
        </left>
        <right style="thin">
          <color auto="1"/>
        </right>
        <top style="thin">
          <color auto="1"/>
        </top>
        <bottom style="thin">
          <color auto="1"/>
        </bottom>
      </border>
      <protection locked="0"/>
    </ndxf>
  </rcc>
  <rcc rId="72808" sId="1" xfDxf="1" dxf="1">
    <nc r="F1173" t="inlineStr">
      <is>
        <t>Dr. Akvilė Viršilė
Tel. (8 37) 555476
a.virsile@lsdi.lt</t>
      </is>
    </nc>
    <ndxf>
      <alignment horizontal="left" vertical="top" wrapText="1" readingOrder="0"/>
      <border outline="0">
        <left style="thin">
          <color auto="1"/>
        </left>
        <right style="thin">
          <color auto="1"/>
        </right>
        <top style="thin">
          <color auto="1"/>
        </top>
        <bottom style="thin">
          <color auto="1"/>
        </bottom>
      </border>
      <protection locked="0"/>
    </ndxf>
  </rcc>
  <rcc rId="72809" sId="1" xfDxf="1" dxf="1">
    <nc r="G1173">
      <v>12</v>
    </nc>
    <ndxf>
      <alignment horizontal="center" vertical="center" readingOrder="0"/>
      <border outline="0">
        <left style="thin">
          <color auto="1"/>
        </left>
        <right style="thin">
          <color auto="1"/>
        </right>
        <top style="thin">
          <color auto="1"/>
        </top>
        <bottom style="thin">
          <color auto="1"/>
        </bottom>
      </border>
    </ndxf>
  </rcc>
  <rcc rId="72810" sId="1" xfDxf="1" dxf="1">
    <nc r="D1174"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11" sId="1" xfDxf="1" dxf="1">
    <nc r="E1174" t="inlineStr">
      <is>
        <t>Miglinių bei pupinių žolių  selekcinių linijų pašarui sukūrimas</t>
      </is>
    </nc>
    <ndxf>
      <alignment vertical="top" wrapText="1" readingOrder="0"/>
      <border outline="0">
        <left style="thin">
          <color auto="1"/>
        </left>
        <right style="thin">
          <color auto="1"/>
        </right>
        <top style="thin">
          <color auto="1"/>
        </top>
        <bottom style="thin">
          <color auto="1"/>
        </bottom>
      </border>
      <protection locked="0"/>
    </ndxf>
  </rcc>
  <rcc rId="72812" sId="1" xfDxf="1" dxf="1">
    <nc r="F1174" t="inlineStr">
      <is>
        <t xml:space="preserve"> Dr. Vilma Kemešytė
Tel. (8 622) 11103
vilma@lzi.lt</t>
      </is>
    </nc>
    <ndxf>
      <alignment horizontal="left" vertical="top" wrapText="1" readingOrder="0"/>
      <border outline="0">
        <left style="thin">
          <color auto="1"/>
        </left>
        <right style="thin">
          <color auto="1"/>
        </right>
        <top style="thin">
          <color auto="1"/>
        </top>
        <bottom style="thin">
          <color auto="1"/>
        </bottom>
      </border>
      <protection locked="0"/>
    </ndxf>
  </rcc>
  <rcc rId="72813" sId="1" xfDxf="1" dxf="1">
    <nc r="G1174">
      <v>12</v>
    </nc>
    <ndxf>
      <alignment horizontal="center" vertical="center" readingOrder="0"/>
      <border outline="0">
        <left style="thin">
          <color auto="1"/>
        </left>
        <right style="thin">
          <color auto="1"/>
        </right>
        <top style="thin">
          <color auto="1"/>
        </top>
        <bottom style="thin">
          <color auto="1"/>
        </bottom>
      </border>
    </ndxf>
  </rcc>
  <rcc rId="72814" sId="1" xfDxf="1" dxf="1">
    <nc r="D1175"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15" sId="1" xfDxf="1" dxf="1">
    <nc r="E1175" t="inlineStr">
      <is>
        <t>Kukurūzų grūdams  tręšimo makroelementais plano algoritmas</t>
      </is>
    </nc>
    <ndxf>
      <alignment vertical="top" wrapText="1" readingOrder="0"/>
      <border outline="0">
        <left style="thin">
          <color auto="1"/>
        </left>
        <right style="thin">
          <color auto="1"/>
        </right>
        <top style="thin">
          <color auto="1"/>
        </top>
        <bottom style="thin">
          <color auto="1"/>
        </bottom>
      </border>
      <protection locked="0"/>
    </ndxf>
  </rcc>
  <rcc rId="72816" sId="1" xfDxf="1" dxf="1">
    <nc r="F1175" t="inlineStr">
      <is>
        <t>Dr. Sigitas Lazauskas
Tel. (8 698) 80905
sigislaz@lzi.lt</t>
      </is>
    </nc>
    <ndxf>
      <alignment horizontal="left" vertical="top" wrapText="1" readingOrder="0"/>
      <border outline="0">
        <left style="thin">
          <color auto="1"/>
        </left>
        <right style="thin">
          <color auto="1"/>
        </right>
        <top style="thin">
          <color auto="1"/>
        </top>
        <bottom style="thin">
          <color auto="1"/>
        </bottom>
      </border>
      <protection locked="0"/>
    </ndxf>
  </rcc>
  <rcc rId="72817" sId="1" xfDxf="1" dxf="1">
    <nc r="G1175">
      <v>12</v>
    </nc>
    <ndxf>
      <alignment horizontal="center" vertical="center" readingOrder="0"/>
      <border outline="0">
        <left style="thin">
          <color auto="1"/>
        </left>
        <right style="thin">
          <color auto="1"/>
        </right>
        <top style="thin">
          <color auto="1"/>
        </top>
        <bottom style="thin">
          <color auto="1"/>
        </bottom>
      </border>
    </ndxf>
  </rcc>
  <rcc rId="72818" sId="1" xfDxf="1" dxf="1">
    <nc r="D1176"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19" sId="1" xfDxf="1" dxf="1">
    <nc r="E1176" t="inlineStr">
      <is>
        <t>Integruotas kenksmingos floros įvertinimas ir reguliavimas migliniuose javuose</t>
      </is>
    </nc>
    <ndxf>
      <alignment vertical="top" wrapText="1" readingOrder="0"/>
      <border outline="0">
        <left style="thin">
          <color auto="1"/>
        </left>
        <right style="thin">
          <color auto="1"/>
        </right>
        <top style="thin">
          <color auto="1"/>
        </top>
        <bottom style="thin">
          <color auto="1"/>
        </bottom>
      </border>
      <protection locked="0"/>
    </ndxf>
  </rcc>
  <rcc rId="72820" sId="1" xfDxf="1" dxf="1">
    <nc r="F1176" t="inlineStr">
      <is>
        <t>Dr. Ona Auškalnienė 
Tel. (8 687) 13954
ona@lzi.lt</t>
      </is>
    </nc>
    <ndxf>
      <alignment horizontal="left" vertical="top" wrapText="1" readingOrder="0"/>
      <border outline="0">
        <left style="thin">
          <color auto="1"/>
        </left>
        <right style="thin">
          <color auto="1"/>
        </right>
        <top style="thin">
          <color auto="1"/>
        </top>
        <bottom style="thin">
          <color auto="1"/>
        </bottom>
      </border>
      <protection locked="0"/>
    </ndxf>
  </rcc>
  <rcc rId="72821" sId="1" xfDxf="1" dxf="1">
    <nc r="G1176">
      <v>12</v>
    </nc>
    <ndxf>
      <alignment horizontal="center" vertical="center" readingOrder="0"/>
      <border outline="0">
        <left style="thin">
          <color auto="1"/>
        </left>
        <right style="thin">
          <color auto="1"/>
        </right>
        <top style="thin">
          <color auto="1"/>
        </top>
        <bottom style="thin">
          <color auto="1"/>
        </bottom>
      </border>
    </ndxf>
  </rcc>
  <rcc rId="72822" sId="1" xfDxf="1" dxf="1">
    <nc r="D1177"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23" sId="1" xfDxf="1" dxf="1">
    <nc r="E1177" t="inlineStr">
      <is>
        <t>Javų (žieminių kviečių, miežių, avižų, žirnių), skirtų saugesniam maistui, tikslinės paskirties genotipų ir selekcinių linijų sukūrimas</t>
      </is>
    </nc>
    <ndxf>
      <alignment vertical="top" wrapText="1" readingOrder="0"/>
      <border outline="0">
        <left style="thin">
          <color auto="1"/>
        </left>
        <right style="thin">
          <color auto="1"/>
        </right>
        <top style="thin">
          <color auto="1"/>
        </top>
        <bottom style="thin">
          <color auto="1"/>
        </bottom>
      </border>
      <protection locked="0"/>
    </ndxf>
  </rcc>
  <rcc rId="72824" sId="1" xfDxf="1" dxf="1">
    <nc r="F1177" t="inlineStr">
      <is>
        <t>Dr. Algė Leistrumaitė
Tel. (8347) 37398
 alge@lzi.lt</t>
      </is>
    </nc>
    <ndxf>
      <alignment horizontal="left" vertical="top" wrapText="1" readingOrder="0"/>
      <border outline="0">
        <left style="thin">
          <color auto="1"/>
        </left>
        <right style="thin">
          <color auto="1"/>
        </right>
        <top style="thin">
          <color auto="1"/>
        </top>
        <bottom style="thin">
          <color auto="1"/>
        </bottom>
      </border>
      <protection locked="0"/>
    </ndxf>
  </rcc>
  <rcc rId="72825" sId="1" xfDxf="1" dxf="1">
    <nc r="G1177">
      <v>12</v>
    </nc>
    <ndxf>
      <alignment horizontal="center" vertical="center" readingOrder="0"/>
      <border outline="0">
        <left style="thin">
          <color auto="1"/>
        </left>
        <right style="thin">
          <color auto="1"/>
        </right>
        <top style="thin">
          <color auto="1"/>
        </top>
        <bottom style="thin">
          <color auto="1"/>
        </bottom>
      </border>
    </ndxf>
  </rcc>
  <rcc rId="72826" sId="1" xfDxf="1" dxf="1">
    <nc r="D1178"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27" sId="1" xfDxf="1" dxf="1">
    <nc r="E1178" t="inlineStr">
      <is>
        <t>Kenksmingojo  organizmo plitimo prognozavimo indikatorių modeliavimas</t>
      </is>
    </nc>
    <ndxf>
      <alignment vertical="top" wrapText="1" readingOrder="0"/>
      <border outline="0">
        <left style="thin">
          <color auto="1"/>
        </left>
        <right style="thin">
          <color auto="1"/>
        </right>
        <top style="thin">
          <color auto="1"/>
        </top>
        <bottom style="thin">
          <color auto="1"/>
        </bottom>
      </border>
      <protection locked="0"/>
    </ndxf>
  </rcc>
  <rcc rId="72828" sId="1" xfDxf="1" dxf="1">
    <nc r="F1178" t="inlineStr">
      <is>
        <t>Dr. Roma Semaškienė
Tel. (8 610) 49326
roma@lzi.lt</t>
      </is>
    </nc>
    <ndxf>
      <alignment horizontal="left" vertical="top" wrapText="1" readingOrder="0"/>
      <border outline="0">
        <left style="thin">
          <color auto="1"/>
        </left>
        <right style="thin">
          <color auto="1"/>
        </right>
        <top style="thin">
          <color auto="1"/>
        </top>
        <bottom style="thin">
          <color auto="1"/>
        </bottom>
      </border>
      <protection locked="0"/>
    </ndxf>
  </rcc>
  <rcc rId="72829" sId="1" xfDxf="1" dxf="1">
    <nc r="G1178">
      <v>12</v>
    </nc>
    <ndxf>
      <alignment horizontal="center" vertical="center" readingOrder="0"/>
      <border outline="0">
        <left style="thin">
          <color auto="1"/>
        </left>
        <right style="thin">
          <color auto="1"/>
        </right>
        <top style="thin">
          <color auto="1"/>
        </top>
        <bottom style="thin">
          <color auto="1"/>
        </bottom>
      </border>
    </ndxf>
  </rcc>
  <rcc rId="72830" sId="1" xfDxf="1" dxf="1">
    <nc r="D1179"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31" sId="1" xfDxf="1" dxf="1">
    <nc r="E1179" t="inlineStr">
      <is>
        <t>Biologinio preparato, entomopatogeninio grybo Cordyceps militaris pagridu, sukūrimas</t>
      </is>
    </nc>
    <ndxf>
      <alignment vertical="top" wrapText="1" readingOrder="0"/>
      <border outline="0">
        <left style="thin">
          <color auto="1"/>
        </left>
        <right style="thin">
          <color auto="1"/>
        </right>
        <top style="thin">
          <color auto="1"/>
        </top>
        <bottom style="thin">
          <color auto="1"/>
        </bottom>
      </border>
      <protection locked="0"/>
    </ndxf>
  </rcc>
  <rcc rId="72832" sId="1" xfDxf="1" dxf="1">
    <nc r="F1179" t="inlineStr">
      <is>
        <t>Dr. Artūras Gedminas
Tel. (8 674) 18957
m.apsauga@mi.lt</t>
      </is>
    </nc>
    <ndxf>
      <alignment horizontal="left" vertical="top" wrapText="1" readingOrder="0"/>
      <border outline="0">
        <left style="thin">
          <color auto="1"/>
        </left>
        <right style="thin">
          <color auto="1"/>
        </right>
        <top style="thin">
          <color auto="1"/>
        </top>
        <bottom style="thin">
          <color auto="1"/>
        </bottom>
      </border>
      <protection locked="0"/>
    </ndxf>
  </rcc>
  <rcc rId="72833" sId="1" xfDxf="1" dxf="1">
    <nc r="G1179">
      <v>12</v>
    </nc>
    <ndxf>
      <alignment horizontal="center" vertical="center" readingOrder="0"/>
      <border outline="0">
        <left style="thin">
          <color auto="1"/>
        </left>
        <right style="thin">
          <color auto="1"/>
        </right>
        <top style="thin">
          <color auto="1"/>
        </top>
        <bottom style="thin">
          <color auto="1"/>
        </bottom>
      </border>
    </ndxf>
  </rcc>
  <rcc rId="72834" sId="1" xfDxf="1" dxf="1">
    <nc r="D1180"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35" sId="1" xfDxf="1" dxf="1">
    <nc r="E1180" t="inlineStr">
      <is>
        <t xml:space="preserve">Kalktrąšės su humuso priedu naudojimas palaikomajam kalkinimui rūgščiuose dirvožemiuose. Kalcingų medžiagų ir biologilizuotų mineralinių trąšų bei biopreparatų kompleksinis įvertinimas dirvožemio derlingumui atstatyti ir augalų produktyvumui optimizuoti.  </t>
      </is>
    </nc>
    <ndxf>
      <alignment vertical="top" wrapText="1" readingOrder="0"/>
      <border outline="0">
        <left style="thin">
          <color auto="1"/>
        </left>
        <right style="thin">
          <color auto="1"/>
        </right>
        <top style="thin">
          <color auto="1"/>
        </top>
        <bottom style="thin">
          <color auto="1"/>
        </bottom>
      </border>
      <protection locked="0"/>
    </ndxf>
  </rcc>
  <rcc rId="72836" sId="1" xfDxf="1" dxf="1">
    <nc r="F1180" t="inlineStr">
      <is>
        <t>Dr. Regina Repšienė
Tel. (8 46) 458233
regina@vezaiciai.lzi.lt</t>
      </is>
    </nc>
    <ndxf>
      <alignment horizontal="left" vertical="top" wrapText="1" readingOrder="0"/>
      <border outline="0">
        <left style="thin">
          <color auto="1"/>
        </left>
        <right style="thin">
          <color auto="1"/>
        </right>
        <top style="thin">
          <color auto="1"/>
        </top>
        <bottom style="thin">
          <color auto="1"/>
        </bottom>
      </border>
      <protection locked="0"/>
    </ndxf>
  </rcc>
  <rcc rId="72837" sId="1" xfDxf="1" dxf="1">
    <nc r="G1180">
      <v>12</v>
    </nc>
    <ndxf>
      <alignment horizontal="center" vertical="center" readingOrder="0"/>
      <border outline="0">
        <left style="thin">
          <color auto="1"/>
        </left>
        <right style="thin">
          <color auto="1"/>
        </right>
        <top style="thin">
          <color auto="1"/>
        </top>
        <bottom style="thin">
          <color auto="1"/>
        </bottom>
      </border>
    </ndxf>
  </rcc>
  <rcc rId="72838" sId="1" xfDxf="1" dxf="1">
    <nc r="D1181"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39" sId="1" xfDxf="1" dxf="1">
    <nc r="E1181" t="inlineStr">
      <is>
        <t>Vaisių ir daržovių naujų saugesnių produktų prototipo demonstravimas</t>
      </is>
    </nc>
    <ndxf>
      <alignment vertical="top" wrapText="1" readingOrder="0"/>
      <border outline="0">
        <left style="thin">
          <color auto="1"/>
        </left>
        <right style="thin">
          <color auto="1"/>
        </right>
        <top style="thin">
          <color auto="1"/>
        </top>
        <bottom style="thin">
          <color auto="1"/>
        </bottom>
      </border>
      <protection locked="0"/>
    </ndxf>
  </rcc>
  <rcc rId="72840" sId="1" xfDxf="1" dxf="1">
    <nc r="F1181" t="inlineStr">
      <is>
        <t>Dr. Česlovas Bobinas
Tel. (8 37) 555439
biochem@lsdi.lt</t>
      </is>
    </nc>
    <ndxf>
      <alignment horizontal="left" vertical="top" wrapText="1" readingOrder="0"/>
      <border outline="0">
        <left style="thin">
          <color auto="1"/>
        </left>
        <right style="thin">
          <color auto="1"/>
        </right>
        <top style="thin">
          <color auto="1"/>
        </top>
        <bottom style="thin">
          <color auto="1"/>
        </bottom>
      </border>
      <protection locked="0"/>
    </ndxf>
  </rcc>
  <rcc rId="72841" sId="1" xfDxf="1" dxf="1">
    <nc r="G1181">
      <v>12</v>
    </nc>
    <ndxf>
      <alignment horizontal="center" vertical="center" readingOrder="0"/>
      <border outline="0">
        <left style="thin">
          <color auto="1"/>
        </left>
        <right style="thin">
          <color auto="1"/>
        </right>
        <top style="thin">
          <color auto="1"/>
        </top>
        <bottom style="thin">
          <color auto="1"/>
        </bottom>
      </border>
    </ndxf>
  </rcc>
  <rcc rId="72842" sId="1" xfDxf="1" dxf="1">
    <nc r="D1182"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43" sId="1" xfDxf="1" dxf="1">
    <nc r="E1182" t="inlineStr">
      <is>
        <t>Kietakūnio apšvietimo įrenginio žalumyninių daržovių maistinės kokybės demonstravimas gamybinėmis sąlygomis.</t>
      </is>
    </nc>
    <ndxf>
      <alignment vertical="top" wrapText="1" readingOrder="0"/>
      <border outline="0">
        <left style="thin">
          <color auto="1"/>
        </left>
        <right style="thin">
          <color auto="1"/>
        </right>
        <top style="thin">
          <color auto="1"/>
        </top>
        <bottom style="thin">
          <color auto="1"/>
        </bottom>
      </border>
      <protection locked="0"/>
    </ndxf>
  </rcc>
  <rcc rId="72844" sId="1" xfDxf="1" dxf="1">
    <nc r="F1182" t="inlineStr">
      <is>
        <t>Dr. Akvilė Viršilė
Tel. (8 37) 555476
a.virsile@lsdi.lt</t>
      </is>
    </nc>
    <ndxf>
      <alignment horizontal="left" vertical="top" wrapText="1" readingOrder="0"/>
      <border outline="0">
        <left style="thin">
          <color auto="1"/>
        </left>
        <right style="thin">
          <color auto="1"/>
        </right>
        <top style="thin">
          <color auto="1"/>
        </top>
        <bottom style="thin">
          <color auto="1"/>
        </bottom>
      </border>
      <protection locked="0"/>
    </ndxf>
  </rcc>
  <rcc rId="72845" sId="1" xfDxf="1" dxf="1">
    <nc r="G1182">
      <v>12</v>
    </nc>
    <ndxf>
      <alignment horizontal="center" vertical="center" readingOrder="0"/>
      <border outline="0">
        <left style="thin">
          <color auto="1"/>
        </left>
        <right style="thin">
          <color auto="1"/>
        </right>
        <top style="thin">
          <color auto="1"/>
        </top>
        <bottom style="thin">
          <color auto="1"/>
        </bottom>
      </border>
    </ndxf>
  </rcc>
  <rcc rId="72846" sId="1" xfDxf="1" dxf="1">
    <nc r="D1183"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47" sId="1" xfDxf="1" dxf="1">
    <nc r="E1183" t="inlineStr">
      <is>
        <t>Miglinių ir pupinių žolių perspektyvių prototipų demonstravimas  augynuose</t>
      </is>
    </nc>
    <ndxf>
      <alignment vertical="top" wrapText="1" readingOrder="0"/>
      <border outline="0">
        <left style="thin">
          <color auto="1"/>
        </left>
        <right style="thin">
          <color auto="1"/>
        </right>
        <top style="thin">
          <color auto="1"/>
        </top>
        <bottom style="thin">
          <color auto="1"/>
        </bottom>
      </border>
      <protection locked="0"/>
    </ndxf>
  </rcc>
  <rcc rId="72848" sId="1" xfDxf="1" dxf="1">
    <nc r="F1183" t="inlineStr">
      <is>
        <t>Dr. Vaclovas Stukonis
Tel. (8 650) 87 618
vaclovas@lzi.lt</t>
      </is>
    </nc>
    <ndxf>
      <alignment horizontal="left" vertical="top" wrapText="1" readingOrder="0"/>
      <border outline="0">
        <left style="thin">
          <color auto="1"/>
        </left>
        <right style="thin">
          <color auto="1"/>
        </right>
        <top style="thin">
          <color auto="1"/>
        </top>
        <bottom style="thin">
          <color auto="1"/>
        </bottom>
      </border>
      <protection locked="0"/>
    </ndxf>
  </rcc>
  <rcc rId="72849" sId="1" xfDxf="1" dxf="1">
    <nc r="G1183">
      <v>12</v>
    </nc>
    <ndxf>
      <alignment horizontal="center" vertical="center" readingOrder="0"/>
      <border outline="0">
        <left style="thin">
          <color auto="1"/>
        </left>
        <right style="thin">
          <color auto="1"/>
        </right>
        <top style="thin">
          <color auto="1"/>
        </top>
        <bottom style="thin">
          <color auto="1"/>
        </bottom>
      </border>
    </ndxf>
  </rcc>
  <rcc rId="72850" sId="1" xfDxf="1" dxf="1">
    <nc r="D1184"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51" sId="1" xfDxf="1" dxf="1">
    <nc r="E1184" t="inlineStr">
      <is>
        <t>Javų (žieminių kviečių, miežių, avižų, žirnių), skirtų saugesniam maistui veislių ir linijų demonstravimas</t>
      </is>
    </nc>
    <ndxf>
      <alignment vertical="top" wrapText="1" readingOrder="0"/>
      <border outline="0">
        <left style="thin">
          <color auto="1"/>
        </left>
        <right style="thin">
          <color auto="1"/>
        </right>
        <top style="thin">
          <color auto="1"/>
        </top>
        <bottom style="thin">
          <color auto="1"/>
        </bottom>
      </border>
      <protection locked="0"/>
    </ndxf>
  </rcc>
  <rcc rId="72852" sId="1" xfDxf="1" dxf="1">
    <nc r="F1184" t="inlineStr">
      <is>
        <t>Dr. Algė Leistrumaitė
Tel. (8347) 37398
 alge@lzi.lt</t>
      </is>
    </nc>
    <ndxf>
      <alignment horizontal="left" vertical="top" wrapText="1" readingOrder="0"/>
      <border outline="0">
        <left style="thin">
          <color auto="1"/>
        </left>
        <right style="thin">
          <color auto="1"/>
        </right>
        <top style="thin">
          <color auto="1"/>
        </top>
        <bottom style="thin">
          <color auto="1"/>
        </bottom>
      </border>
      <protection locked="0"/>
    </ndxf>
  </rcc>
  <rcc rId="72853" sId="1" xfDxf="1" dxf="1">
    <nc r="G1184">
      <v>12</v>
    </nc>
    <ndxf>
      <alignment horizontal="center" vertical="center" readingOrder="0"/>
      <border outline="0">
        <left style="thin">
          <color auto="1"/>
        </left>
        <right style="thin">
          <color auto="1"/>
        </right>
        <top style="thin">
          <color auto="1"/>
        </top>
        <bottom style="thin">
          <color auto="1"/>
        </bottom>
      </border>
    </ndxf>
  </rcc>
  <rcc rId="72854" sId="1" xfDxf="1" dxf="1">
    <nc r="D1185"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55" sId="1" xfDxf="1" dxf="1">
    <nc r="E1185" t="inlineStr">
      <is>
        <t>Biologinio preparato, entomopatogeninio grybo Cordyceps militaris pagridu, demonstravimas</t>
      </is>
    </nc>
    <ndxf>
      <alignment vertical="top" wrapText="1" readingOrder="0"/>
      <border outline="0">
        <left style="thin">
          <color auto="1"/>
        </left>
        <right style="thin">
          <color auto="1"/>
        </right>
        <top style="thin">
          <color auto="1"/>
        </top>
        <bottom style="thin">
          <color auto="1"/>
        </bottom>
      </border>
      <protection locked="0"/>
    </ndxf>
  </rcc>
  <rcc rId="72856" sId="1" xfDxf="1" dxf="1">
    <nc r="F1185" t="inlineStr">
      <is>
        <t>Dr. Artūras Gedminas
Tel. (8 674) 18957
m.apsauga@mi.lt</t>
      </is>
    </nc>
    <ndxf>
      <alignment horizontal="left" vertical="top" wrapText="1" readingOrder="0"/>
      <border outline="0">
        <left style="thin">
          <color auto="1"/>
        </left>
        <right style="thin">
          <color auto="1"/>
        </right>
        <top style="thin">
          <color auto="1"/>
        </top>
        <bottom style="thin">
          <color auto="1"/>
        </bottom>
      </border>
      <protection locked="0"/>
    </ndxf>
  </rcc>
  <rcc rId="72857" sId="1" xfDxf="1" dxf="1">
    <nc r="G1185">
      <v>12</v>
    </nc>
    <ndxf>
      <alignment horizontal="center" vertical="center" readingOrder="0"/>
      <border outline="0">
        <left style="thin">
          <color auto="1"/>
        </left>
        <right style="thin">
          <color auto="1"/>
        </right>
        <top style="thin">
          <color auto="1"/>
        </top>
        <bottom style="thin">
          <color auto="1"/>
        </bottom>
      </border>
    </ndxf>
  </rcc>
  <rcc rId="72858" sId="1" xfDxf="1" dxf="1">
    <nc r="D1186"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59" sId="1" xfDxf="1" dxf="1">
    <nc r="E1186" t="inlineStr">
      <is>
        <t>Vaisių ir daržovių naujų saugesnių produktų bandomosios partijos gamyba</t>
      </is>
    </nc>
    <ndxf>
      <alignment vertical="top" wrapText="1" readingOrder="0"/>
      <border outline="0">
        <left style="thin">
          <color auto="1"/>
        </left>
        <right style="thin">
          <color auto="1"/>
        </right>
        <top style="thin">
          <color auto="1"/>
        </top>
        <bottom style="thin">
          <color auto="1"/>
        </bottom>
      </border>
      <protection locked="0"/>
    </ndxf>
  </rcc>
  <rcc rId="72860" sId="1" xfDxf="1" dxf="1">
    <nc r="F1186" t="inlineStr">
      <is>
        <t>Dr. Česlovas Bobinas
Tel. (8 37) 555439
biochem@lsdi.lt</t>
      </is>
    </nc>
    <ndxf>
      <alignment horizontal="left" vertical="top" wrapText="1" readingOrder="0"/>
      <border outline="0">
        <left style="thin">
          <color auto="1"/>
        </left>
        <right style="thin">
          <color auto="1"/>
        </right>
        <top style="thin">
          <color auto="1"/>
        </top>
        <bottom style="thin">
          <color auto="1"/>
        </bottom>
      </border>
      <protection locked="0"/>
    </ndxf>
  </rcc>
  <rcc rId="72861" sId="1" xfDxf="1" dxf="1">
    <nc r="G1186">
      <v>12</v>
    </nc>
    <ndxf>
      <alignment horizontal="center" vertical="center" readingOrder="0"/>
      <border outline="0">
        <left style="thin">
          <color auto="1"/>
        </left>
        <right style="thin">
          <color auto="1"/>
        </right>
        <top style="thin">
          <color auto="1"/>
        </top>
        <bottom style="thin">
          <color auto="1"/>
        </bottom>
      </border>
    </ndxf>
  </rcc>
  <rcc rId="72862" sId="1" xfDxf="1" dxf="1">
    <nc r="D1187"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63" sId="1" xfDxf="1" dxf="1">
    <nc r="E1187" t="inlineStr">
      <is>
        <t>Miglinių ir pupinių žolių P kategorijos sėklos gavimas  pradinės sėklininkystės sklypuose</t>
      </is>
    </nc>
    <ndxf>
      <alignment vertical="top" wrapText="1" readingOrder="0"/>
      <border outline="0">
        <left style="thin">
          <color auto="1"/>
        </left>
        <right style="thin">
          <color auto="1"/>
        </right>
        <top style="thin">
          <color auto="1"/>
        </top>
        <bottom style="thin">
          <color auto="1"/>
        </bottom>
      </border>
      <protection locked="0"/>
    </ndxf>
  </rcc>
  <rcc rId="72864" sId="1" xfDxf="1" dxf="1">
    <nc r="F1187" t="inlineStr">
      <is>
        <t>Dr. Vaclovas Stukonis
Tel. (8 650) 87 618
vaclovas@lzi.lt</t>
      </is>
    </nc>
    <ndxf>
      <alignment horizontal="left" vertical="top" wrapText="1" readingOrder="0"/>
      <border outline="0">
        <left style="thin">
          <color auto="1"/>
        </left>
        <right style="thin">
          <color auto="1"/>
        </right>
        <top style="thin">
          <color auto="1"/>
        </top>
        <bottom style="thin">
          <color auto="1"/>
        </bottom>
      </border>
      <protection locked="0"/>
    </ndxf>
  </rcc>
  <rcc rId="72865" sId="1" xfDxf="1" dxf="1">
    <nc r="G1187">
      <v>12</v>
    </nc>
    <ndxf>
      <alignment horizontal="center" vertical="center" readingOrder="0"/>
      <border outline="0">
        <left style="thin">
          <color auto="1"/>
        </left>
        <right style="thin">
          <color auto="1"/>
        </right>
        <top style="thin">
          <color auto="1"/>
        </top>
        <bottom style="thin">
          <color auto="1"/>
        </bottom>
      </border>
    </ndxf>
  </rcc>
  <rcc rId="72866" sId="1" xfDxf="1" dxf="1">
    <nc r="D1188"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67" sId="1" xfDxf="1" dxf="1">
    <nc r="E1188" t="inlineStr">
      <is>
        <t>Javų (žieminių kviečių, miežių, avižų, žirnių) veislių, skirtų saugesniam maistui, sėklinės medžiagos gamyba</t>
      </is>
    </nc>
    <ndxf>
      <alignment vertical="top" wrapText="1" readingOrder="0"/>
      <border outline="0">
        <left style="thin">
          <color auto="1"/>
        </left>
        <right style="thin">
          <color auto="1"/>
        </right>
        <top style="thin">
          <color auto="1"/>
        </top>
        <bottom style="thin">
          <color auto="1"/>
        </bottom>
      </border>
      <protection locked="0"/>
    </ndxf>
  </rcc>
  <rcc rId="72868" sId="1" xfDxf="1" dxf="1">
    <nc r="F1188" t="inlineStr">
      <is>
        <t>Dr. Algė Leistrumaitė
Tel. (8347) 37398
 alge@lzi.lt</t>
      </is>
    </nc>
    <ndxf>
      <alignment horizontal="left" vertical="top" wrapText="1" readingOrder="0"/>
      <border outline="0">
        <left style="thin">
          <color auto="1"/>
        </left>
        <right style="thin">
          <color auto="1"/>
        </right>
        <top style="thin">
          <color auto="1"/>
        </top>
        <bottom style="thin">
          <color auto="1"/>
        </bottom>
      </border>
      <protection locked="0"/>
    </ndxf>
  </rcc>
  <rcc rId="72869" sId="1" xfDxf="1" dxf="1">
    <nc r="G1188">
      <v>12</v>
    </nc>
    <ndxf>
      <alignment horizontal="center" vertical="center" readingOrder="0"/>
      <border outline="0">
        <left style="thin">
          <color auto="1"/>
        </left>
        <right style="thin">
          <color auto="1"/>
        </right>
        <top style="thin">
          <color auto="1"/>
        </top>
        <bottom style="thin">
          <color auto="1"/>
        </bottom>
      </border>
    </ndxf>
  </rcc>
  <rcc rId="72870" sId="1" xfDxf="1" dxf="1">
    <nc r="D1189"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71" sId="1" xfDxf="1" dxf="1">
    <nc r="E1189" t="inlineStr">
      <is>
        <t>Spelta kviečių veislių atsparumo ligoms ir tinkamumo saugiam maistui ekologinėse agrosistemose tyrimas</t>
      </is>
    </nc>
    <ndxf>
      <alignment vertical="top" wrapText="1" readingOrder="0"/>
      <border outline="0">
        <left style="thin">
          <color auto="1"/>
        </left>
        <right style="thin">
          <color auto="1"/>
        </right>
        <top style="thin">
          <color auto="1"/>
        </top>
        <bottom style="thin">
          <color auto="1"/>
        </bottom>
      </border>
      <protection locked="0"/>
    </ndxf>
  </rcc>
  <rcc rId="72872" sId="1" xfDxf="1" dxf="1">
    <nc r="F1189" t="inlineStr">
      <is>
        <t>Dr. Stanislava Maikštėnienė
Tel. (8 682) 46714
jbs@jbs.ot.lt</t>
      </is>
    </nc>
    <ndxf>
      <alignment horizontal="left" vertical="top" wrapText="1" readingOrder="0"/>
      <border outline="0">
        <left style="thin">
          <color auto="1"/>
        </left>
        <right style="thin">
          <color auto="1"/>
        </right>
        <top style="thin">
          <color auto="1"/>
        </top>
        <bottom style="thin">
          <color auto="1"/>
        </bottom>
      </border>
      <protection locked="0"/>
    </ndxf>
  </rcc>
  <rcc rId="72873" sId="1" xfDxf="1" dxf="1">
    <nc r="G1189">
      <v>12</v>
    </nc>
    <ndxf>
      <alignment horizontal="center" vertical="center" readingOrder="0"/>
      <border outline="0">
        <left style="thin">
          <color auto="1"/>
        </left>
        <right style="thin">
          <color auto="1"/>
        </right>
        <top style="thin">
          <color auto="1"/>
        </top>
        <bottom style="thin">
          <color auto="1"/>
        </bottom>
      </border>
    </ndxf>
  </rcc>
  <rcc rId="72874" sId="1" xfDxf="1" dxf="1">
    <nc r="D1190"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75" sId="1" xfDxf="1" dxf="1">
    <nc r="E1190" t="inlineStr">
      <is>
        <t>Inovatyvios ekologinės augalininkystės produkcijos saugiam maistui išauginimo technologijos tyrimas ir demontravimas</t>
      </is>
    </nc>
    <ndxf>
      <alignment vertical="top" wrapText="1" readingOrder="0"/>
      <border outline="0">
        <left style="thin">
          <color auto="1"/>
        </left>
        <right style="thin">
          <color auto="1"/>
        </right>
        <top style="thin">
          <color auto="1"/>
        </top>
        <bottom style="thin">
          <color auto="1"/>
        </bottom>
      </border>
      <protection locked="0"/>
    </ndxf>
  </rcc>
  <rcc rId="72876" sId="1" xfDxf="1" dxf="1">
    <nc r="F1190" t="inlineStr">
      <is>
        <t>Dr. Laura Masilionytė
Tel. (8 682) 46874
laura.masilionyte@gmail.com</t>
      </is>
    </nc>
    <ndxf>
      <alignment horizontal="left" vertical="top" wrapText="1" readingOrder="0"/>
      <border outline="0">
        <left style="thin">
          <color auto="1"/>
        </left>
        <right style="thin">
          <color auto="1"/>
        </right>
        <top style="thin">
          <color auto="1"/>
        </top>
        <bottom style="thin">
          <color auto="1"/>
        </bottom>
      </border>
      <protection locked="0"/>
    </ndxf>
  </rcc>
  <rcc rId="72877" sId="1" xfDxf="1" dxf="1">
    <nc r="G1190">
      <v>12</v>
    </nc>
    <ndxf>
      <alignment horizontal="center" vertical="center" readingOrder="0"/>
      <border outline="0">
        <left style="thin">
          <color auto="1"/>
        </left>
        <right style="thin">
          <color auto="1"/>
        </right>
        <top style="thin">
          <color auto="1"/>
        </top>
        <bottom style="thin">
          <color auto="1"/>
        </bottom>
      </border>
    </ndxf>
  </rcc>
  <rcc rId="72878" sId="1" xfDxf="1" dxf="1">
    <nc r="D1191"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79" sId="1" xfDxf="1" dxf="1">
    <nc r="E1191" t="inlineStr">
      <is>
        <t>Modelinių maisto sistemų sukūrimas pritaikant pakavimo medžiagas, technologijas, laikymo sąlygų optimizavimą</t>
      </is>
    </nc>
    <ndxf>
      <alignment vertical="top" wrapText="1" readingOrder="0"/>
      <border outline="0">
        <left style="thin">
          <color auto="1"/>
        </left>
        <right style="thin">
          <color auto="1"/>
        </right>
        <top style="thin">
          <color auto="1"/>
        </top>
        <bottom style="thin">
          <color auto="1"/>
        </bottom>
      </border>
      <protection locked="0"/>
    </ndxf>
  </rcc>
  <rcc rId="72880" sId="1" xfDxf="1" dxf="1">
    <nc r="F1191" t="inlineStr">
      <is>
        <t>Dr. Ingrida Kraujutienė
Maisto technologijos katedros vedėja
8 (37) 352312
ingrida.kraujutiene@go.kauko.lt</t>
      </is>
    </nc>
    <ndxf>
      <alignment horizontal="left" vertical="top" wrapText="1" readingOrder="0"/>
      <border outline="0">
        <left style="thin">
          <color auto="1"/>
        </left>
        <right style="thin">
          <color auto="1"/>
        </right>
        <top style="thin">
          <color auto="1"/>
        </top>
        <bottom style="thin">
          <color auto="1"/>
        </bottom>
      </border>
      <protection locked="0"/>
    </ndxf>
  </rcc>
  <rcc rId="72881" sId="1" xfDxf="1" dxf="1">
    <nc r="G1191">
      <v>15</v>
    </nc>
    <ndxf>
      <alignment horizontal="center" vertical="center" readingOrder="0"/>
      <border outline="0">
        <left style="thin">
          <color auto="1"/>
        </left>
        <right style="thin">
          <color auto="1"/>
        </right>
        <top style="thin">
          <color auto="1"/>
        </top>
        <bottom style="thin">
          <color auto="1"/>
        </bottom>
      </border>
    </ndxf>
  </rcc>
  <rcc rId="72882" sId="1" xfDxf="1" dxf="1">
    <nc r="D1192"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83" sId="1" xfDxf="1" dxf="1">
    <nc r="E1192" t="inlineStr">
      <is>
        <t>Jonizuoto vandens ir kai kurių natūralių eterinių aliejų įtakos maistinių sėklų daigumui, kokybei ir saugai analizė</t>
      </is>
    </nc>
    <ndxf>
      <alignment vertical="top" wrapText="1" readingOrder="0"/>
      <border outline="0">
        <left style="thin">
          <color auto="1"/>
        </left>
        <right style="thin">
          <color auto="1"/>
        </right>
        <top style="thin">
          <color auto="1"/>
        </top>
        <bottom style="thin">
          <color auto="1"/>
        </bottom>
      </border>
      <protection locked="0"/>
    </ndxf>
  </rcc>
  <rcc rId="72884" sId="1" xfDxf="1" dxf="1">
    <nc r="F1192" t="inlineStr">
      <is>
        <t>Loreta Šernienė
profesorė
tel.:  8-656 29715
el.paštas: loreta_serniene@lsmuni.lt</t>
      </is>
    </nc>
    <ndxf>
      <alignment horizontal="left" vertical="top" wrapText="1" readingOrder="0"/>
      <border outline="0">
        <left style="thin">
          <color auto="1"/>
        </left>
        <right style="thin">
          <color auto="1"/>
        </right>
        <top style="thin">
          <color auto="1"/>
        </top>
        <bottom style="thin">
          <color auto="1"/>
        </bottom>
      </border>
      <protection locked="0"/>
    </ndxf>
  </rcc>
  <rcc rId="72885" sId="1" xfDxf="1" dxf="1">
    <nc r="G1192">
      <v>17</v>
    </nc>
    <ndxf>
      <alignment horizontal="center" vertical="center" readingOrder="0"/>
      <border outline="0">
        <left style="thin">
          <color auto="1"/>
        </left>
        <right style="thin">
          <color auto="1"/>
        </right>
        <top style="thin">
          <color auto="1"/>
        </top>
        <bottom style="thin">
          <color auto="1"/>
        </bottom>
      </border>
    </ndxf>
  </rcc>
  <rcc rId="72886" sId="1" xfDxf="1" dxf="1">
    <nc r="D1193"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87" sId="1" xfDxf="1" dxf="1">
    <nc r="E1193" t="inlineStr">
      <is>
        <t>Kai kurių natūralių eterinių aliejų įtakos pieno produktų kokybei ir saugai analizė</t>
      </is>
    </nc>
    <ndxf>
      <alignment vertical="top" wrapText="1" readingOrder="0"/>
      <border outline="0">
        <left style="thin">
          <color auto="1"/>
        </left>
        <right style="thin">
          <color auto="1"/>
        </right>
        <top style="thin">
          <color auto="1"/>
        </top>
        <bottom style="thin">
          <color auto="1"/>
        </bottom>
      </border>
      <protection locked="0"/>
    </ndxf>
  </rcc>
  <rcc rId="72888" sId="1" xfDxf="1" dxf="1">
    <nc r="F1193" t="inlineStr">
      <is>
        <t>Dalia Sekmokienė
profesorė
tel.:  8-656 29715
el.paštas: dalia.sekmokiene@lsmuni.lt</t>
      </is>
    </nc>
    <ndxf>
      <alignment horizontal="left" vertical="top" wrapText="1" readingOrder="0"/>
      <border outline="0">
        <left style="thin">
          <color auto="1"/>
        </left>
        <right style="thin">
          <color auto="1"/>
        </right>
        <top style="thin">
          <color auto="1"/>
        </top>
        <bottom style="thin">
          <color auto="1"/>
        </bottom>
      </border>
      <protection locked="0"/>
    </ndxf>
  </rcc>
  <rcc rId="72889" sId="1" xfDxf="1" dxf="1">
    <nc r="G1193">
      <v>17</v>
    </nc>
    <ndxf>
      <alignment horizontal="center" vertical="center" readingOrder="0"/>
      <border outline="0">
        <left style="thin">
          <color auto="1"/>
        </left>
        <right style="thin">
          <color auto="1"/>
        </right>
        <top style="thin">
          <color auto="1"/>
        </top>
        <bottom style="thin">
          <color auto="1"/>
        </bottom>
      </border>
    </ndxf>
  </rcc>
  <rcc rId="72890" sId="1" xfDxf="1" dxf="1">
    <nc r="D1194"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91" sId="1" xfDxf="1" dxf="1">
    <nc r="E1194" t="inlineStr">
      <is>
        <t>Ankstyvoji veršingumo diagnostika ultragarsiniu tyrimu ir reprodukcijos kontrolė harmoniniais preparatais tikslu trumpinti laikotarpius tarp veršiavimųsi, pagerinant pieno kokybę</t>
      </is>
    </nc>
    <ndxf>
      <alignment vertical="top" wrapText="1" readingOrder="0"/>
      <border outline="0">
        <left style="thin">
          <color auto="1"/>
        </left>
        <right style="thin">
          <color auto="1"/>
        </right>
        <top style="thin">
          <color auto="1"/>
        </top>
        <bottom style="thin">
          <color auto="1"/>
        </bottom>
      </border>
      <protection locked="0"/>
    </ndxf>
  </rcc>
  <rcc rId="72892" sId="1" xfDxf="1" dxf="1">
    <nc r="F1194" t="inlineStr">
      <is>
        <t>prof. dr. Vytuolis Žilaitis
Veterinarijos tęstinio mokymo ir konsultavimo
centro koordinatorius
tel.: 8-37 363502
el. paštas: vytuolis.zilaitis@lsmuni.lt</t>
      </is>
    </nc>
    <ndxf>
      <alignment horizontal="left" vertical="top" wrapText="1" readingOrder="0"/>
      <border outline="0">
        <left style="thin">
          <color auto="1"/>
        </left>
        <right style="thin">
          <color auto="1"/>
        </right>
        <top style="thin">
          <color auto="1"/>
        </top>
        <bottom style="thin">
          <color auto="1"/>
        </bottom>
      </border>
      <protection locked="0"/>
    </ndxf>
  </rcc>
  <rcc rId="72893" sId="1" xfDxf="1" dxf="1">
    <nc r="G1194">
      <v>17</v>
    </nc>
    <ndxf>
      <alignment horizontal="center" vertical="center" readingOrder="0"/>
      <border outline="0">
        <left style="thin">
          <color auto="1"/>
        </left>
        <right style="thin">
          <color auto="1"/>
        </right>
        <top style="thin">
          <color auto="1"/>
        </top>
        <bottom style="thin">
          <color auto="1"/>
        </bottom>
      </border>
    </ndxf>
  </rcc>
  <rcc rId="72894" sId="1" xfDxf="1" dxf="1">
    <nc r="D1195"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95" sId="1" xfDxf="1" dxf="1">
    <nc r="E1195" t="inlineStr">
      <is>
        <t>pH ir BHB tyrimai iš kraujo ir šlapimo, karvių transitiniu periodu (3 savaitės iki numatomo veršiavimosi ir 3 savaitės po apsiveršiavimo). Šių parametrų įvertinimas skirtinguose tranzitinio periodo tarpsniuose ir jų įtaka pieno kokybiniams rodikliams bei medžiagų apykaitos sutrikimų profilaktavimas pagal juos</t>
      </is>
    </nc>
    <ndxf>
      <alignment vertical="top" wrapText="1" readingOrder="0"/>
      <border outline="0">
        <left style="thin">
          <color auto="1"/>
        </left>
        <right style="thin">
          <color auto="1"/>
        </right>
        <top style="thin">
          <color auto="1"/>
        </top>
        <bottom style="thin">
          <color auto="1"/>
        </bottom>
      </border>
      <protection locked="0"/>
    </ndxf>
  </rcc>
  <rcc rId="72896" sId="1" xfDxf="1" dxf="1">
    <nc r="F1195" t="inlineStr">
      <is>
        <t>Vilmantas Juodžentis
Veterinarijos tęstinio mokymo ir konsultavimo centro koordinatorius
tel.: 8-655 39333
el. paštas: vilmantas.juodzentis@gmail.com</t>
      </is>
    </nc>
    <ndxf>
      <alignment horizontal="left" vertical="top" wrapText="1" readingOrder="0"/>
      <border outline="0">
        <left style="thin">
          <color auto="1"/>
        </left>
        <right style="thin">
          <color auto="1"/>
        </right>
        <top style="thin">
          <color auto="1"/>
        </top>
        <bottom style="thin">
          <color auto="1"/>
        </bottom>
      </border>
      <protection locked="0"/>
    </ndxf>
  </rcc>
  <rcc rId="72897" sId="1" xfDxf="1" dxf="1">
    <nc r="G1195">
      <v>17</v>
    </nc>
    <ndxf>
      <alignment horizontal="center" vertical="center" readingOrder="0"/>
      <border outline="0">
        <left style="thin">
          <color auto="1"/>
        </left>
        <right style="thin">
          <color auto="1"/>
        </right>
        <top style="thin">
          <color auto="1"/>
        </top>
        <bottom style="thin">
          <color auto="1"/>
        </bottom>
      </border>
    </ndxf>
  </rcc>
  <rcc rId="72898" sId="1" xfDxf="1" dxf="1">
    <nc r="D1196"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899" sId="1" xfDxf="1" dxf="1">
    <nc r="E1196" t="inlineStr">
      <is>
        <t>Įvairaus grandinės ilgio riebiųjų rūgščių bei jų izomerų kokybinis ir kiekybinis identifikavimas dujų chromatografijos metodu (metilintų riebalų rūgščių likučių tyrimas) gyvūninės ir augalinės kilmės produktuose. Gauti tyrimo rezultatai leidžia vertinti šėrimo bei auginimo sąlygų įtaką bei saugą maisto žaliavai ar produktui, optimizuoti technologinio apdorojimo parametrus</t>
      </is>
    </nc>
    <ndxf>
      <alignment vertical="top" wrapText="1" readingOrder="0"/>
      <border outline="0">
        <left style="thin">
          <color auto="1"/>
        </left>
        <right style="thin">
          <color auto="1"/>
        </right>
        <top style="thin">
          <color auto="1"/>
        </top>
        <bottom style="thin">
          <color auto="1"/>
        </bottom>
      </border>
      <protection locked="0"/>
    </ndxf>
  </rcc>
  <rcc rId="72900" sId="1" xfDxf="1" dxf="1">
    <nc r="F1196" t="inlineStr">
      <is>
        <t xml:space="preserve">Aldona Baltušnikienė
docentė
tel.: 8-37 362151
el.paštas: aldona.baltusnikiene@lsmuni.lt
</t>
      </is>
    </nc>
    <ndxf>
      <alignment horizontal="left" vertical="top" wrapText="1" readingOrder="0"/>
      <border outline="0">
        <left style="thin">
          <color auto="1"/>
        </left>
        <right style="thin">
          <color auto="1"/>
        </right>
        <top style="thin">
          <color auto="1"/>
        </top>
        <bottom style="thin">
          <color auto="1"/>
        </bottom>
      </border>
      <protection locked="0"/>
    </ndxf>
  </rcc>
  <rcc rId="72901" sId="1" xfDxf="1" dxf="1">
    <nc r="G1196">
      <v>17</v>
    </nc>
    <ndxf>
      <alignment horizontal="center" vertical="center" readingOrder="0"/>
      <border outline="0">
        <left style="thin">
          <color auto="1"/>
        </left>
        <right style="thin">
          <color auto="1"/>
        </right>
        <top style="thin">
          <color auto="1"/>
        </top>
        <bottom style="thin">
          <color auto="1"/>
        </bottom>
      </border>
    </ndxf>
  </rcc>
  <rcc rId="72902" sId="1" xfDxf="1" dxf="1">
    <nc r="D1197"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03" sId="1" xfDxf="1" dxf="1">
    <nc r="E1197" t="inlineStr">
      <is>
        <t>Žemės ūkio paskirties gyvūnų  spermos ir embrionų kriokonservavimo technologijų  kūrimas ir optimizavimas.Atlikus tyrimus bus parengtos ir optimizuotos spermos ar embrionų kriokonservavimo technologijos</t>
      </is>
    </nc>
    <ndxf>
      <alignment vertical="top" wrapText="1" readingOrder="0"/>
      <border outline="0">
        <left style="thin">
          <color auto="1"/>
        </left>
        <right style="thin">
          <color auto="1"/>
        </right>
        <top style="thin">
          <color auto="1"/>
        </top>
        <bottom style="thin">
          <color auto="1"/>
        </bottom>
      </border>
      <protection locked="0"/>
    </ndxf>
  </rcc>
  <rcc rId="72904" sId="1" xfDxf="1" dxf="1">
    <nc r="F1197" t="inlineStr">
      <is>
        <t>dr. Artūras Šiukščius
vyresnysis mokslo darbuotojas
tel. 8-615 17585
el.paštas: arturas.siukscius@lsmuni.lt</t>
      </is>
    </nc>
    <ndxf>
      <alignment horizontal="left" vertical="top" wrapText="1" readingOrder="0"/>
      <border outline="0">
        <left style="thin">
          <color auto="1"/>
        </left>
        <right style="thin">
          <color auto="1"/>
        </right>
        <top style="thin">
          <color auto="1"/>
        </top>
        <bottom style="thin">
          <color auto="1"/>
        </bottom>
      </border>
      <protection locked="0"/>
    </ndxf>
  </rcc>
  <rcc rId="72905" sId="1" xfDxf="1" dxf="1">
    <nc r="G1197">
      <v>17</v>
    </nc>
    <ndxf>
      <alignment horizontal="center" vertical="center" readingOrder="0"/>
      <border outline="0">
        <left style="thin">
          <color auto="1"/>
        </left>
        <right style="thin">
          <color auto="1"/>
        </right>
        <top style="thin">
          <color auto="1"/>
        </top>
        <bottom style="thin">
          <color auto="1"/>
        </bottom>
      </border>
    </ndxf>
  </rcc>
  <rcc rId="72906" sId="1" xfDxf="1" dxf="1">
    <nc r="D1198"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07" sId="1" xfDxf="1" dxf="1">
    <nc r="E1198" t="inlineStr">
      <is>
        <t>Žemės ūkio paskirties gyvūnų bandų reprodukcinio proceso valdymo optimizavimas taikant inovatyvias reprodukcijos valdymo  technologijas. Siekiant efektyvesnės reprodukcijos bus pasiūlyti  optimizuoti naujausi būdai ir priemonės  ( rujų sinchronizacija, ankstyvasis veršingumo nustatymas) bandose.</t>
      </is>
    </nc>
    <ndxf>
      <alignment vertical="top" wrapText="1" readingOrder="0"/>
      <border outline="0">
        <left style="thin">
          <color auto="1"/>
        </left>
        <right style="thin">
          <color auto="1"/>
        </right>
        <top style="thin">
          <color auto="1"/>
        </top>
        <bottom style="thin">
          <color auto="1"/>
        </bottom>
      </border>
      <protection locked="0"/>
    </ndxf>
  </rcc>
  <rcc rId="72908" sId="1" xfDxf="1" dxf="1">
    <nc r="F1198" t="inlineStr">
      <is>
        <t>dr. Artūras Šiukščius
vyresnysis mokslo darbuotojas
tel. 8-615 17585
el.paštas: arturas.siukscius@lsmuni.lt</t>
      </is>
    </nc>
    <ndxf>
      <alignment horizontal="left" vertical="top" wrapText="1" readingOrder="0"/>
      <border outline="0">
        <left style="thin">
          <color auto="1"/>
        </left>
        <right style="thin">
          <color auto="1"/>
        </right>
        <top style="thin">
          <color auto="1"/>
        </top>
        <bottom style="thin">
          <color auto="1"/>
        </bottom>
      </border>
      <protection locked="0"/>
    </ndxf>
  </rcc>
  <rcc rId="72909" sId="1" xfDxf="1" dxf="1">
    <nc r="G1198">
      <v>17</v>
    </nc>
    <ndxf>
      <alignment horizontal="center" vertical="center" readingOrder="0"/>
      <border outline="0">
        <left style="thin">
          <color auto="1"/>
        </left>
        <right style="thin">
          <color auto="1"/>
        </right>
        <top style="thin">
          <color auto="1"/>
        </top>
        <bottom style="thin">
          <color auto="1"/>
        </bottom>
      </border>
    </ndxf>
  </rcc>
  <rcc rId="72910" sId="1" xfDxf="1" dxf="1">
    <nc r="D1199"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11" sId="1" xfDxf="1" dxf="1">
    <nc r="E1199" t="inlineStr">
      <is>
        <t>Žemės ūkio paskirties gyvūnų reprodukcinių savybių ir sutrikimų  tyrimai įvertinant patinų ir patelių gametų  gyvybingumą</t>
      </is>
    </nc>
    <ndxf>
      <alignment vertical="top" wrapText="1" readingOrder="0"/>
      <border outline="0">
        <left style="thin">
          <color auto="1"/>
        </left>
        <right style="thin">
          <color auto="1"/>
        </right>
        <top style="thin">
          <color auto="1"/>
        </top>
        <bottom style="thin">
          <color auto="1"/>
        </bottom>
      </border>
      <protection locked="0"/>
    </ndxf>
  </rcc>
  <rcc rId="72912" sId="1" xfDxf="1" dxf="1">
    <nc r="F1199" t="inlineStr">
      <is>
        <t>dr. Artūras Šiukščius
vyresnysis mokslo darbuotojas
tel. 8-615 17585
el.paštas: arturas.siukscius@lsmuni.lt</t>
      </is>
    </nc>
    <ndxf>
      <alignment horizontal="left" vertical="top" wrapText="1" readingOrder="0"/>
      <border outline="0">
        <left style="thin">
          <color auto="1"/>
        </left>
        <right style="thin">
          <color auto="1"/>
        </right>
        <top style="thin">
          <color auto="1"/>
        </top>
        <bottom style="thin">
          <color auto="1"/>
        </bottom>
      </border>
      <protection locked="0"/>
    </ndxf>
  </rcc>
  <rcc rId="72913" sId="1" xfDxf="1" dxf="1">
    <nc r="G1199">
      <v>17</v>
    </nc>
    <ndxf>
      <alignment horizontal="center" vertical="center" readingOrder="0"/>
      <border outline="0">
        <left style="thin">
          <color auto="1"/>
        </left>
        <right style="thin">
          <color auto="1"/>
        </right>
        <top style="thin">
          <color auto="1"/>
        </top>
        <bottom style="thin">
          <color auto="1"/>
        </bottom>
      </border>
    </ndxf>
  </rcc>
  <rcc rId="72914" sId="1" xfDxf="1" dxf="1">
    <nc r="D1200"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15" sId="1" xfDxf="1" dxf="1">
    <nc r="E1200" t="inlineStr">
      <is>
        <t>Biolustų ir (bio)jutiklių technologijos maisto analizei</t>
      </is>
    </nc>
    <ndxf>
      <alignment vertical="top" wrapText="1" readingOrder="0"/>
      <border outline="0">
        <left style="thin">
          <color auto="1"/>
        </left>
        <right style="thin">
          <color auto="1"/>
        </right>
        <top style="thin">
          <color auto="1"/>
        </top>
        <bottom style="thin">
          <color auto="1"/>
        </bottom>
      </border>
      <protection locked="0"/>
    </ndxf>
  </rcc>
  <rcc rId="72916" sId="1" xfDxf="1" dxf="1">
    <nc r="F1200" t="inlineStr">
      <is>
        <t>Dr. Rasa Pauliukaitė
FTMC Nanoinžinerijos skyrius
Tel. (8 5) 2644688
El. p.: pauliukaite@ftmc.lt</t>
      </is>
    </nc>
    <ndxf>
      <alignment horizontal="left" vertical="top" wrapText="1" readingOrder="0"/>
      <border outline="0">
        <left style="thin">
          <color auto="1"/>
        </left>
        <right style="thin">
          <color auto="1"/>
        </right>
        <top style="thin">
          <color auto="1"/>
        </top>
        <bottom style="thin">
          <color auto="1"/>
        </bottom>
      </border>
      <protection locked="0"/>
    </ndxf>
  </rcc>
  <rcc rId="72917" sId="1" xfDxf="1" dxf="1">
    <nc r="G1200">
      <v>18</v>
    </nc>
    <ndxf>
      <alignment horizontal="center" vertical="center" readingOrder="0"/>
      <border outline="0">
        <left style="thin">
          <color auto="1"/>
        </left>
        <right style="thin">
          <color auto="1"/>
        </right>
        <top style="thin">
          <color auto="1"/>
        </top>
        <bottom style="thin">
          <color auto="1"/>
        </bottom>
      </border>
    </ndxf>
  </rcc>
  <rcc rId="72918" sId="1" xfDxf="1" dxf="1">
    <nc r="D1201"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19" sId="1" xfDxf="1" dxf="1">
    <nc r="E1201" t="inlineStr">
      <is>
        <t>Skysčių valymo (plovimo) kokybės nustatymo eksperimentinis stendas. Skirtas maisto pramonės laboratorijoms. Šis lazerinis prietaisas registruoja organinės kilmės taršalų pašalinimą nuo vamzdyno sienelių. Tai leidžia optimizuoti cheminių reagentų kiekį plovimo procese taip mažinant gamtos ir maisto produktų taršą</t>
      </is>
    </nc>
    <ndxf>
      <alignment vertical="top" wrapText="1" readingOrder="0"/>
      <border outline="0">
        <left style="thin">
          <color auto="1"/>
        </left>
        <right style="thin">
          <color auto="1"/>
        </right>
        <top style="thin">
          <color auto="1"/>
        </top>
        <bottom style="thin">
          <color auto="1"/>
        </bottom>
      </border>
      <protection locked="0"/>
    </ndxf>
  </rcc>
  <rcc rId="72920" sId="1" xfDxf="1" dxf="1">
    <nc r="F1201" t="inlineStr">
      <is>
        <t>Dr. Viktoras Vaičikauskas
FTMC Taikomosios IR spektroskopijos laboratorija
Mob. +37069961327
El. p.: vikvai@ktl.mii.lt</t>
      </is>
    </nc>
    <ndxf>
      <alignment horizontal="left" vertical="top" wrapText="1" readingOrder="0"/>
      <border outline="0">
        <left style="thin">
          <color auto="1"/>
        </left>
        <right style="thin">
          <color auto="1"/>
        </right>
        <top style="thin">
          <color auto="1"/>
        </top>
        <bottom style="thin">
          <color auto="1"/>
        </bottom>
      </border>
      <protection locked="0"/>
    </ndxf>
  </rcc>
  <rcc rId="72921" sId="1" xfDxf="1" dxf="1">
    <nc r="G1201">
      <v>18</v>
    </nc>
    <ndxf>
      <alignment horizontal="center" vertical="center" readingOrder="0"/>
      <border outline="0">
        <left style="thin">
          <color auto="1"/>
        </left>
        <right style="thin">
          <color auto="1"/>
        </right>
        <top style="thin">
          <color auto="1"/>
        </top>
        <bottom style="thin">
          <color auto="1"/>
        </bottom>
      </border>
    </ndxf>
  </rcc>
  <rcc rId="72922" sId="1" xfDxf="1" dxf="1">
    <nc r="D1202"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23" sId="1" xfDxf="1" dxf="1">
    <nc r="E1202" t="inlineStr">
      <is>
        <t>Prietaiso lazeriu indukuotos plazmos spektroskopijos metodo panaudojimas ir pritaikymas pavojingų sveikatai cheminių medžiagų maisto produktuose aptikimui, identifikavimui ir kontrolei prototipo sukūrimas</t>
      </is>
    </nc>
    <ndxf>
      <alignment vertical="top" wrapText="1" readingOrder="0"/>
      <border outline="0">
        <left style="thin">
          <color auto="1"/>
        </left>
        <right style="thin">
          <color auto="1"/>
        </right>
        <top style="thin">
          <color auto="1"/>
        </top>
        <bottom style="thin">
          <color auto="1"/>
        </bottom>
      </border>
      <protection locked="0"/>
    </ndxf>
  </rcc>
  <rcc rId="72924" sId="1" xfDxf="1" dxf="1">
    <nc r="F1202" t="inlineStr">
      <is>
        <t>Dr. Valdas Girdauskas
FTMC Lazerinių technologijų skyrius
Tel. 8 611 03169
El.p.: v.girdauskas@gmf.vdu.lt</t>
      </is>
    </nc>
    <ndxf>
      <alignment horizontal="left" vertical="top" wrapText="1" readingOrder="0"/>
      <border outline="0">
        <left style="thin">
          <color auto="1"/>
        </left>
        <right style="thin">
          <color auto="1"/>
        </right>
        <top style="thin">
          <color auto="1"/>
        </top>
        <bottom style="thin">
          <color auto="1"/>
        </bottom>
      </border>
      <protection locked="0"/>
    </ndxf>
  </rcc>
  <rcc rId="72925" sId="1" xfDxf="1" dxf="1">
    <nc r="G1202">
      <v>18</v>
    </nc>
    <ndxf>
      <alignment horizontal="center" vertical="center" readingOrder="0"/>
      <border outline="0">
        <left style="thin">
          <color auto="1"/>
        </left>
        <right style="thin">
          <color auto="1"/>
        </right>
        <top style="thin">
          <color auto="1"/>
        </top>
        <bottom style="thin">
          <color auto="1"/>
        </bottom>
      </border>
    </ndxf>
  </rcc>
  <rcc rId="72926" sId="1" xfDxf="1" dxf="1">
    <nc r="D1203"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27" sId="1" xfDxf="1" dxf="1">
    <nc r="E1203" t="inlineStr">
      <is>
        <t>Padėklų Paviršiumi sustiprinto Ramano spektroskopijos metodui maisto kokybės kontrolei (pvz. antibiotikų aptikimui) prototipo sukūrimas, naudojant lazerines technologijas</t>
      </is>
    </nc>
    <ndxf>
      <alignment vertical="top" wrapText="1" readingOrder="0"/>
      <border outline="0">
        <left style="thin">
          <color auto="1"/>
        </left>
        <right style="thin">
          <color auto="1"/>
        </right>
        <top style="thin">
          <color auto="1"/>
        </top>
        <bottom style="thin">
          <color auto="1"/>
        </bottom>
      </border>
      <protection locked="0"/>
    </ndxf>
  </rcc>
  <rcc rId="72928" sId="1" xfDxf="1" dxf="1">
    <nc r="F1203" t="inlineStr">
      <is>
        <t>Dr. Paulius Gečys
FTMC Lazerinių technologijų skyrius
Tel. (5) 2644868
Mob. Tel. +370 600 04346
El. p.: p.gecys@ftmc.lt</t>
      </is>
    </nc>
    <ndxf>
      <alignment horizontal="left" vertical="top" wrapText="1" readingOrder="0"/>
      <border outline="0">
        <left style="thin">
          <color auto="1"/>
        </left>
        <right style="thin">
          <color auto="1"/>
        </right>
        <top style="thin">
          <color auto="1"/>
        </top>
        <bottom style="thin">
          <color auto="1"/>
        </bottom>
      </border>
      <protection locked="0"/>
    </ndxf>
  </rcc>
  <rcc rId="72929" sId="1" xfDxf="1" dxf="1">
    <nc r="G1203">
      <v>18</v>
    </nc>
    <ndxf>
      <alignment horizontal="center" vertical="center" readingOrder="0"/>
      <border outline="0">
        <left style="thin">
          <color auto="1"/>
        </left>
        <right style="thin">
          <color auto="1"/>
        </right>
        <top style="thin">
          <color auto="1"/>
        </top>
        <bottom style="thin">
          <color auto="1"/>
        </bottom>
      </border>
    </ndxf>
  </rcc>
  <rcc rId="72930" sId="1" xfDxf="1" dxf="1">
    <nc r="D1204"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31" sId="1" xfDxf="1" dxf="1">
    <nc r="E1204" t="inlineStr">
      <is>
        <t>Padėklų Paviršiumi sustiprinto Ramano spektroskopijos metodui maisto kokybės kontrolei (pvz. antibiotikų aptikimui), naudojant lazerines technologijas, bandomoji gamyba</t>
      </is>
    </nc>
    <ndxf>
      <alignment vertical="top" wrapText="1" readingOrder="0"/>
      <border outline="0">
        <left style="thin">
          <color auto="1"/>
        </left>
        <right style="thin">
          <color auto="1"/>
        </right>
        <top style="thin">
          <color auto="1"/>
        </top>
        <bottom style="thin">
          <color auto="1"/>
        </bottom>
      </border>
      <protection locked="0"/>
    </ndxf>
  </rcc>
  <rcc rId="72932" sId="1" xfDxf="1" dxf="1">
    <nc r="F1204" t="inlineStr">
      <is>
        <t>Dr. Paulius Gečys
FTMC Lazerinių technologijų skyrius
Tel. (5) 2644868
Mob. Tel. +370 600 04346
El. p.: p.gecys@ftmc.lt</t>
      </is>
    </nc>
    <ndxf>
      <alignment horizontal="left" vertical="top" wrapText="1" readingOrder="0"/>
      <border outline="0">
        <left style="thin">
          <color auto="1"/>
        </left>
        <right style="thin">
          <color auto="1"/>
        </right>
        <top style="thin">
          <color auto="1"/>
        </top>
        <bottom style="thin">
          <color auto="1"/>
        </bottom>
      </border>
      <protection locked="0"/>
    </ndxf>
  </rcc>
  <rcc rId="72933" sId="1" xfDxf="1" dxf="1">
    <nc r="G1204">
      <v>18</v>
    </nc>
    <ndxf>
      <alignment horizontal="center" vertical="center" readingOrder="0"/>
      <border outline="0">
        <left style="thin">
          <color auto="1"/>
        </left>
        <right style="thin">
          <color auto="1"/>
        </right>
        <top style="thin">
          <color auto="1"/>
        </top>
        <bottom style="thin">
          <color auto="1"/>
        </bottom>
      </border>
    </ndxf>
  </rcc>
  <rcc rId="72934" sId="1" xfDxf="1" dxf="1">
    <nc r="D1205"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35" sId="1" xfDxf="1" dxf="1">
    <nc r="E1205" t="inlineStr">
      <is>
        <t>Augalinių maisto žaliavų perdirbimo technologijų optimizavimas, siekiant pagaminti naujus, natūralius, saugesnius produktus.</t>
      </is>
    </nc>
    <ndxf>
      <alignment vertical="top" wrapText="1" readingOrder="0"/>
      <border outline="0">
        <left style="thin">
          <color auto="1"/>
        </left>
        <right style="thin">
          <color auto="1"/>
        </right>
        <top style="thin">
          <color auto="1"/>
        </top>
        <bottom style="thin">
          <color auto="1"/>
        </bottom>
      </border>
      <protection locked="0"/>
    </ndxf>
  </rcc>
  <rcc rId="72936" sId="1" xfDxf="1" dxf="1">
    <nc r="F1205" t="inlineStr">
      <is>
        <t xml:space="preserve">Doc. dr. Aurelija Paulauskienė
El. p. aurelija.paulauskienė@asu.lt
tel. +37069929270
</t>
      </is>
    </nc>
    <ndxf>
      <alignment horizontal="left" vertical="top" wrapText="1" readingOrder="0"/>
      <border outline="0">
        <left style="thin">
          <color auto="1"/>
        </left>
        <right style="thin">
          <color auto="1"/>
        </right>
        <top style="thin">
          <color auto="1"/>
        </top>
        <bottom style="thin">
          <color auto="1"/>
        </bottom>
      </border>
      <protection locked="0"/>
    </ndxf>
  </rcc>
  <rcc rId="72937" sId="1" xfDxf="1" dxf="1">
    <nc r="G1205">
      <v>19</v>
    </nc>
    <ndxf>
      <alignment horizontal="center" vertical="center" readingOrder="0"/>
      <border outline="0">
        <left style="thin">
          <color auto="1"/>
        </left>
        <right style="thin">
          <color auto="1"/>
        </right>
        <top style="thin">
          <color auto="1"/>
        </top>
        <bottom style="thin">
          <color auto="1"/>
        </bottom>
      </border>
    </ndxf>
  </rcc>
  <rcc rId="72938" sId="1" xfDxf="1" dxf="1">
    <nc r="D1206"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39" sId="1" xfDxf="1" dxf="1">
    <nc r="E1206" t="inlineStr">
      <is>
        <t>Naujų žaliavų paieška inovatyvių ir saugesnių maisto produktų kūrimui.</t>
      </is>
    </nc>
    <ndxf>
      <alignment vertical="top" wrapText="1" readingOrder="0"/>
      <border outline="0">
        <left style="thin">
          <color auto="1"/>
        </left>
        <right style="thin">
          <color auto="1"/>
        </right>
        <top style="thin">
          <color auto="1"/>
        </top>
        <bottom style="thin">
          <color auto="1"/>
        </bottom>
      </border>
      <protection locked="0"/>
    </ndxf>
  </rcc>
  <rcc rId="72940" sId="1" xfDxf="1" dxf="1">
    <nc r="F1206" t="inlineStr">
      <is>
        <t xml:space="preserve">Lekt. dr. Judita Černiauskienė
El. p. judita.cerniauskien@asu.lt
Tel. +37068781717
</t>
      </is>
    </nc>
    <ndxf>
      <alignment horizontal="left" vertical="top" wrapText="1" readingOrder="0"/>
      <border outline="0">
        <left style="thin">
          <color auto="1"/>
        </left>
        <right style="thin">
          <color auto="1"/>
        </right>
        <top style="thin">
          <color auto="1"/>
        </top>
        <bottom style="thin">
          <color auto="1"/>
        </bottom>
      </border>
      <protection locked="0"/>
    </ndxf>
  </rcc>
  <rcc rId="72941" sId="1" xfDxf="1" dxf="1">
    <nc r="G1206">
      <v>19</v>
    </nc>
    <ndxf>
      <alignment horizontal="center" vertical="center" readingOrder="0"/>
      <border outline="0">
        <left style="thin">
          <color auto="1"/>
        </left>
        <right style="thin">
          <color auto="1"/>
        </right>
        <top style="thin">
          <color auto="1"/>
        </top>
        <bottom style="thin">
          <color auto="1"/>
        </bottom>
      </border>
    </ndxf>
  </rcc>
  <rcc rId="72942" sId="1" xfDxf="1" dxf="1">
    <nc r="D1207"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43" sId="1" xfDxf="1" dxf="1">
    <nc r="E1207" t="inlineStr">
      <is>
        <t>Netradicinių augalinių žaliavų paieška naujų maisto produktų kūrimui.</t>
      </is>
    </nc>
    <ndxf>
      <alignment vertical="top" wrapText="1" readingOrder="0"/>
      <border outline="0">
        <left style="thin">
          <color auto="1"/>
        </left>
        <right style="thin">
          <color auto="1"/>
        </right>
        <top style="thin">
          <color auto="1"/>
        </top>
        <bottom style="thin">
          <color auto="1"/>
        </bottom>
      </border>
      <protection locked="0"/>
    </ndxf>
  </rcc>
  <rcc rId="72944" sId="1" xfDxf="1" dxf="1">
    <nc r="F1207" t="inlineStr">
      <is>
        <t xml:space="preserve">Doc. dr. Jurgita Kulaitienė
El. p. jurgita.kulaitiene@asu.lt
Tel. +37061277855
</t>
      </is>
    </nc>
    <ndxf>
      <alignment horizontal="left" vertical="top" wrapText="1" readingOrder="0"/>
      <border outline="0">
        <left style="thin">
          <color auto="1"/>
        </left>
        <right style="thin">
          <color auto="1"/>
        </right>
        <top style="thin">
          <color auto="1"/>
        </top>
        <bottom style="thin">
          <color auto="1"/>
        </bottom>
      </border>
      <protection locked="0"/>
    </ndxf>
  </rcc>
  <rcc rId="72945" sId="1" xfDxf="1" dxf="1">
    <nc r="G1207">
      <v>19</v>
    </nc>
    <ndxf>
      <alignment horizontal="center" vertical="center" readingOrder="0"/>
      <border outline="0">
        <left style="thin">
          <color auto="1"/>
        </left>
        <right style="thin">
          <color auto="1"/>
        </right>
        <top style="thin">
          <color auto="1"/>
        </top>
        <bottom style="thin">
          <color auto="1"/>
        </bottom>
      </border>
    </ndxf>
  </rcc>
  <rcc rId="72946" sId="1" xfDxf="1" dxf="1">
    <nc r="D1208"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47" sId="1" xfDxf="1" dxf="1">
    <nc r="E1208" t="inlineStr">
      <is>
        <t>Biopreparatų integravimo į inovatyvias žemės ūkio technologijas efektyvumo įvertinimas ir tobulinimas.</t>
      </is>
    </nc>
    <ndxf>
      <alignment vertical="top" wrapText="1" readingOrder="0"/>
      <border outline="0">
        <left style="thin">
          <color auto="1"/>
        </left>
        <right style="thin">
          <color auto="1"/>
        </right>
        <top style="thin">
          <color auto="1"/>
        </top>
        <bottom style="thin">
          <color auto="1"/>
        </bottom>
      </border>
      <protection locked="0"/>
    </ndxf>
  </rcc>
  <rcc rId="72948" sId="1" xfDxf="1" dxf="1">
    <nc r="F1208" t="inlineStr">
      <is>
        <t xml:space="preserve">Dr. Zita Kriaučiūnienė
El. p. zita.kriauciuniene@asu.lt
Tel. (8 37) 752 377
</t>
      </is>
    </nc>
    <ndxf>
      <alignment horizontal="left" vertical="top" wrapText="1" readingOrder="0"/>
      <border outline="0">
        <left style="thin">
          <color auto="1"/>
        </left>
        <right style="thin">
          <color auto="1"/>
        </right>
        <top style="thin">
          <color auto="1"/>
        </top>
        <bottom style="thin">
          <color auto="1"/>
        </bottom>
      </border>
      <protection locked="0"/>
    </ndxf>
  </rcc>
  <rcc rId="72949" sId="1" xfDxf="1" dxf="1">
    <nc r="G1208">
      <v>19</v>
    </nc>
    <ndxf>
      <alignment horizontal="center" vertical="center" readingOrder="0"/>
      <border outline="0">
        <left style="thin">
          <color auto="1"/>
        </left>
        <right style="thin">
          <color auto="1"/>
        </right>
        <top style="thin">
          <color auto="1"/>
        </top>
        <bottom style="thin">
          <color auto="1"/>
        </bottom>
      </border>
    </ndxf>
  </rcc>
  <rcc rId="72950" sId="1" xfDxf="1" dxf="1">
    <nc r="D1209"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51" sId="1" xfDxf="1" dxf="1">
    <nc r="E1209" t="inlineStr">
      <is>
        <t>Šiaudų granulių panaudojimo augalų mulčiavimui ir dirvožemio derlingumui didinti, tausojant išteklius ir aplinką, agrotechnologijos sukūrimas ir tobulinimas.</t>
      </is>
    </nc>
    <ndxf>
      <alignment vertical="top" wrapText="1" readingOrder="0"/>
      <border outline="0">
        <left style="thin">
          <color auto="1"/>
        </left>
        <right style="thin">
          <color auto="1"/>
        </right>
        <top style="thin">
          <color auto="1"/>
        </top>
        <bottom style="thin">
          <color auto="1"/>
        </bottom>
      </border>
      <protection locked="0"/>
    </ndxf>
  </rcc>
  <rcc rId="72952" sId="1" xfDxf="1" dxf="1">
    <nc r="F1209" t="inlineStr">
      <is>
        <t xml:space="preserve">Doc. dr. Jonas Čėsna
El. p. jonas.cesna@asu.lt
Tel. (8 37) 752 332
</t>
      </is>
    </nc>
    <ndxf>
      <alignment horizontal="left" vertical="top" wrapText="1" readingOrder="0"/>
      <border outline="0">
        <left style="thin">
          <color auto="1"/>
        </left>
        <right style="thin">
          <color auto="1"/>
        </right>
        <top style="thin">
          <color auto="1"/>
        </top>
        <bottom style="thin">
          <color auto="1"/>
        </bottom>
      </border>
      <protection locked="0"/>
    </ndxf>
  </rcc>
  <rcc rId="72953" sId="1" xfDxf="1" dxf="1">
    <nc r="G1209">
      <v>19</v>
    </nc>
    <ndxf>
      <alignment horizontal="center" vertical="center" readingOrder="0"/>
      <border outline="0">
        <left style="thin">
          <color auto="1"/>
        </left>
        <right style="thin">
          <color auto="1"/>
        </right>
        <top style="thin">
          <color auto="1"/>
        </top>
        <bottom style="thin">
          <color auto="1"/>
        </bottom>
      </border>
    </ndxf>
  </rcc>
  <rcc rId="72954" sId="1" xfDxf="1" dxf="1">
    <nc r="D1210"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55" sId="1" xfDxf="1" dxf="1">
    <nc r="E1210" t="inlineStr">
      <is>
        <t>Gyvūninės kilmės produkcijos saugos didinimas ir gyvūnų sveikatingumo didinimas naudojant natūralius pašarų priedus.</t>
      </is>
    </nc>
    <ndxf>
      <alignment vertical="top" wrapText="1" readingOrder="0"/>
      <border outline="0">
        <left style="thin">
          <color auto="1"/>
        </left>
        <right style="thin">
          <color auto="1"/>
        </right>
        <top style="thin">
          <color auto="1"/>
        </top>
        <bottom style="thin">
          <color auto="1"/>
        </bottom>
      </border>
      <protection locked="0"/>
    </ndxf>
  </rcc>
  <rcc rId="72956" sId="1" xfDxf="1" dxf="1">
    <nc r="F1210" t="inlineStr">
      <is>
        <t xml:space="preserve">Prof. dr. Vigilijus Jukna
El. p. vigilijus.jukna@asu.lt
Tel. +37069950905
</t>
      </is>
    </nc>
    <ndxf>
      <alignment horizontal="left" vertical="top" wrapText="1" readingOrder="0"/>
      <border outline="0">
        <left style="thin">
          <color auto="1"/>
        </left>
        <right style="thin">
          <color auto="1"/>
        </right>
        <top style="thin">
          <color auto="1"/>
        </top>
        <bottom style="thin">
          <color auto="1"/>
        </bottom>
      </border>
      <protection locked="0"/>
    </ndxf>
  </rcc>
  <rcc rId="72957" sId="1" xfDxf="1" dxf="1">
    <nc r="G1210">
      <v>19</v>
    </nc>
    <ndxf>
      <alignment horizontal="center" vertical="center" readingOrder="0"/>
      <border outline="0">
        <left style="thin">
          <color auto="1"/>
        </left>
        <right style="thin">
          <color auto="1"/>
        </right>
        <top style="thin">
          <color auto="1"/>
        </top>
        <bottom style="thin">
          <color auto="1"/>
        </bottom>
      </border>
    </ndxf>
  </rcc>
  <rcc rId="72958" sId="1" xfDxf="1" dxf="1">
    <nc r="D1211"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59" sId="1" xfDxf="1" dxf="1">
    <nc r="E1211" t="inlineStr">
      <is>
        <t>Biomedžiagų panaudojimas gyvulininkystės technologijose: gyvulių laikymo sąlygų gerinimui, produktyvumo didinimui, produkcijos kokybės gerinimui, oro taršos kontrolei ir azoto nuostolių iš mėšlo mažinimui.</t>
      </is>
    </nc>
    <ndxf>
      <alignment vertical="top" wrapText="1" readingOrder="0"/>
      <border outline="0">
        <left style="thin">
          <color auto="1"/>
        </left>
        <right style="thin">
          <color auto="1"/>
        </right>
        <top style="thin">
          <color auto="1"/>
        </top>
        <bottom style="thin">
          <color auto="1"/>
        </bottom>
      </border>
      <protection locked="0"/>
    </ndxf>
  </rcc>
  <rcc rId="72960" sId="1" xfDxf="1" dxf="1">
    <nc r="F1211" t="inlineStr">
      <is>
        <t xml:space="preserve">Doc. dr. Rolandas Bleizgys
El. p. rolandas.bleizgys@asu.lt
Tel. +37068610900
</t>
      </is>
    </nc>
    <ndxf>
      <alignment horizontal="left" vertical="top" wrapText="1" readingOrder="0"/>
      <border outline="0">
        <left style="thin">
          <color auto="1"/>
        </left>
        <right style="thin">
          <color auto="1"/>
        </right>
        <top style="thin">
          <color auto="1"/>
        </top>
        <bottom style="thin">
          <color auto="1"/>
        </bottom>
      </border>
      <protection locked="0"/>
    </ndxf>
  </rcc>
  <rcc rId="72961" sId="1" xfDxf="1" dxf="1">
    <nc r="G1211">
      <v>19</v>
    </nc>
    <ndxf>
      <alignment horizontal="center" vertical="center" readingOrder="0"/>
      <border outline="0">
        <left style="thin">
          <color auto="1"/>
        </left>
        <right style="thin">
          <color auto="1"/>
        </right>
        <top style="thin">
          <color auto="1"/>
        </top>
        <bottom style="thin">
          <color auto="1"/>
        </bottom>
      </border>
    </ndxf>
  </rcc>
  <rcc rId="72962" sId="1" xfDxf="1" dxf="1">
    <nc r="D1212"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63" sId="1" xfDxf="1" dxf="1">
    <nc r="E1212" t="inlineStr">
      <is>
        <t>Tiksliojo ūkininkavimo modelio, pritaikyto Lietuvos klimatinėms, dirvožemio ir technologinėms sąlygoms, sukūrimas.</t>
      </is>
    </nc>
    <ndxf>
      <alignment vertical="top" wrapText="1" readingOrder="0"/>
      <border outline="0">
        <left style="thin">
          <color auto="1"/>
        </left>
        <right style="thin">
          <color auto="1"/>
        </right>
        <top style="thin">
          <color auto="1"/>
        </top>
        <bottom style="thin">
          <color auto="1"/>
        </bottom>
      </border>
      <protection locked="0"/>
    </ndxf>
  </rcc>
  <rcc rId="72964" sId="1" xfDxf="1" dxf="1">
    <nc r="F1212" t="inlineStr">
      <is>
        <t xml:space="preserve">Doc. dr. Remigijus Zinkevičius
El. p. remigijus.zinkevicius@asu.lt
Tel. +37069818126
</t>
      </is>
    </nc>
    <ndxf>
      <alignment horizontal="left" vertical="top" wrapText="1" readingOrder="0"/>
      <border outline="0">
        <left style="thin">
          <color auto="1"/>
        </left>
        <right style="thin">
          <color auto="1"/>
        </right>
        <top style="thin">
          <color auto="1"/>
        </top>
        <bottom style="thin">
          <color auto="1"/>
        </bottom>
      </border>
      <protection locked="0"/>
    </ndxf>
  </rcc>
  <rcc rId="72965" sId="1" xfDxf="1" dxf="1">
    <nc r="G1212">
      <v>19</v>
    </nc>
    <ndxf>
      <alignment horizontal="center" vertical="center" readingOrder="0"/>
      <border outline="0">
        <left style="thin">
          <color auto="1"/>
        </left>
        <right style="thin">
          <color auto="1"/>
        </right>
        <top style="thin">
          <color auto="1"/>
        </top>
        <bottom style="thin">
          <color auto="1"/>
        </bottom>
      </border>
    </ndxf>
  </rcc>
  <rcc rId="72966" sId="1" xfDxf="1" dxf="1">
    <nc r="D1213"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67" sId="1" xfDxf="1" dxf="1">
    <nc r="E1213" t="inlineStr">
      <is>
        <t>Įtaisų, mažinančių pesticidų ir vandens sąnaudas bei aplinkos taršą auginant braškes, prototipo sukūrimas.</t>
      </is>
    </nc>
    <ndxf>
      <alignment vertical="top" wrapText="1" readingOrder="0"/>
      <border outline="0">
        <left style="thin">
          <color auto="1"/>
        </left>
        <right style="thin">
          <color auto="1"/>
        </right>
        <top style="thin">
          <color auto="1"/>
        </top>
        <bottom style="thin">
          <color auto="1"/>
        </bottom>
      </border>
      <protection locked="0"/>
    </ndxf>
  </rcc>
  <rcc rId="72968" sId="1" xfDxf="1" dxf="1">
    <nc r="F1213" t="inlineStr">
      <is>
        <t xml:space="preserve">Doc. dr. Remigijus Zinkevičius
El. p. remigijus.zinkevicius@asu.lt
Tel. +37069818126
</t>
      </is>
    </nc>
    <ndxf>
      <alignment horizontal="left" vertical="top" wrapText="1" readingOrder="0"/>
      <border outline="0">
        <left style="thin">
          <color auto="1"/>
        </left>
        <right style="thin">
          <color auto="1"/>
        </right>
        <top style="thin">
          <color auto="1"/>
        </top>
        <bottom style="thin">
          <color auto="1"/>
        </bottom>
      </border>
      <protection locked="0"/>
    </ndxf>
  </rcc>
  <rcc rId="72969" sId="1" xfDxf="1" dxf="1">
    <nc r="G1213">
      <v>19</v>
    </nc>
    <ndxf>
      <alignment horizontal="center" vertical="center" readingOrder="0"/>
      <border outline="0">
        <left style="thin">
          <color auto="1"/>
        </left>
        <right style="thin">
          <color auto="1"/>
        </right>
        <top style="thin">
          <color auto="1"/>
        </top>
        <bottom style="thin">
          <color auto="1"/>
        </bottom>
      </border>
    </ndxf>
  </rcc>
  <rcc rId="72970" sId="1" xfDxf="1" dxf="1">
    <nc r="D1214"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71" sId="1" xfDxf="1" dxf="1">
    <nc r="E1214" t="inlineStr">
      <is>
        <t>Įprastinių chemizuotų auginimo technologijų pakeitimo biologiniais preparatais agro technologijose prototipo sukūrimas, siekiant gauti saugesnes augalinės kilmės maisto žaliavas perdirbimui.</t>
      </is>
    </nc>
    <ndxf>
      <alignment vertical="top" wrapText="1" readingOrder="0"/>
      <border outline="0">
        <left style="thin">
          <color auto="1"/>
        </left>
        <right style="thin">
          <color auto="1"/>
        </right>
        <top style="thin">
          <color auto="1"/>
        </top>
        <bottom style="thin">
          <color auto="1"/>
        </bottom>
      </border>
      <protection locked="0"/>
    </ndxf>
  </rcc>
  <rcc rId="72972" sId="1" xfDxf="1" dxf="1">
    <nc r="F1214" t="inlineStr">
      <is>
        <t xml:space="preserve">Doc. dr. Ernestas Zaleckas
El. p. ernestas.zaleckas@chemcentras.lt
Tel. +37068305769
</t>
      </is>
    </nc>
    <ndxf>
      <alignment horizontal="left" vertical="top" wrapText="1" readingOrder="0"/>
      <border outline="0">
        <left style="thin">
          <color auto="1"/>
        </left>
        <right style="thin">
          <color auto="1"/>
        </right>
        <top style="thin">
          <color auto="1"/>
        </top>
        <bottom style="thin">
          <color auto="1"/>
        </bottom>
      </border>
      <protection locked="0"/>
    </ndxf>
  </rcc>
  <rcc rId="72973" sId="1" xfDxf="1" dxf="1">
    <nc r="G1214">
      <v>19</v>
    </nc>
    <ndxf>
      <alignment horizontal="center" vertical="center" readingOrder="0"/>
      <border outline="0">
        <left style="thin">
          <color auto="1"/>
        </left>
        <right style="thin">
          <color auto="1"/>
        </right>
        <top style="thin">
          <color auto="1"/>
        </top>
        <bottom style="thin">
          <color auto="1"/>
        </bottom>
      </border>
    </ndxf>
  </rcc>
  <rcc rId="72974" sId="1" xfDxf="1" dxf="1">
    <nc r="D1215"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75" sId="1" xfDxf="1" dxf="1">
    <nc r="E1215" t="inlineStr">
      <is>
        <t>Naujų inovatyvių trąšų ir biologinių preparatų prototipų su geromis technologinėmis, aplinkosauginėmis ir logistinėmis savybėmis sukūrimas, tam tiesiogiai ir netiesiogiai panaudojant atliekas, vietos ir atsinaujinančius išteklius.</t>
      </is>
    </nc>
    <ndxf>
      <alignment vertical="top" wrapText="1" readingOrder="0"/>
      <border outline="0">
        <left style="thin">
          <color auto="1"/>
        </left>
        <right style="thin">
          <color auto="1"/>
        </right>
        <top style="thin">
          <color auto="1"/>
        </top>
        <bottom style="thin">
          <color auto="1"/>
        </bottom>
      </border>
      <protection locked="0"/>
    </ndxf>
  </rcc>
  <rcc rId="72976" sId="1" xfDxf="1" dxf="1">
    <nc r="F1215" t="inlineStr">
      <is>
        <t xml:space="preserve">Doc. dr. Vaclovas Bogužas
El. p. vaclovas.boguzas@asu.lt
Tel. +37068543622
</t>
      </is>
    </nc>
    <ndxf>
      <alignment horizontal="left" vertical="top" wrapText="1" readingOrder="0"/>
      <border outline="0">
        <left style="thin">
          <color auto="1"/>
        </left>
        <right style="thin">
          <color auto="1"/>
        </right>
        <top style="thin">
          <color auto="1"/>
        </top>
        <bottom style="thin">
          <color auto="1"/>
        </bottom>
      </border>
      <protection locked="0"/>
    </ndxf>
  </rcc>
  <rcc rId="72977" sId="1" xfDxf="1" dxf="1">
    <nc r="G1215">
      <v>19</v>
    </nc>
    <ndxf>
      <alignment horizontal="center" vertical="center" readingOrder="0"/>
      <border outline="0">
        <left style="thin">
          <color auto="1"/>
        </left>
        <right style="thin">
          <color auto="1"/>
        </right>
        <top style="thin">
          <color auto="1"/>
        </top>
        <bottom style="thin">
          <color auto="1"/>
        </bottom>
      </border>
    </ndxf>
  </rcc>
  <rcc rId="72978" sId="1" xfDxf="1" dxf="1">
    <nc r="D1216"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79" sId="1" xfDxf="1" dxf="1">
    <nc r="E1216" t="inlineStr">
      <is>
        <t>Precizinės (tiksliosios) augalininkystės technologijos prototipo sukūrimas.</t>
      </is>
    </nc>
    <ndxf>
      <alignment vertical="top" wrapText="1" readingOrder="0"/>
      <border outline="0">
        <left style="thin">
          <color auto="1"/>
        </left>
        <right style="thin">
          <color auto="1"/>
        </right>
        <top style="thin">
          <color auto="1"/>
        </top>
        <bottom style="thin">
          <color auto="1"/>
        </bottom>
      </border>
      <protection locked="0"/>
    </ndxf>
  </rcc>
  <rcc rId="72980" sId="1" xfDxf="1" dxf="1">
    <nc r="F1216" t="inlineStr">
      <is>
        <t xml:space="preserve">Prof. dr. Rimantas Velička
El. p. rimantas.velicka@asu.lt
Tel. +37068786019
</t>
      </is>
    </nc>
    <ndxf>
      <alignment horizontal="left" vertical="top" wrapText="1" readingOrder="0"/>
      <border outline="0">
        <left style="thin">
          <color auto="1"/>
        </left>
        <right style="thin">
          <color auto="1"/>
        </right>
        <top style="thin">
          <color auto="1"/>
        </top>
        <bottom style="thin">
          <color auto="1"/>
        </bottom>
      </border>
      <protection locked="0"/>
    </ndxf>
  </rcc>
  <rcc rId="72981" sId="1" xfDxf="1" dxf="1">
    <nc r="G1216">
      <v>19</v>
    </nc>
    <ndxf>
      <alignment horizontal="center" vertical="center" readingOrder="0"/>
      <border outline="0">
        <left style="thin">
          <color auto="1"/>
        </left>
        <right style="thin">
          <color auto="1"/>
        </right>
        <top style="thin">
          <color auto="1"/>
        </top>
        <bottom style="thin">
          <color auto="1"/>
        </bottom>
      </border>
    </ndxf>
  </rcc>
  <rcc rId="72982" sId="1" xfDxf="1" dxf="1">
    <nc r="D1217"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83" sId="1" xfDxf="1" dxf="1">
    <nc r="E1217" t="inlineStr">
      <is>
        <t xml:space="preserve">Inovatyvių vermikompostavimo technologinių prototipų sukūrimas, panaudojimas įvairias organinės kilmės atliekas. Pagamintų birių, granuliuotų ir skystų organinių trąšų prototipų sukūrimas.
</t>
      </is>
    </nc>
    <ndxf>
      <alignment vertical="top" wrapText="1" readingOrder="0"/>
      <border outline="0">
        <left style="thin">
          <color auto="1"/>
        </left>
        <right style="thin">
          <color auto="1"/>
        </right>
        <top style="thin">
          <color auto="1"/>
        </top>
        <bottom style="thin">
          <color auto="1"/>
        </bottom>
      </border>
      <protection locked="0"/>
    </ndxf>
  </rcc>
  <rcc rId="72984" sId="1" xfDxf="1" dxf="1">
    <nc r="F1217" t="inlineStr">
      <is>
        <t xml:space="preserve">Doc. dr. Juozas Pekarskas
El. p. juozas.pekarskas@asu.lt
Tel. +37067103749
</t>
      </is>
    </nc>
    <ndxf>
      <alignment horizontal="left" vertical="top" wrapText="1" readingOrder="0"/>
      <border outline="0">
        <left style="thin">
          <color auto="1"/>
        </left>
        <right style="thin">
          <color auto="1"/>
        </right>
        <top style="thin">
          <color auto="1"/>
        </top>
        <bottom style="thin">
          <color auto="1"/>
        </bottom>
      </border>
      <protection locked="0"/>
    </ndxf>
  </rcc>
  <rcc rId="72985" sId="1" xfDxf="1" dxf="1">
    <nc r="G1217">
      <v>19</v>
    </nc>
    <ndxf>
      <alignment horizontal="center" vertical="center" readingOrder="0"/>
      <border outline="0">
        <left style="thin">
          <color auto="1"/>
        </left>
        <right style="thin">
          <color auto="1"/>
        </right>
        <top style="thin">
          <color auto="1"/>
        </top>
        <bottom style="thin">
          <color auto="1"/>
        </bottom>
      </border>
    </ndxf>
  </rcc>
  <rcc rId="72986" sId="1" xfDxf="1" dxf="1">
    <nc r="D1218"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87" sId="1" xfDxf="1" dxf="1">
    <nc r="E1218" t="inlineStr">
      <is>
        <t>Įnovatyvių kompostų, granuliuotų ir skystų organinių trąšų, panaudojant įvairias organines ir mineralines medžiagas bei įvairios kilmės atliekas, prototipų kūrimas.</t>
      </is>
    </nc>
    <ndxf>
      <alignment vertical="top" wrapText="1" readingOrder="0"/>
      <border outline="0">
        <left style="thin">
          <color auto="1"/>
        </left>
        <right style="thin">
          <color auto="1"/>
        </right>
        <top style="thin">
          <color auto="1"/>
        </top>
        <bottom style="thin">
          <color auto="1"/>
        </bottom>
      </border>
      <protection locked="0"/>
    </ndxf>
  </rcc>
  <rcc rId="72988" sId="1" xfDxf="1" dxf="1">
    <nc r="F1218" t="inlineStr">
      <is>
        <t xml:space="preserve">Doc. dr. Juozas Pekarskas
El. p. juozas.pekarskas@asu.lt
Tel. +37067103749
</t>
      </is>
    </nc>
    <ndxf>
      <alignment horizontal="left" vertical="top" wrapText="1" readingOrder="0"/>
      <border outline="0">
        <left style="thin">
          <color auto="1"/>
        </left>
        <right style="thin">
          <color auto="1"/>
        </right>
        <top style="thin">
          <color auto="1"/>
        </top>
        <bottom style="thin">
          <color auto="1"/>
        </bottom>
      </border>
      <protection locked="0"/>
    </ndxf>
  </rcc>
  <rcc rId="72989" sId="1" xfDxf="1" dxf="1">
    <nc r="G1218">
      <v>19</v>
    </nc>
    <ndxf>
      <alignment horizontal="center" vertical="center" readingOrder="0"/>
      <border outline="0">
        <left style="thin">
          <color auto="1"/>
        </left>
        <right style="thin">
          <color auto="1"/>
        </right>
        <top style="thin">
          <color auto="1"/>
        </top>
        <bottom style="thin">
          <color auto="1"/>
        </bottom>
      </border>
    </ndxf>
  </rcc>
  <rcc rId="72990" sId="1" xfDxf="1" dxf="1">
    <nc r="D1219"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91" sId="1" xfDxf="1" dxf="1">
    <nc r="E1219" t="inlineStr">
      <is>
        <t>Naujų preparatų, praturtintų bakterijomis ir mikrogrybais panaudojimo bei efektyvumo žemės ūkio augalams tyrimai.</t>
      </is>
    </nc>
    <ndxf>
      <alignment vertical="top" wrapText="1" readingOrder="0"/>
      <border outline="0">
        <left style="thin">
          <color auto="1"/>
        </left>
        <right style="thin">
          <color auto="1"/>
        </right>
        <top style="thin">
          <color auto="1"/>
        </top>
        <bottom style="thin">
          <color auto="1"/>
        </bottom>
      </border>
      <protection locked="0"/>
    </ndxf>
  </rcc>
  <rcc rId="72992" sId="1" xfDxf="1" dxf="1">
    <nc r="F1219" t="inlineStr">
      <is>
        <t xml:space="preserve">Doc. dr. Asta Ramaškevičienė
El. p. astaramaskeviciene@gmail.com
Tel. +37065618796
</t>
      </is>
    </nc>
    <ndxf>
      <alignment horizontal="left" vertical="top" wrapText="1" readingOrder="0"/>
      <border outline="0">
        <left style="thin">
          <color auto="1"/>
        </left>
        <right style="thin">
          <color auto="1"/>
        </right>
        <top style="thin">
          <color auto="1"/>
        </top>
        <bottom style="thin">
          <color auto="1"/>
        </bottom>
      </border>
      <protection locked="0"/>
    </ndxf>
  </rcc>
  <rcc rId="72993" sId="1" xfDxf="1" dxf="1">
    <nc r="G1219">
      <v>19</v>
    </nc>
    <ndxf>
      <alignment horizontal="center" vertical="center" readingOrder="0"/>
      <border outline="0">
        <left style="thin">
          <color auto="1"/>
        </left>
        <right style="thin">
          <color auto="1"/>
        </right>
        <top style="thin">
          <color auto="1"/>
        </top>
        <bottom style="thin">
          <color auto="1"/>
        </bottom>
      </border>
    </ndxf>
  </rcc>
  <rcc rId="72994" sId="1" xfDxf="1" dxf="1">
    <nc r="D1220"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95" sId="1" xfDxf="1" dxf="1">
    <nc r="E1220" t="inlineStr">
      <is>
        <t>Nano tehnologijomis pagamintų bei mikroorganizmais praturtintų preparatų pritaikymo žemės ūkio augalų atsparumui bei derlingumui didinti tyrimai.</t>
      </is>
    </nc>
    <ndxf>
      <alignment vertical="top" wrapText="1" readingOrder="0"/>
      <border outline="0">
        <left style="thin">
          <color auto="1"/>
        </left>
        <right style="thin">
          <color auto="1"/>
        </right>
        <top style="thin">
          <color auto="1"/>
        </top>
        <bottom style="thin">
          <color auto="1"/>
        </bottom>
      </border>
      <protection locked="0"/>
    </ndxf>
  </rcc>
  <rcc rId="72996" sId="1" xfDxf="1" dxf="1">
    <nc r="F1220" t="inlineStr">
      <is>
        <t xml:space="preserve">Doc. dr. Asta Ramaškevičienė
El. p. astaramaskeviciene@gmail.com
Tel. +37065618796
</t>
      </is>
    </nc>
    <ndxf>
      <alignment horizontal="left" vertical="top" wrapText="1" readingOrder="0"/>
      <border outline="0">
        <left style="thin">
          <color auto="1"/>
        </left>
        <right style="thin">
          <color auto="1"/>
        </right>
        <top style="thin">
          <color auto="1"/>
        </top>
        <bottom style="thin">
          <color auto="1"/>
        </bottom>
      </border>
      <protection locked="0"/>
    </ndxf>
  </rcc>
  <rcc rId="72997" sId="1" xfDxf="1" dxf="1">
    <nc r="G1220">
      <v>19</v>
    </nc>
    <ndxf>
      <alignment horizontal="center" vertical="center" readingOrder="0"/>
      <border outline="0">
        <left style="thin">
          <color auto="1"/>
        </left>
        <right style="thin">
          <color auto="1"/>
        </right>
        <top style="thin">
          <color auto="1"/>
        </top>
        <bottom style="thin">
          <color auto="1"/>
        </bottom>
      </border>
    </ndxf>
  </rcc>
  <rcc rId="72998" sId="1" xfDxf="1" dxf="1">
    <nc r="D1221"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2999" sId="1" xfDxf="1" dxf="1">
    <nc r="E1221" t="inlineStr">
      <is>
        <t>Naujų preparatų, praturtintų bakterijomis ir  mikrogrybais, naudojimo augalų liekanų dirvožemyje skaidymo spartinimui bei mikro ir makroelementų prieinamumo augalams dirvoje gerinimui tyrimai.</t>
      </is>
    </nc>
    <ndxf>
      <alignment vertical="top" wrapText="1" readingOrder="0"/>
      <border outline="0">
        <left style="thin">
          <color auto="1"/>
        </left>
        <right style="thin">
          <color auto="1"/>
        </right>
        <top style="thin">
          <color auto="1"/>
        </top>
        <bottom style="thin">
          <color auto="1"/>
        </bottom>
      </border>
      <protection locked="0"/>
    </ndxf>
  </rcc>
  <rcc rId="73000" sId="1" xfDxf="1" dxf="1">
    <nc r="F1221" t="inlineStr">
      <is>
        <t xml:space="preserve">Doc. dr. Asta Ramaškevičienė
El. p. astaramaskeviciene@gmail.com
Tel. +37065618796
</t>
      </is>
    </nc>
    <ndxf>
      <alignment horizontal="left" vertical="top" wrapText="1" readingOrder="0"/>
      <border outline="0">
        <left style="thin">
          <color auto="1"/>
        </left>
        <right style="thin">
          <color auto="1"/>
        </right>
        <top style="thin">
          <color auto="1"/>
        </top>
        <bottom style="thin">
          <color auto="1"/>
        </bottom>
      </border>
      <protection locked="0"/>
    </ndxf>
  </rcc>
  <rcc rId="73001" sId="1" xfDxf="1" dxf="1">
    <nc r="G1221">
      <v>19</v>
    </nc>
    <ndxf>
      <alignment horizontal="center" vertical="center" readingOrder="0"/>
      <border outline="0">
        <left style="thin">
          <color auto="1"/>
        </left>
        <right style="thin">
          <color auto="1"/>
        </right>
        <top style="thin">
          <color auto="1"/>
        </top>
        <bottom style="thin">
          <color auto="1"/>
        </bottom>
      </border>
    </ndxf>
  </rcc>
  <rcc rId="73002" sId="1" xfDxf="1" dxf="1">
    <nc r="D1222"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03" sId="1" xfDxf="1" dxf="1">
    <nc r="E1222" t="inlineStr">
      <is>
        <t>Ekologiškai saugios ir energiją taupančios pieno produktų ilgalaikio saugojimo ūkyje Lietuvos ūkių sąlygomis modelio ir technologijos sukūrimas.</t>
      </is>
    </nc>
    <ndxf>
      <alignment vertical="top" wrapText="1" readingOrder="0"/>
      <border outline="0">
        <left style="thin">
          <color auto="1"/>
        </left>
        <right style="thin">
          <color auto="1"/>
        </right>
        <top style="thin">
          <color auto="1"/>
        </top>
        <bottom style="thin">
          <color auto="1"/>
        </bottom>
      </border>
      <protection locked="0"/>
    </ndxf>
  </rcc>
  <rcc rId="73004" sId="1" xfDxf="1" dxf="1">
    <nc r="F1222" t="inlineStr">
      <is>
        <t xml:space="preserve">Prof. dr. Eglė Jotautienė
El. p. egle.jotautiene@asu.lt
Tel. +37068086029
Doc. dr. Antanas Pocius
El. p. antanas.pocius@asu.lt
Tel. +37069833993
</t>
      </is>
    </nc>
    <ndxf>
      <alignment horizontal="left" vertical="top" wrapText="1" readingOrder="0"/>
      <border outline="0">
        <left style="thin">
          <color auto="1"/>
        </left>
        <right style="thin">
          <color auto="1"/>
        </right>
        <top style="thin">
          <color auto="1"/>
        </top>
        <bottom style="thin">
          <color auto="1"/>
        </bottom>
      </border>
      <protection locked="0"/>
    </ndxf>
  </rcc>
  <rcc rId="73005" sId="1" xfDxf="1" dxf="1">
    <nc r="G1222">
      <v>19</v>
    </nc>
    <ndxf>
      <alignment horizontal="center" vertical="center" readingOrder="0"/>
      <border outline="0">
        <left style="thin">
          <color auto="1"/>
        </left>
        <right style="thin">
          <color auto="1"/>
        </right>
        <top style="thin">
          <color auto="1"/>
        </top>
        <bottom style="thin">
          <color auto="1"/>
        </bottom>
      </border>
    </ndxf>
  </rcc>
  <rcc rId="73006" sId="1" xfDxf="1" dxf="1">
    <nc r="D1223"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07" sId="1" xfDxf="1" dxf="1">
    <nc r="E1223" t="inlineStr">
      <is>
        <t>Ekologiškai švarios ir saugios, energiją taupančios įrangos, pieno produktų ilgalaikiam saugojimui ūkyje prototipo sukūrimas.</t>
      </is>
    </nc>
    <ndxf>
      <alignment vertical="top" wrapText="1" readingOrder="0"/>
      <border outline="0">
        <left style="thin">
          <color auto="1"/>
        </left>
        <right style="thin">
          <color auto="1"/>
        </right>
        <top style="thin">
          <color auto="1"/>
        </top>
        <bottom style="thin">
          <color auto="1"/>
        </bottom>
      </border>
      <protection locked="0"/>
    </ndxf>
  </rcc>
  <rcc rId="73008" sId="1" xfDxf="1" dxf="1">
    <nc r="F1223" t="inlineStr">
      <is>
        <t xml:space="preserve">Prof. dr. Eglė Jotautienė
El. p. egle.jotautiene@asu.lt
Tel. +37068086029
Doc. dr. Antanas Pocius
El. p. antanas.pocius@asu.lt
Tel. +37069833993
</t>
      </is>
    </nc>
    <ndxf>
      <alignment horizontal="left" vertical="top" wrapText="1" readingOrder="0"/>
      <border outline="0">
        <left style="thin">
          <color auto="1"/>
        </left>
        <right style="thin">
          <color auto="1"/>
        </right>
        <top style="thin">
          <color auto="1"/>
        </top>
        <bottom style="thin">
          <color auto="1"/>
        </bottom>
      </border>
      <protection locked="0"/>
    </ndxf>
  </rcc>
  <rcc rId="73009" sId="1" xfDxf="1" dxf="1">
    <nc r="G1223">
      <v>19</v>
    </nc>
    <ndxf>
      <alignment horizontal="center" vertical="center" readingOrder="0"/>
      <border outline="0">
        <left style="thin">
          <color auto="1"/>
        </left>
        <right style="thin">
          <color auto="1"/>
        </right>
        <top style="thin">
          <color auto="1"/>
        </top>
        <bottom style="thin">
          <color auto="1"/>
        </bottom>
      </border>
    </ndxf>
  </rcc>
  <rcc rId="73010" sId="1" xfDxf="1" dxf="1">
    <nc r="D1224"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11" sId="1" xfDxf="1" dxf="1">
    <nc r="E1224" t="inlineStr">
      <is>
        <t>Tiksliojo ūkininkavimo modelio, pritaikyto Lietuvos klimatinėms, dirvožemio ir technologinėms sąlygoms, demonstravimas.</t>
      </is>
    </nc>
    <ndxf>
      <alignment vertical="top" wrapText="1" readingOrder="0"/>
      <border outline="0">
        <left style="thin">
          <color auto="1"/>
        </left>
        <right style="thin">
          <color auto="1"/>
        </right>
        <top style="thin">
          <color auto="1"/>
        </top>
        <bottom style="thin">
          <color auto="1"/>
        </bottom>
      </border>
      <protection locked="0"/>
    </ndxf>
  </rcc>
  <rcc rId="73012" sId="1" xfDxf="1" dxf="1">
    <nc r="F1224" t="inlineStr">
      <is>
        <t xml:space="preserve">Doc. dr. Remigijus Zinkevičius
El. p. remigijus.zinkevicius@asu.lt
Tel. +37069818126
</t>
      </is>
    </nc>
    <ndxf>
      <alignment horizontal="left" vertical="top" wrapText="1" readingOrder="0"/>
      <border outline="0">
        <left style="thin">
          <color auto="1"/>
        </left>
        <right style="thin">
          <color auto="1"/>
        </right>
        <top style="thin">
          <color auto="1"/>
        </top>
        <bottom style="thin">
          <color auto="1"/>
        </bottom>
      </border>
      <protection locked="0"/>
    </ndxf>
  </rcc>
  <rcc rId="73013" sId="1" xfDxf="1" dxf="1">
    <nc r="G1224">
      <v>19</v>
    </nc>
    <ndxf>
      <alignment horizontal="center" vertical="center" readingOrder="0"/>
      <border outline="0">
        <left style="thin">
          <color auto="1"/>
        </left>
        <right style="thin">
          <color auto="1"/>
        </right>
        <top style="thin">
          <color auto="1"/>
        </top>
        <bottom style="thin">
          <color auto="1"/>
        </bottom>
      </border>
    </ndxf>
  </rcc>
  <rcc rId="73014" sId="1" xfDxf="1" dxf="1">
    <nc r="D1225"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15" sId="1" xfDxf="1" dxf="1">
    <nc r="E1225" t="inlineStr">
      <is>
        <t>Įtaisų, mažinančių pesticidų ir vandens sąnaudas bei aplinkos taršą auginant braškes, prototipo demonstravimas.</t>
      </is>
    </nc>
    <ndxf>
      <alignment vertical="top" wrapText="1" readingOrder="0"/>
      <border outline="0">
        <left style="thin">
          <color auto="1"/>
        </left>
        <right style="thin">
          <color auto="1"/>
        </right>
        <top style="thin">
          <color auto="1"/>
        </top>
        <bottom style="thin">
          <color auto="1"/>
        </bottom>
      </border>
      <protection locked="0"/>
    </ndxf>
  </rcc>
  <rcc rId="73016" sId="1" xfDxf="1" dxf="1">
    <nc r="F1225" t="inlineStr">
      <is>
        <t xml:space="preserve">Doc. dr. Remigijus Zinkevičius
El. p. remigijus.zinkevicius@asu.lt
Tel. +37069818126
</t>
      </is>
    </nc>
    <ndxf>
      <alignment horizontal="left" vertical="top" wrapText="1" readingOrder="0"/>
      <border outline="0">
        <left style="thin">
          <color auto="1"/>
        </left>
        <right style="thin">
          <color auto="1"/>
        </right>
        <top style="thin">
          <color auto="1"/>
        </top>
        <bottom style="thin">
          <color auto="1"/>
        </bottom>
      </border>
      <protection locked="0"/>
    </ndxf>
  </rcc>
  <rcc rId="73017" sId="1" xfDxf="1" dxf="1">
    <nc r="G1225">
      <v>19</v>
    </nc>
    <ndxf>
      <alignment horizontal="center" vertical="center" readingOrder="0"/>
      <border outline="0">
        <left style="thin">
          <color auto="1"/>
        </left>
        <right style="thin">
          <color auto="1"/>
        </right>
        <top style="thin">
          <color auto="1"/>
        </top>
        <bottom style="thin">
          <color auto="1"/>
        </bottom>
      </border>
    </ndxf>
  </rcc>
  <rcc rId="73018" sId="1" xfDxf="1" dxf="1">
    <nc r="D1226"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19" sId="1" xfDxf="1" dxf="1">
    <nc r="E1226" t="inlineStr">
      <is>
        <t>Karvių laikymo technologinių procesų integruotas valdymo modelis tiksliajam ūkininkavimui.</t>
      </is>
    </nc>
    <ndxf>
      <alignment vertical="top" wrapText="1" readingOrder="0"/>
      <border outline="0">
        <left style="thin">
          <color auto="1"/>
        </left>
        <right style="thin">
          <color auto="1"/>
        </right>
        <top style="thin">
          <color auto="1"/>
        </top>
        <bottom style="thin">
          <color auto="1"/>
        </bottom>
      </border>
      <protection locked="0"/>
    </ndxf>
  </rcc>
  <rcc rId="73020" sId="1" xfDxf="1" dxf="1">
    <nc r="F1226" t="inlineStr">
      <is>
        <t xml:space="preserve">Doc. dr. Rolandas Bleizgys
El. p. rolandas.bleizgys@asu.lt
Tel. +37068610900
</t>
      </is>
    </nc>
    <ndxf>
      <alignment horizontal="left" vertical="top" wrapText="1" readingOrder="0"/>
      <border outline="0">
        <left style="thin">
          <color auto="1"/>
        </left>
        <right style="thin">
          <color auto="1"/>
        </right>
        <top style="thin">
          <color auto="1"/>
        </top>
        <bottom style="thin">
          <color auto="1"/>
        </bottom>
      </border>
      <protection locked="0"/>
    </ndxf>
  </rcc>
  <rcc rId="73021" sId="1" xfDxf="1" dxf="1">
    <nc r="G1226">
      <v>19</v>
    </nc>
    <ndxf>
      <alignment horizontal="center" vertical="center" readingOrder="0"/>
      <border outline="0">
        <left style="thin">
          <color auto="1"/>
        </left>
        <right style="thin">
          <color auto="1"/>
        </right>
        <top style="thin">
          <color auto="1"/>
        </top>
        <bottom style="thin">
          <color auto="1"/>
        </bottom>
      </border>
    </ndxf>
  </rcc>
  <rcc rId="73022" sId="1" xfDxf="1" dxf="1">
    <nc r="D1227"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23" sId="1" xfDxf="1" dxf="1">
    <nc r="E1227" t="inlineStr">
      <is>
        <t>Biopreparatų integravimas į inovatyvias žemės ūkio technologijas augalų produktyvumui didinti ir aplinkai tausoti.</t>
      </is>
    </nc>
    <ndxf>
      <alignment vertical="top" wrapText="1" readingOrder="0"/>
      <border outline="0">
        <left style="thin">
          <color auto="1"/>
        </left>
        <right style="thin">
          <color auto="1"/>
        </right>
        <top style="thin">
          <color auto="1"/>
        </top>
        <bottom style="thin">
          <color auto="1"/>
        </bottom>
      </border>
      <protection locked="0"/>
    </ndxf>
  </rcc>
  <rcc rId="73024" sId="1" xfDxf="1" dxf="1">
    <nc r="F1227" t="inlineStr">
      <is>
        <t xml:space="preserve">Dr. Zita Kriaučiūnienė
El. p. zita.kriauciuniene@asu.lt
Tel. (8 37) 752 377
</t>
      </is>
    </nc>
    <ndxf>
      <alignment horizontal="left" vertical="top" wrapText="1" readingOrder="0"/>
      <border outline="0">
        <left style="thin">
          <color auto="1"/>
        </left>
        <right style="thin">
          <color auto="1"/>
        </right>
        <top style="thin">
          <color auto="1"/>
        </top>
        <bottom style="thin">
          <color auto="1"/>
        </bottom>
      </border>
      <protection locked="0"/>
    </ndxf>
  </rcc>
  <rcc rId="73025" sId="1" xfDxf="1" dxf="1">
    <nc r="G1227">
      <v>19</v>
    </nc>
    <ndxf>
      <alignment horizontal="center" vertical="center" readingOrder="0"/>
      <border outline="0">
        <left style="thin">
          <color auto="1"/>
        </left>
        <right style="thin">
          <color auto="1"/>
        </right>
        <top style="thin">
          <color auto="1"/>
        </top>
        <bottom style="thin">
          <color auto="1"/>
        </bottom>
      </border>
    </ndxf>
  </rcc>
  <rcc rId="73026" sId="1" xfDxf="1" dxf="1">
    <nc r="D1228"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027" sId="1" xfDxf="1" dxf="1">
    <nc r="E1228" t="inlineStr">
      <is>
        <t>Optimalaus vasarinių rapsų sėjos laiko nustatymas pasėlio produktyvumo potencialui išnaudoti ir žaladarių plitimui mažinti.</t>
      </is>
    </nc>
    <ndxf>
      <alignment vertical="top" wrapText="1" readingOrder="0"/>
      <border outline="0">
        <left style="thin">
          <color auto="1"/>
        </left>
        <right style="thin">
          <color auto="1"/>
        </right>
        <top style="thin">
          <color auto="1"/>
        </top>
        <bottom style="thin">
          <color auto="1"/>
        </bottom>
      </border>
      <protection locked="0"/>
    </ndxf>
  </rcc>
  <rcc rId="73028" sId="1" xfDxf="1" dxf="1">
    <nc r="F1228" t="inlineStr">
      <is>
        <t xml:space="preserve">Doc. dr. Rita Pupalienė
El. p. rita.pupaliene@asu.lt
Tel. (8 37) 752 317
</t>
      </is>
    </nc>
    <ndxf>
      <alignment horizontal="left" vertical="top" wrapText="1" readingOrder="0"/>
      <border outline="0">
        <left style="thin">
          <color auto="1"/>
        </left>
        <right style="thin">
          <color auto="1"/>
        </right>
        <top style="thin">
          <color auto="1"/>
        </top>
        <bottom style="thin">
          <color auto="1"/>
        </bottom>
      </border>
      <protection locked="0"/>
    </ndxf>
  </rcc>
  <rcc rId="73029" sId="1" xfDxf="1" dxf="1">
    <nc r="G1228">
      <v>19</v>
    </nc>
    <ndxf>
      <alignment horizontal="center" vertical="center" readingOrder="0"/>
      <border outline="0">
        <left style="thin">
          <color auto="1"/>
        </left>
        <right style="thin">
          <color auto="1"/>
        </right>
        <top style="thin">
          <color auto="1"/>
        </top>
        <bottom style="thin">
          <color auto="1"/>
        </bottom>
      </border>
    </ndxf>
  </rcc>
  <rcc rId="73030" sId="1" xfDxf="1" dxf="1">
    <nc r="D1229"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31" sId="1" xfDxf="1" dxf="1">
    <nc r="E1229" t="inlineStr">
      <is>
        <t>Ureazės inhibitoriaus panaudojimas su azotinėmis trąšomis tausojančiojoje žemdirbystėje aplinkos taršai mažinti ir dirvožemio derlingumui didinti.</t>
      </is>
    </nc>
    <ndxf>
      <alignment vertical="top" wrapText="1" readingOrder="0"/>
      <border outline="0">
        <left style="thin">
          <color auto="1"/>
        </left>
        <right style="thin">
          <color auto="1"/>
        </right>
        <top style="thin">
          <color auto="1"/>
        </top>
        <bottom style="thin">
          <color auto="1"/>
        </bottom>
      </border>
      <protection locked="0"/>
    </ndxf>
  </rcc>
  <rcc rId="73032" sId="1" xfDxf="1" dxf="1">
    <nc r="F1229" t="inlineStr">
      <is>
        <t xml:space="preserve">Doc. dr. Aušra Marcinkevičienė
El. p. ausra.marcinkeviciene@asu.lt
Tel. (8 37) 788 164
</t>
      </is>
    </nc>
    <ndxf>
      <alignment horizontal="left" vertical="top" wrapText="1" readingOrder="0"/>
      <border outline="0">
        <left style="thin">
          <color auto="1"/>
        </left>
        <right style="thin">
          <color auto="1"/>
        </right>
        <top style="thin">
          <color auto="1"/>
        </top>
        <bottom style="thin">
          <color auto="1"/>
        </bottom>
      </border>
      <protection locked="0"/>
    </ndxf>
  </rcc>
  <rcc rId="73033" sId="1" xfDxf="1" dxf="1">
    <nc r="G1229">
      <v>19</v>
    </nc>
    <ndxf>
      <alignment horizontal="center" vertical="center" readingOrder="0"/>
      <border outline="0">
        <left style="thin">
          <color auto="1"/>
        </left>
        <right style="thin">
          <color auto="1"/>
        </right>
        <top style="thin">
          <color auto="1"/>
        </top>
        <bottom style="thin">
          <color auto="1"/>
        </bottom>
      </border>
    </ndxf>
  </rcc>
  <rcc rId="73034" sId="1" xfDxf="1" dxf="1">
    <nc r="D1230"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35" sId="1" xfDxf="1" dxf="1">
    <nc r="E1230" t="inlineStr">
      <is>
        <t>Inovatyvių biologinių preparatų, naujų trąšų ir/arba jų komponentų tinkamumo plėtojant ekonomiškai ir ekologiškai tvarias, integruotas agrobiologinių išteklių gamybos technologijas išbandymas ir demonstravimas.</t>
      </is>
    </nc>
    <ndxf>
      <alignment vertical="top" wrapText="1" readingOrder="0"/>
      <border outline="0">
        <left style="thin">
          <color auto="1"/>
        </left>
        <right style="thin">
          <color auto="1"/>
        </right>
        <top style="thin">
          <color auto="1"/>
        </top>
        <bottom style="thin">
          <color auto="1"/>
        </bottom>
      </border>
      <protection locked="0"/>
    </ndxf>
  </rcc>
  <rcc rId="73036" sId="1" xfDxf="1" dxf="1">
    <nc r="F1230" t="inlineStr">
      <is>
        <t xml:space="preserve">Doc. dr. Vaclovas Bogužas
El. p. vaclovas.boguzas@asu.lt
Tel. +37068543622
</t>
      </is>
    </nc>
    <ndxf>
      <alignment horizontal="left" vertical="top" wrapText="1" readingOrder="0"/>
      <border outline="0">
        <left style="thin">
          <color auto="1"/>
        </left>
        <right style="thin">
          <color auto="1"/>
        </right>
        <top style="thin">
          <color auto="1"/>
        </top>
        <bottom style="thin">
          <color auto="1"/>
        </bottom>
      </border>
      <protection locked="0"/>
    </ndxf>
  </rcc>
  <rcc rId="73037" sId="1" xfDxf="1" dxf="1">
    <nc r="G1230">
      <v>19</v>
    </nc>
    <ndxf>
      <alignment horizontal="center" vertical="center" readingOrder="0"/>
      <border outline="0">
        <left style="thin">
          <color auto="1"/>
        </left>
        <right style="thin">
          <color auto="1"/>
        </right>
        <top style="thin">
          <color auto="1"/>
        </top>
        <bottom style="thin">
          <color auto="1"/>
        </bottom>
      </border>
    </ndxf>
  </rcc>
  <rcc rId="73038" sId="1" xfDxf="1" dxf="1">
    <nc r="D1231"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39" sId="1" xfDxf="1" dxf="1">
    <nc r="E1231" t="inlineStr">
      <is>
        <t>Žemės ūkio augalų produktyvumo didinimas, taikant precizinio (tiksliojo) ūkininkavimo technologijas, tausojant išteklius ir aplinką</t>
      </is>
    </nc>
    <ndxf>
      <alignment vertical="top" wrapText="1" readingOrder="0"/>
      <border outline="0">
        <left style="thin">
          <color auto="1"/>
        </left>
        <right style="thin">
          <color auto="1"/>
        </right>
        <top style="thin">
          <color auto="1"/>
        </top>
        <bottom style="thin">
          <color auto="1"/>
        </bottom>
      </border>
      <protection locked="0"/>
    </ndxf>
  </rcc>
  <rcc rId="73040" sId="1" xfDxf="1" dxf="1">
    <nc r="F1231" t="inlineStr">
      <is>
        <t xml:space="preserve">Prof. dr. Rimantas Velička
El. p. rimantas.velicka@asu.lt
Tel. +37068786019
</t>
      </is>
    </nc>
    <ndxf>
      <alignment horizontal="left" vertical="top" wrapText="1" readingOrder="0"/>
      <border outline="0">
        <left style="thin">
          <color auto="1"/>
        </left>
        <right style="thin">
          <color auto="1"/>
        </right>
        <top style="thin">
          <color auto="1"/>
        </top>
        <bottom style="thin">
          <color auto="1"/>
        </bottom>
      </border>
      <protection locked="0"/>
    </ndxf>
  </rcc>
  <rcc rId="73041" sId="1" xfDxf="1" dxf="1">
    <nc r="G1231">
      <v>19</v>
    </nc>
    <ndxf>
      <alignment horizontal="center" vertical="center" readingOrder="0"/>
      <border outline="0">
        <left style="thin">
          <color auto="1"/>
        </left>
        <right style="thin">
          <color auto="1"/>
        </right>
        <top style="thin">
          <color auto="1"/>
        </top>
        <bottom style="thin">
          <color auto="1"/>
        </bottom>
      </border>
    </ndxf>
  </rcc>
  <rcc rId="73042" sId="1" xfDxf="1" dxf="1">
    <nc r="D1232"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43" sId="1" xfDxf="1" dxf="1">
    <nc r="E1232" t="inlineStr">
      <is>
        <t>Įprastinių chemizuotų auginimo technologijų pakeitimo biologiniais preparatais agro technologijų, siekiant gauti saugesnes augalinės kilmės maisto žaliavas perdirbimui, demonstraciniai lauko tyrimai.</t>
      </is>
    </nc>
    <ndxf>
      <alignment vertical="top" wrapText="1" readingOrder="0"/>
      <border outline="0">
        <left style="thin">
          <color auto="1"/>
        </left>
        <right style="thin">
          <color auto="1"/>
        </right>
        <top style="thin">
          <color auto="1"/>
        </top>
        <bottom style="thin">
          <color auto="1"/>
        </bottom>
      </border>
      <protection locked="0"/>
    </ndxf>
  </rcc>
  <rcc rId="73044" sId="1" xfDxf="1" dxf="1">
    <nc r="F1232" t="inlineStr">
      <is>
        <t xml:space="preserve">Doc. dr. Ernestas Zaleckas
El. p. ernestas.zaleckas@chemcentras.lt
tel. +37068305769
</t>
      </is>
    </nc>
    <ndxf>
      <alignment horizontal="left" vertical="top" wrapText="1" readingOrder="0"/>
      <border outline="0">
        <left style="thin">
          <color auto="1"/>
        </left>
        <right style="thin">
          <color auto="1"/>
        </right>
        <top style="thin">
          <color auto="1"/>
        </top>
        <bottom style="thin">
          <color auto="1"/>
        </bottom>
      </border>
      <protection locked="0"/>
    </ndxf>
  </rcc>
  <rcc rId="73045" sId="1" xfDxf="1" dxf="1">
    <nc r="G1232">
      <v>19</v>
    </nc>
    <ndxf>
      <alignment horizontal="center" vertical="center" readingOrder="0"/>
      <border outline="0">
        <left style="thin">
          <color auto="1"/>
        </left>
        <right style="thin">
          <color auto="1"/>
        </right>
        <top style="thin">
          <color auto="1"/>
        </top>
        <bottom style="thin">
          <color auto="1"/>
        </bottom>
      </border>
    </ndxf>
  </rcc>
  <rcc rId="73046" sId="1" xfDxf="1" dxf="1">
    <nc r="D1233"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47" sId="1" xfDxf="1" dxf="1">
    <nc r="E1233" t="inlineStr">
      <is>
        <t>Ekologiškai saugios ir energiją taupančios pieno produktų ilgalaikio saugojimo ūkyje Lietuvos ūkių sąlygomis modelio  demonstravimas.</t>
      </is>
    </nc>
    <ndxf>
      <alignment vertical="top" wrapText="1" readingOrder="0"/>
      <border outline="0">
        <left style="thin">
          <color auto="1"/>
        </left>
        <right style="thin">
          <color auto="1"/>
        </right>
        <top style="thin">
          <color auto="1"/>
        </top>
        <bottom style="thin">
          <color auto="1"/>
        </bottom>
      </border>
      <protection locked="0"/>
    </ndxf>
  </rcc>
  <rcc rId="73048" sId="1" xfDxf="1" dxf="1">
    <nc r="F1233" t="inlineStr">
      <is>
        <t xml:space="preserve">Prof. dr. Eglė Jotautienė
El. p. egle.jotautiene@asu.lt
Tel. +37068086029
Doc. dr. Antanas Pocius
El. p. antanas.pocius@asu.lt
Tel. +37069833993
</t>
      </is>
    </nc>
    <ndxf>
      <alignment horizontal="left" vertical="top" wrapText="1" readingOrder="0"/>
      <border outline="0">
        <left style="thin">
          <color auto="1"/>
        </left>
        <right style="thin">
          <color auto="1"/>
        </right>
        <top style="thin">
          <color auto="1"/>
        </top>
        <bottom style="thin">
          <color auto="1"/>
        </bottom>
      </border>
      <protection locked="0"/>
    </ndxf>
  </rcc>
  <rcc rId="73049" sId="1" xfDxf="1" dxf="1">
    <nc r="G1233">
      <v>19</v>
    </nc>
    <ndxf>
      <alignment horizontal="center" vertical="center" readingOrder="0"/>
      <border outline="0">
        <left style="thin">
          <color auto="1"/>
        </left>
        <right style="thin">
          <color auto="1"/>
        </right>
        <top style="thin">
          <color auto="1"/>
        </top>
        <bottom style="thin">
          <color auto="1"/>
        </bottom>
      </border>
    </ndxf>
  </rcc>
  <rcc rId="73050" sId="1" xfDxf="1" dxf="1">
    <nc r="D1234"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51" sId="1" xfDxf="1" dxf="1">
    <nc r="E1234" t="inlineStr">
      <is>
        <t>Naujų kukurūzų, cukrinių runkelių, rapsų, pupinių ir miglinių javų veislių agronominių ir technologinių parametrų galutinis išbandymas ir auginimo technologijų parengimas.</t>
      </is>
    </nc>
    <ndxf>
      <alignment vertical="top" wrapText="1" readingOrder="0"/>
      <border outline="0">
        <left style="thin">
          <color auto="1"/>
        </left>
        <right style="thin">
          <color auto="1"/>
        </right>
        <top style="thin">
          <color auto="1"/>
        </top>
        <bottom style="thin">
          <color auto="1"/>
        </bottom>
      </border>
      <protection locked="0"/>
    </ndxf>
  </rcc>
  <rcc rId="73052" sId="1" xfDxf="1" dxf="1">
    <nc r="F1234" t="inlineStr">
      <is>
        <t xml:space="preserve">Prof. dr. Kęstutis Romaneckas
El. p. kestas.romaneckas@asu.lt
Tel. +37065630044
</t>
      </is>
    </nc>
    <ndxf>
      <alignment horizontal="left" vertical="top" wrapText="1" readingOrder="0"/>
      <border outline="0">
        <left style="thin">
          <color auto="1"/>
        </left>
        <right style="thin">
          <color auto="1"/>
        </right>
        <top style="thin">
          <color auto="1"/>
        </top>
        <bottom style="thin">
          <color auto="1"/>
        </bottom>
      </border>
      <protection locked="0"/>
    </ndxf>
  </rcc>
  <rcc rId="73053" sId="1" xfDxf="1" dxf="1">
    <nc r="G1234">
      <v>19</v>
    </nc>
    <ndxf>
      <alignment horizontal="center" vertical="center" readingOrder="0"/>
      <border outline="0">
        <left style="thin">
          <color auto="1"/>
        </left>
        <right style="thin">
          <color auto="1"/>
        </right>
        <top style="thin">
          <color auto="1"/>
        </top>
        <bottom style="thin">
          <color auto="1"/>
        </bottom>
      </border>
    </ndxf>
  </rcc>
  <rcc rId="73054" sId="1" xfDxf="1" dxf="1">
    <nc r="D1235"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55" sId="1" xfDxf="1" dxf="1">
    <nc r="E1235" t="inlineStr">
      <is>
        <t>Integruotų agrobiologinių išteklių gamybos technologijų su inovatyviais biologiniais preparatais, naujomis trąšomis ir/arba jų komponentais galutinis išbandymas ir interaktyvių sprendimo priėmimo sistemų sukūrimas.</t>
      </is>
    </nc>
    <ndxf>
      <alignment vertical="top" wrapText="1" readingOrder="0"/>
      <border outline="0">
        <left style="thin">
          <color auto="1"/>
        </left>
        <right style="thin">
          <color auto="1"/>
        </right>
        <top style="thin">
          <color auto="1"/>
        </top>
        <bottom style="thin">
          <color auto="1"/>
        </bottom>
      </border>
      <protection locked="0"/>
    </ndxf>
  </rcc>
  <rcc rId="73056" sId="1" xfDxf="1" dxf="1">
    <nc r="F1235" t="inlineStr">
      <is>
        <t xml:space="preserve">Doc. dr. Vaclovas Bogužas
El. p. vaclovas.boguzas@asu.lt
Tel. +37068543622
</t>
      </is>
    </nc>
    <ndxf>
      <alignment horizontal="left" vertical="top" wrapText="1" readingOrder="0"/>
      <border outline="0">
        <left style="thin">
          <color auto="1"/>
        </left>
        <right style="thin">
          <color auto="1"/>
        </right>
        <top style="thin">
          <color auto="1"/>
        </top>
        <bottom style="thin">
          <color auto="1"/>
        </bottom>
      </border>
      <protection locked="0"/>
    </ndxf>
  </rcc>
  <rcc rId="73057" sId="1" xfDxf="1" dxf="1">
    <nc r="G1235">
      <v>19</v>
    </nc>
    <ndxf>
      <alignment horizontal="center" vertical="center" readingOrder="0"/>
      <border outline="0">
        <left style="thin">
          <color auto="1"/>
        </left>
        <right style="thin">
          <color auto="1"/>
        </right>
        <top style="thin">
          <color auto="1"/>
        </top>
        <bottom style="thin">
          <color auto="1"/>
        </bottom>
      </border>
    </ndxf>
  </rcc>
  <rcc rId="73058" sId="1" xfDxf="1" dxf="1">
    <nc r="D1236"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59" sId="1" xfDxf="1" dxf="1">
    <nc r="E1236" t="inlineStr">
      <is>
        <t>Ekonomiškų ir augalų produktyvumą didinančių, išteklius ir aplinką tausojančių precizinių (tiksliųjų) augalininkystės technologijų galutinis išbandymas ir sprendimų priėmimo sistemos sukūrimas.</t>
      </is>
    </nc>
    <ndxf>
      <alignment vertical="top" wrapText="1" readingOrder="0"/>
      <border outline="0">
        <left style="thin">
          <color auto="1"/>
        </left>
        <right style="thin">
          <color auto="1"/>
        </right>
        <top style="thin">
          <color auto="1"/>
        </top>
        <bottom style="thin">
          <color auto="1"/>
        </bottom>
      </border>
      <protection locked="0"/>
    </ndxf>
  </rcc>
  <rcc rId="73060" sId="1" xfDxf="1" dxf="1">
    <nc r="F1236" t="inlineStr">
      <is>
        <t xml:space="preserve">Prof. dr. Rimantas Velička
El. p. rimantas.velicka@asu.lt
Tel. +37068786019
</t>
      </is>
    </nc>
    <ndxf>
      <alignment horizontal="left" vertical="top" wrapText="1" readingOrder="0"/>
      <border outline="0">
        <left style="thin">
          <color auto="1"/>
        </left>
        <right style="thin">
          <color auto="1"/>
        </right>
        <top style="thin">
          <color auto="1"/>
        </top>
        <bottom style="thin">
          <color auto="1"/>
        </bottom>
      </border>
      <protection locked="0"/>
    </ndxf>
  </rcc>
  <rcc rId="73061" sId="1" xfDxf="1" dxf="1">
    <nc r="G1236">
      <v>19</v>
    </nc>
    <ndxf>
      <alignment horizontal="center" vertical="center" readingOrder="0"/>
      <border outline="0">
        <left style="thin">
          <color auto="1"/>
        </left>
        <right style="thin">
          <color auto="1"/>
        </right>
        <top style="thin">
          <color auto="1"/>
        </top>
        <bottom style="thin">
          <color auto="1"/>
        </bottom>
      </border>
    </ndxf>
  </rcc>
  <rcc rId="73062" sId="1" xfDxf="1" dxf="1">
    <nc r="D1237"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63" sId="1" xfDxf="1" dxf="1">
    <nc r="E1237" t="inlineStr">
      <is>
        <t>Dirvožemio derlingumą didinančių priemonių integravimas į inovatyvias žemės ūkio technologijas augalų produktyvumui didinti ir agroekosistemų tvarumui užtikrinti, integruotų technologijų išbandymas ir demonstravimas.</t>
      </is>
    </nc>
    <ndxf>
      <alignment vertical="top" wrapText="1" readingOrder="0"/>
      <border outline="0">
        <left style="thin">
          <color auto="1"/>
        </left>
        <right style="thin">
          <color auto="1"/>
        </right>
        <top style="thin">
          <color auto="1"/>
        </top>
        <bottom style="thin">
          <color auto="1"/>
        </bottom>
      </border>
      <protection locked="0"/>
    </ndxf>
  </rcc>
  <rcc rId="73064" sId="1" xfDxf="1" dxf="1">
    <nc r="F1237" t="inlineStr">
      <is>
        <t>Prof. dr. Vaclovas Bogužas 
Tel. +37068543622
El. p. vaclovas.boguzas@asu.lt</t>
      </is>
    </nc>
    <ndxf>
      <alignment horizontal="left" vertical="top" wrapText="1" readingOrder="0"/>
      <border outline="0">
        <left style="thin">
          <color auto="1"/>
        </left>
        <right style="thin">
          <color auto="1"/>
        </right>
        <top style="thin">
          <color auto="1"/>
        </top>
        <bottom style="thin">
          <color auto="1"/>
        </bottom>
      </border>
      <protection locked="0"/>
    </ndxf>
  </rcc>
  <rcc rId="73065" sId="1" xfDxf="1" dxf="1">
    <nc r="G1237">
      <v>19</v>
    </nc>
    <ndxf>
      <alignment horizontal="center" vertical="center" readingOrder="0"/>
      <border outline="0">
        <left style="thin">
          <color auto="1"/>
        </left>
        <right style="thin">
          <color auto="1"/>
        </right>
        <top style="thin">
          <color auto="1"/>
        </top>
        <bottom style="thin">
          <color auto="1"/>
        </bottom>
      </border>
    </ndxf>
  </rcc>
  <rcc rId="73066" sId="1" xfDxf="1" dxf="1">
    <nc r="D1238"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67" sId="1" xfDxf="1" dxf="1">
    <nc r="E1238" t="inlineStr">
      <is>
        <t>Dirvožemio derlingumą palaikančių ir uždaro energijos apykaitos ciklo technologijų kūrimas precizinei (tiksliajai) žemdirbystei.</t>
      </is>
    </nc>
    <ndxf>
      <alignment vertical="top" wrapText="1" readingOrder="0"/>
      <border outline="0">
        <left style="thin">
          <color auto="1"/>
        </left>
        <right style="thin">
          <color auto="1"/>
        </right>
        <top style="thin">
          <color auto="1"/>
        </top>
        <bottom style="thin">
          <color auto="1"/>
        </bottom>
      </border>
      <protection locked="0"/>
    </ndxf>
  </rcc>
  <rcc rId="73068" sId="1" xfDxf="1" dxf="1">
    <nc r="F1238" t="inlineStr">
      <is>
        <t>Prof. dr. Vaclovas Bogužas 
Tel. +37068543622
El. p. vaclovas.boguzas@asu.lt</t>
      </is>
    </nc>
    <ndxf>
      <alignment horizontal="left" vertical="top" wrapText="1" readingOrder="0"/>
      <border outline="0">
        <left style="thin">
          <color auto="1"/>
        </left>
        <right style="thin">
          <color auto="1"/>
        </right>
        <top style="thin">
          <color auto="1"/>
        </top>
        <bottom style="thin">
          <color auto="1"/>
        </bottom>
      </border>
      <protection locked="0"/>
    </ndxf>
  </rcc>
  <rcc rId="73069" sId="1" xfDxf="1" dxf="1">
    <nc r="G1238">
      <v>19</v>
    </nc>
    <ndxf>
      <alignment horizontal="center" vertical="center" readingOrder="0"/>
      <border outline="0">
        <left style="thin">
          <color auto="1"/>
        </left>
        <right style="thin">
          <color auto="1"/>
        </right>
        <top style="thin">
          <color auto="1"/>
        </top>
        <bottom style="thin">
          <color auto="1"/>
        </bottom>
      </border>
    </ndxf>
  </rcc>
  <rcc rId="73070" sId="1" xfDxf="1" dxf="1">
    <nc r="D1239"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71" sId="1" xfDxf="1" dxf="1">
    <nc r="E1239" t="inlineStr">
      <is>
        <t>Sukurtas pelenų panaudojimo dirvožemiams nurūgštinti technologijos prototipas, įvertinta pelenų įtaka skirtingų tipų ir skirtingo rūgštumo dirvožemiams, jų struktūrai bei pedobiotai</t>
      </is>
    </nc>
    <ndxf>
      <alignment vertical="top" wrapText="1" readingOrder="0"/>
      <border outline="0">
        <left style="thin">
          <color auto="1"/>
        </left>
        <right style="thin">
          <color auto="1"/>
        </right>
        <top style="thin">
          <color auto="1"/>
        </top>
        <bottom style="thin">
          <color auto="1"/>
        </bottom>
      </border>
      <protection locked="0"/>
    </ndxf>
  </rcc>
  <rcc rId="73072" sId="1" xfDxf="1" dxf="1">
    <nc r="F1239" t="inlineStr">
      <is>
        <t>Prof. dr. Vaclovas Bogužas 
Tel. +37068543622
El. p. vaclovas.boguzas@asu.lt 
Doc. dr. Darija Jodaugienė
Tel. (8 37) 752233
El. p. jurate.aleinikoviene@asu.lt</t>
      </is>
    </nc>
    <ndxf>
      <alignment horizontal="left" vertical="top" wrapText="1" readingOrder="0"/>
      <border outline="0">
        <left style="thin">
          <color auto="1"/>
        </left>
        <right style="thin">
          <color auto="1"/>
        </right>
        <top style="thin">
          <color auto="1"/>
        </top>
        <bottom style="thin">
          <color auto="1"/>
        </bottom>
      </border>
      <protection locked="0"/>
    </ndxf>
  </rcc>
  <rcc rId="73073" sId="1" xfDxf="1" dxf="1">
    <nc r="G1239">
      <v>19</v>
    </nc>
    <ndxf>
      <alignment horizontal="center" vertical="center" readingOrder="0"/>
      <border outline="0">
        <left style="thin">
          <color auto="1"/>
        </left>
        <right style="thin">
          <color auto="1"/>
        </right>
        <top style="thin">
          <color auto="1"/>
        </top>
        <bottom style="thin">
          <color auto="1"/>
        </bottom>
      </border>
    </ndxf>
  </rcc>
  <rcc rId="73074" sId="1" xfDxf="1" dxf="1">
    <nc r="D1240"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75" sId="1" xfDxf="1" dxf="1">
    <nc r="E1240" t="inlineStr">
      <is>
        <t>Sukurtas anglies junginių sulaikymo dirvožemyje technologijos prototipas, kai tręšimui naudojamos kai kurios maisto pramonės ir/ar žemės ūkio produkcijos atliekos (šiaudai)  derinyje su biologiniais preparatais</t>
      </is>
    </nc>
    <ndxf>
      <alignment vertical="top" wrapText="1" readingOrder="0"/>
      <border outline="0">
        <left style="thin">
          <color auto="1"/>
        </left>
        <right style="thin">
          <color auto="1"/>
        </right>
        <top style="thin">
          <color auto="1"/>
        </top>
        <bottom style="thin">
          <color auto="1"/>
        </bottom>
      </border>
      <protection locked="0"/>
    </ndxf>
  </rcc>
  <rcc rId="73076" sId="1" xfDxf="1" dxf="1">
    <nc r="F1240" t="inlineStr">
      <is>
        <t xml:space="preserve">Prof. dr. Vaclovas Bogužas 
Tel. +37068543622
El. p. vaclovas.boguzas@asu.lt </t>
      </is>
    </nc>
    <ndxf>
      <alignment horizontal="left" vertical="top" wrapText="1" readingOrder="0"/>
      <border outline="0">
        <left style="thin">
          <color auto="1"/>
        </left>
        <right style="thin">
          <color auto="1"/>
        </right>
        <top style="thin">
          <color auto="1"/>
        </top>
        <bottom style="thin">
          <color auto="1"/>
        </bottom>
      </border>
      <protection locked="0"/>
    </ndxf>
  </rcc>
  <rcc rId="73077" sId="1" xfDxf="1" dxf="1">
    <nc r="G1240">
      <v>19</v>
    </nc>
    <ndxf>
      <alignment horizontal="center" vertical="center" readingOrder="0"/>
      <border outline="0">
        <left style="thin">
          <color auto="1"/>
        </left>
        <right style="thin">
          <color auto="1"/>
        </right>
        <top style="thin">
          <color auto="1"/>
        </top>
        <bottom style="thin">
          <color auto="1"/>
        </bottom>
      </border>
    </ndxf>
  </rcc>
  <rcc rId="73078" sId="1" xfDxf="1" dxf="1">
    <nc r="D1241"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79" sId="1" xfDxf="1" dxf="1">
    <nc r="E1241" t="inlineStr">
      <is>
        <t>Sukurtas eroduotų ir degraduotų dirvožemių derlingumo atstatymo ir palaikymo technologijos prototipas, integruojantis organinės medžiagos sankaupų viršutiniame armens sluoksnyje didinimo (stratifikacijos) privalumus, apimantis kompleksinių  priemonių sistemą netvaraus ūkininkavimo sukeltoms negatyvioms pasekmėms sušvelninti ir eliminuoti, leidžiantis spręsti ne tik dirvožemio produktyvumo, bet ir prisitaikymo prie klimato kaitos bei apsirūpinimo maistu problemas vienu metu.</t>
      </is>
    </nc>
    <ndxf>
      <alignment vertical="top" wrapText="1" readingOrder="0"/>
      <border outline="0">
        <left style="thin">
          <color auto="1"/>
        </left>
        <right style="thin">
          <color auto="1"/>
        </right>
        <top style="thin">
          <color auto="1"/>
        </top>
        <bottom style="thin">
          <color auto="1"/>
        </bottom>
      </border>
      <protection locked="0"/>
    </ndxf>
  </rcc>
  <rcc rId="73080" sId="1" xfDxf="1" dxf="1">
    <nc r="F1241" t="inlineStr">
      <is>
        <t>Prof. dr. Vaclovas Bogužas 
Tel. +37068543622
El. p. vaclovas.boguzas@asu.lt
Doc. dr. Darija Jodaugienė
Tel. (8 37) 752233
El. p. darija.jodaugiene@gmail.com</t>
      </is>
    </nc>
    <ndxf>
      <alignment horizontal="left" vertical="top" wrapText="1" readingOrder="0"/>
      <border outline="0">
        <left style="thin">
          <color auto="1"/>
        </left>
        <right style="thin">
          <color auto="1"/>
        </right>
        <top style="thin">
          <color auto="1"/>
        </top>
        <bottom style="thin">
          <color auto="1"/>
        </bottom>
      </border>
      <protection locked="0"/>
    </ndxf>
  </rcc>
  <rcc rId="73081" sId="1" xfDxf="1" dxf="1">
    <nc r="G1241">
      <v>19</v>
    </nc>
    <ndxf>
      <alignment horizontal="center" vertical="center" readingOrder="0"/>
      <border outline="0">
        <left style="thin">
          <color auto="1"/>
        </left>
        <right style="thin">
          <color auto="1"/>
        </right>
        <top style="thin">
          <color auto="1"/>
        </top>
        <bottom style="thin">
          <color auto="1"/>
        </bottom>
      </border>
    </ndxf>
  </rcc>
  <rcc rId="73082" sId="1" xfDxf="1" dxf="1">
    <nc r="D1242"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83" sId="1" xfDxf="1" dxf="1">
    <nc r="E1242" t="inlineStr">
      <is>
        <t>Įprastinės ir ekologinės žemės ūkio gamybos augalinės produkcijos palyginamoji analizė holistiniais nedestrukciniais metodais.</t>
      </is>
    </nc>
    <ndxf>
      <alignment vertical="top" wrapText="1" readingOrder="0"/>
      <border outline="0">
        <left style="thin">
          <color auto="1"/>
        </left>
        <right style="thin">
          <color auto="1"/>
        </right>
        <top style="thin">
          <color auto="1"/>
        </top>
        <bottom style="thin">
          <color auto="1"/>
        </bottom>
      </border>
      <protection locked="0"/>
    </ndxf>
  </rcc>
  <rcc rId="73084" sId="1" xfDxf="1" dxf="1">
    <nc r="F1242" t="inlineStr">
      <is>
        <t xml:space="preserve">Dr. Daiva Šileikienė, 
el. p. daiva.sileikiene@asu.lt  </t>
      </is>
    </nc>
    <ndxf>
      <alignment horizontal="left" vertical="top" wrapText="1" readingOrder="0"/>
      <border outline="0">
        <left style="thin">
          <color auto="1"/>
        </left>
        <right style="thin">
          <color auto="1"/>
        </right>
        <top style="thin">
          <color auto="1"/>
        </top>
        <bottom style="thin">
          <color auto="1"/>
        </bottom>
      </border>
      <protection locked="0"/>
    </ndxf>
  </rcc>
  <rcc rId="73085" sId="1" xfDxf="1" dxf="1">
    <nc r="G1242">
      <v>19</v>
    </nc>
    <ndxf>
      <alignment horizontal="center" vertical="center" readingOrder="0"/>
      <border outline="0">
        <left style="thin">
          <color auto="1"/>
        </left>
        <right style="thin">
          <color auto="1"/>
        </right>
        <top style="thin">
          <color auto="1"/>
        </top>
        <bottom style="thin">
          <color auto="1"/>
        </bottom>
      </border>
    </ndxf>
  </rcc>
  <rcc rId="73086" sId="1" xfDxf="1" dxf="1">
    <nc r="D1243"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87" sId="1" xfDxf="1" dxf="1">
    <nc r="E1243" t="inlineStr">
      <is>
        <t>Mobiliosios informacinės sistemos prototipų, padedančių pasirinkti saugius maisto produktus, kūrimas</t>
      </is>
    </nc>
    <ndxf>
      <alignment vertical="top" wrapText="1" readingOrder="0"/>
      <border outline="0">
        <left style="thin">
          <color auto="1"/>
        </left>
        <right style="thin">
          <color auto="1"/>
        </right>
        <top style="thin">
          <color auto="1"/>
        </top>
        <bottom style="thin">
          <color auto="1"/>
        </bottom>
      </border>
      <protection locked="0"/>
    </ndxf>
  </rcc>
  <rcc rId="73088" sId="1" xfDxf="1" dxf="1">
    <nc r="F1243" t="inlineStr">
      <is>
        <t>dr. Paulius Serafinavičius
Vyresnusis mokslo darbuotojas
 paulius.serafinavicius@bpti.lt
+37068387737</t>
      </is>
    </nc>
    <ndxf>
      <alignment horizontal="left" vertical="top" wrapText="1" readingOrder="0"/>
      <border outline="0">
        <left style="thin">
          <color auto="1"/>
        </left>
        <right style="thin">
          <color auto="1"/>
        </right>
        <top style="thin">
          <color auto="1"/>
        </top>
        <bottom style="thin">
          <color auto="1"/>
        </bottom>
      </border>
      <protection locked="0"/>
    </ndxf>
  </rcc>
  <rcc rId="73089" sId="1" xfDxf="1" dxf="1">
    <nc r="G1243">
      <v>20</v>
    </nc>
    <ndxf>
      <alignment horizontal="center" vertical="center" readingOrder="0"/>
      <border outline="0">
        <left style="thin">
          <color auto="1"/>
        </left>
        <right style="thin">
          <color auto="1"/>
        </right>
        <top style="thin">
          <color auto="1"/>
        </top>
        <bottom style="thin">
          <color auto="1"/>
        </bottom>
      </border>
    </ndxf>
  </rcc>
  <rcc rId="73090" sId="1" xfDxf="1" dxf="1">
    <nc r="D1244"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91" sId="1" xfDxf="1" dxf="1">
    <nc r="E1244" t="inlineStr">
      <is>
        <t>Mikrobiologinės kilmės biopreparato gerinančio augalų augimą kūrimas</t>
      </is>
    </nc>
    <ndxf>
      <alignment vertical="top" wrapText="1" readingOrder="0"/>
      <border outline="0">
        <left style="thin">
          <color auto="1"/>
        </left>
        <right style="thin">
          <color auto="1"/>
        </right>
        <top style="thin">
          <color auto="1"/>
        </top>
        <bottom style="thin">
          <color auto="1"/>
        </bottom>
      </border>
      <protection locked="0"/>
    </ndxf>
  </rcc>
  <rcc rId="73092" sId="1" xfDxf="1" dxf="1">
    <nc r="F1244" t="inlineStr">
      <is>
        <t>Sigitas Šulčius, GTAPC
vadovas, 864591880
sigitas.sulcius@gamtostyrimai.lt</t>
      </is>
    </nc>
    <ndxf>
      <alignment horizontal="left" vertical="top" wrapText="1" readingOrder="0"/>
      <border outline="0">
        <left style="thin">
          <color auto="1"/>
        </left>
        <right style="thin">
          <color auto="1"/>
        </right>
        <top style="thin">
          <color auto="1"/>
        </top>
        <bottom style="thin">
          <color auto="1"/>
        </bottom>
      </border>
      <protection locked="0"/>
    </ndxf>
  </rcc>
  <rcc rId="73093" sId="1" xfDxf="1" dxf="1">
    <nc r="G1244">
      <v>21</v>
    </nc>
    <ndxf>
      <alignment horizontal="center" vertical="center" readingOrder="0"/>
      <border outline="0">
        <left style="thin">
          <color auto="1"/>
        </left>
        <right style="thin">
          <color auto="1"/>
        </right>
        <top style="thin">
          <color auto="1"/>
        </top>
        <bottom style="thin">
          <color auto="1"/>
        </bottom>
      </border>
    </ndxf>
  </rcc>
  <rcc rId="73094" sId="1" xfDxf="1" dxf="1">
    <nc r="D1245"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95" sId="1" xfDxf="1" dxf="1">
    <nc r="E1245" t="inlineStr">
      <is>
        <t>Aplinką tausojančių technologijų diegimas uoginių augalų plantacijose.</t>
      </is>
    </nc>
    <ndxf>
      <alignment vertical="top" wrapText="1" readingOrder="0"/>
      <border outline="0">
        <left style="thin">
          <color auto="1"/>
        </left>
        <right style="thin">
          <color auto="1"/>
        </right>
        <top style="thin">
          <color auto="1"/>
        </top>
        <bottom style="thin">
          <color auto="1"/>
        </bottom>
      </border>
      <protection locked="0"/>
    </ndxf>
  </rcc>
  <rcc rId="73096" sId="1" xfDxf="1" dxf="1">
    <nc r="F1245" t="inlineStr">
      <is>
        <t>VDU Kauno botanikos sodas, Pomologijos kolekcijų sektorius
Dr. Laima Česonienė, 
El. p. l.cesoniene@bs.vdu.lt
Tel.: 868653684
Dr. Vilija Snieškienė
El. p. v.snieskiene@bs.vdu.lt</t>
      </is>
    </nc>
    <ndxf>
      <alignment horizontal="left" vertical="top" wrapText="1" readingOrder="0"/>
      <border outline="0">
        <left style="thin">
          <color auto="1"/>
        </left>
        <right style="thin">
          <color auto="1"/>
        </right>
        <top style="thin">
          <color auto="1"/>
        </top>
        <bottom style="thin">
          <color auto="1"/>
        </bottom>
      </border>
      <protection locked="0"/>
    </ndxf>
  </rcc>
  <rcc rId="73097" sId="1" xfDxf="1" dxf="1">
    <nc r="G1245">
      <v>31</v>
    </nc>
    <ndxf>
      <alignment horizontal="center" vertical="center" readingOrder="0"/>
      <border outline="0">
        <left style="thin">
          <color auto="1"/>
        </left>
        <right style="thin">
          <color auto="1"/>
        </right>
        <top style="thin">
          <color auto="1"/>
        </top>
        <bottom style="thin">
          <color auto="1"/>
        </bottom>
      </border>
    </ndxf>
  </rcc>
  <rcc rId="73098" sId="1" xfDxf="1" dxf="1">
    <nc r="D1246"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099" sId="1" xfDxf="1" dxf="1">
    <nc r="E1246" t="inlineStr">
      <is>
        <t>Aplinkai  palankių technologijų diegimas perspektyvių vaistinių (aromatinių) augalų pramoninėse plantacijose. Sukuriamas prototipas</t>
      </is>
    </nc>
    <ndxf>
      <alignment vertical="top" wrapText="1" readingOrder="0"/>
      <border outline="0">
        <left style="thin">
          <color auto="1"/>
        </left>
        <right style="thin">
          <color auto="1"/>
        </right>
        <top style="thin">
          <color auto="1"/>
        </top>
        <bottom style="thin">
          <color auto="1"/>
        </bottom>
      </border>
      <protection locked="0"/>
    </ndxf>
  </rcc>
  <rcc rId="73100" sId="1" xfDxf="1" dxf="1">
    <nc r="F1246" t="inlineStr">
      <is>
        <t>VDU Kauno botanikos sodas, Vaistinių ir prieskoninių augalų  kolekcijų sektorius
Prof. Dr (HP). Ona Ragažinskienė, 
El. p. o.ragazinskiiene@bs.vdu.lt
Tel.: +370 686 53682
VDU Kauno botanikos sodas, Fitopatologijos grupė
Dr. Antanina Stankevičienė
El. p. a.stankeviciene@bs.vdu.lt
Tel.: +370 610 36700</t>
      </is>
    </nc>
    <ndxf>
      <alignment horizontal="left" vertical="top" wrapText="1" readingOrder="0"/>
      <border outline="0">
        <left style="thin">
          <color auto="1"/>
        </left>
        <right style="thin">
          <color auto="1"/>
        </right>
        <top style="thin">
          <color auto="1"/>
        </top>
        <bottom style="thin">
          <color auto="1"/>
        </bottom>
      </border>
      <protection locked="0"/>
    </ndxf>
  </rcc>
  <rcc rId="73101" sId="1" xfDxf="1" dxf="1">
    <nc r="G1246">
      <v>31</v>
    </nc>
    <ndxf>
      <alignment horizontal="center" vertical="center" readingOrder="0"/>
      <border outline="0">
        <left style="thin">
          <color auto="1"/>
        </left>
        <right style="thin">
          <color auto="1"/>
        </right>
        <top style="thin">
          <color auto="1"/>
        </top>
        <bottom style="thin">
          <color auto="1"/>
        </bottom>
      </border>
    </ndxf>
  </rcc>
  <rcc rId="73102" sId="1" xfDxf="1" dxf="1">
    <nc r="D1247"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103" sId="1" xfDxf="1" dxf="1">
    <nc r="E1247" t="inlineStr">
      <is>
        <t>Kurti ar išskirti tikslinės paskirties genotipus, sudarančius prielaidas saugesnių augalinės ir gyvūninės kilmės maisto žaliavų ir produktų gamybos technologijų plėtrai</t>
      </is>
    </nc>
    <ndxf>
      <alignment vertical="top" wrapText="1" readingOrder="0"/>
      <border outline="0">
        <left style="thin">
          <color auto="1"/>
        </left>
        <right style="thin">
          <color auto="1"/>
        </right>
        <top style="thin">
          <color auto="1"/>
        </top>
        <bottom style="thin">
          <color auto="1"/>
        </bottom>
      </border>
      <protection locked="0"/>
    </ndxf>
  </rcc>
  <rcc rId="73104" sId="1" xfDxf="1" dxf="1">
    <nc r="F1247" t="inlineStr">
      <is>
        <t>VDU Gamtos mokslų fakultetas
Biologijos katedra 
Prof. habil. dr.Algimantas Paulauskas
El.p. a.paulauskas@gmf.vdu.lt
Tel. 861461805</t>
      </is>
    </nc>
    <ndxf>
      <alignment horizontal="left" vertical="top" wrapText="1" readingOrder="0"/>
      <border outline="0">
        <left style="thin">
          <color auto="1"/>
        </left>
        <right style="thin">
          <color auto="1"/>
        </right>
        <top style="thin">
          <color auto="1"/>
        </top>
        <bottom style="thin">
          <color auto="1"/>
        </bottom>
      </border>
      <protection locked="0"/>
    </ndxf>
  </rcc>
  <rcc rId="73105" sId="1" xfDxf="1" dxf="1">
    <nc r="G1247">
      <v>31</v>
    </nc>
    <ndxf>
      <alignment horizontal="center" vertical="center" readingOrder="0"/>
      <border outline="0">
        <left style="thin">
          <color auto="1"/>
        </left>
        <right style="thin">
          <color auto="1"/>
        </right>
        <top style="thin">
          <color auto="1"/>
        </top>
        <bottom style="thin">
          <color auto="1"/>
        </bottom>
      </border>
    </ndxf>
  </rcc>
  <rcc rId="73106" sId="1" xfDxf="1" dxf="1">
    <nc r="D1248"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107" sId="1" xfDxf="1" dxf="1">
    <nc r="E1248" t="inlineStr">
      <is>
        <t>Vertinti selekcionuojamas savybes, siekiant išryškinti jų agronominius ir technologinius parametrus, formuoti perspektyvius genotipus ir homozigotines linijas, dauginti genetinę medžiagą</t>
      </is>
    </nc>
    <ndxf>
      <alignment vertical="top" wrapText="1" readingOrder="0"/>
      <border outline="0">
        <left style="thin">
          <color auto="1"/>
        </left>
        <right style="thin">
          <color auto="1"/>
        </right>
        <top style="thin">
          <color auto="1"/>
        </top>
        <bottom style="thin">
          <color auto="1"/>
        </bottom>
      </border>
      <protection locked="0"/>
    </ndxf>
  </rcc>
  <rcc rId="73108" sId="1" xfDxf="1" dxf="1">
    <nc r="F1248" t="inlineStr">
      <is>
        <t>VDU Gamtos mokslų fakultetas
Biologijos katedra 
Prof. habil. dr.Algimantas Paulauskas
El.p. a.paulauskas@gmf.vdu.lt
Tel. 861461805</t>
      </is>
    </nc>
    <ndxf>
      <alignment horizontal="left" vertical="top" wrapText="1" readingOrder="0"/>
      <border outline="0">
        <left style="thin">
          <color auto="1"/>
        </left>
        <right style="thin">
          <color auto="1"/>
        </right>
        <top style="thin">
          <color auto="1"/>
        </top>
        <bottom style="thin">
          <color auto="1"/>
        </bottom>
      </border>
      <protection locked="0"/>
    </ndxf>
  </rcc>
  <rcc rId="73109" sId="1" xfDxf="1" dxf="1">
    <nc r="G1248">
      <v>31</v>
    </nc>
    <ndxf>
      <alignment horizontal="center" vertical="center" readingOrder="0"/>
      <border outline="0">
        <left style="thin">
          <color auto="1"/>
        </left>
        <right style="thin">
          <color auto="1"/>
        </right>
        <top style="thin">
          <color auto="1"/>
        </top>
        <bottom style="thin">
          <color auto="1"/>
        </bottom>
      </border>
    </ndxf>
  </rcc>
  <rcc rId="73110" sId="1" xfDxf="1" dxf="1">
    <nc r="D1249"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111" sId="1" xfDxf="1" dxf="1">
    <nc r="E1249" t="inlineStr">
      <is>
        <t>Stabilizuoti išskirtus naujus tikslinius genotipus įvertinant genotipo savybes, tinkamas saugesniems pašarams ir maistui</t>
      </is>
    </nc>
    <ndxf>
      <alignment vertical="top" wrapText="1" readingOrder="0"/>
      <border outline="0">
        <left style="thin">
          <color auto="1"/>
        </left>
        <right style="thin">
          <color auto="1"/>
        </right>
        <top style="thin">
          <color auto="1"/>
        </top>
        <bottom style="thin">
          <color auto="1"/>
        </bottom>
      </border>
      <protection locked="0"/>
    </ndxf>
  </rcc>
  <rcc rId="73112" sId="1" xfDxf="1" dxf="1">
    <nc r="F1249" t="inlineStr">
      <is>
        <t>VDU Gamtos mokslų fakultetas
Biologijos katedra 
Prof. habil. dr.Algimantas Paulauskas
El.p. a.paulauskas@gmf.vdu.lt
Tel. 861461805</t>
      </is>
    </nc>
    <ndxf>
      <alignment horizontal="left" vertical="top" wrapText="1" readingOrder="0"/>
      <border outline="0">
        <left style="thin">
          <color auto="1"/>
        </left>
        <right style="thin">
          <color auto="1"/>
        </right>
        <top style="thin">
          <color auto="1"/>
        </top>
        <bottom style="thin">
          <color auto="1"/>
        </bottom>
      </border>
      <protection locked="0"/>
    </ndxf>
  </rcc>
  <rcc rId="73113" sId="1" xfDxf="1" dxf="1">
    <nc r="G1249">
      <v>31</v>
    </nc>
    <ndxf>
      <alignment horizontal="center" vertical="center" readingOrder="0"/>
      <border outline="0">
        <left style="thin">
          <color auto="1"/>
        </left>
        <right style="thin">
          <color auto="1"/>
        </right>
        <top style="thin">
          <color auto="1"/>
        </top>
        <bottom style="thin">
          <color auto="1"/>
        </bottom>
      </border>
    </ndxf>
  </rcc>
  <rcc rId="73114" sId="1" xfDxf="1" dxf="1">
    <nc r="D1250"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115" sId="1" xfDxf="1" dxf="1">
    <nc r="E1250" t="inlineStr">
      <is>
        <t>Biojutiklio pagrindu veikiančio analizatoriaus, skirto fermentų aktyvumo nustatymui medaus produktuose sukūrimas ir reikalingų tyrimų atlikimas.</t>
      </is>
    </nc>
    <ndxf>
      <alignment vertical="top" wrapText="1" readingOrder="0"/>
      <border outline="0">
        <left style="thin">
          <color auto="1"/>
        </left>
        <right style="thin">
          <color auto="1"/>
        </right>
        <top style="thin">
          <color auto="1"/>
        </top>
        <bottom style="thin">
          <color auto="1"/>
        </bottom>
      </border>
      <protection locked="0"/>
    </ndxf>
  </rcc>
  <rcc rId="73116" sId="1" xfDxf="1" dxf="1">
    <nc r="F1250" t="inlineStr">
      <is>
        <t>Bogumila Kurtinaitienė
El. paštas: bogumila.kurtinaitiene@bchi.vu.lt 
Biochemijos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117" sId="1" xfDxf="1" dxf="1">
    <nc r="G1250">
      <v>32</v>
    </nc>
    <ndxf>
      <alignment horizontal="center" vertical="center" readingOrder="0"/>
      <border outline="0">
        <left style="thin">
          <color auto="1"/>
        </left>
        <right style="thin">
          <color auto="1"/>
        </right>
        <top style="thin">
          <color auto="1"/>
        </top>
        <bottom style="thin">
          <color auto="1"/>
        </bottom>
      </border>
    </ndxf>
  </rcc>
  <rcc rId="73118" sId="1" xfDxf="1" dxf="1">
    <nc r="D1251"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119" sId="1" xfDxf="1" dxf="1">
    <nc r="E1251" t="inlineStr">
      <is>
        <t>Komercinio biojutiklio pagrindu veikiančio analizatoriaus prototipo, skirto fruktozės, tagatozės, kitų saldiklių ir angliavandenių koncentracijos nustatymui maisto pavyzdžiuose, taikytino naudoti  buityje ir/ar pramonėje, sukūrimas.</t>
      </is>
    </nc>
    <ndxf>
      <alignment vertical="top" wrapText="1" readingOrder="0"/>
      <border outline="0">
        <left style="thin">
          <color auto="1"/>
        </left>
        <right style="thin">
          <color auto="1"/>
        </right>
        <top style="thin">
          <color auto="1"/>
        </top>
        <bottom style="thin">
          <color auto="1"/>
        </bottom>
      </border>
      <protection locked="0"/>
    </ndxf>
  </rcc>
  <rcc rId="73120" sId="1" xfDxf="1" dxf="1">
    <nc r="F1251" t="inlineStr">
      <is>
        <t>Julija Razumienė
El. paštas: julija.razumiene@bchi.vu.lt
Biochemijos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121" sId="1" xfDxf="1" dxf="1">
    <nc r="G1251">
      <v>32</v>
    </nc>
    <ndxf>
      <alignment horizontal="center" vertical="center" readingOrder="0"/>
      <border outline="0">
        <left style="thin">
          <color auto="1"/>
        </left>
        <right style="thin">
          <color auto="1"/>
        </right>
        <top style="thin">
          <color auto="1"/>
        </top>
        <bottom style="thin">
          <color auto="1"/>
        </bottom>
      </border>
    </ndxf>
  </rcc>
  <rcc rId="73122" sId="1" xfDxf="1" dxf="1">
    <nc r="D1252"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123" sId="1" xfDxf="1" dxf="1">
    <nc r="E1252" t="inlineStr">
      <is>
        <t>Biojutiklio pagrindu veikiančio analizatoriaus, skirto greitam karbamido nustatymui piene ar grūdinėse kultūrose, reikalingų tyrimų atlikimas.</t>
      </is>
    </nc>
    <ndxf>
      <alignment vertical="top" wrapText="1" readingOrder="0"/>
      <border outline="0">
        <left style="thin">
          <color auto="1"/>
        </left>
        <right style="thin">
          <color auto="1"/>
        </right>
        <top style="thin">
          <color auto="1"/>
        </top>
        <bottom style="thin">
          <color auto="1"/>
        </bottom>
      </border>
      <protection locked="0"/>
    </ndxf>
  </rcc>
  <rcc rId="73124" sId="1" xfDxf="1" dxf="1">
    <nc r="F1252" t="inlineStr">
      <is>
        <t>Julija Razumienė
El. paštas: julija.razumiene@bchi.vu.lt
Biochemijos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125" sId="1" xfDxf="1" dxf="1">
    <nc r="G1252">
      <v>32</v>
    </nc>
    <ndxf>
      <alignment horizontal="center" vertical="center" readingOrder="0"/>
      <border outline="0">
        <left style="thin">
          <color auto="1"/>
        </left>
        <right style="thin">
          <color auto="1"/>
        </right>
        <top style="thin">
          <color auto="1"/>
        </top>
        <bottom style="thin">
          <color auto="1"/>
        </bottom>
      </border>
    </ndxf>
  </rcc>
  <rcc rId="73126" sId="1" xfDxf="1" dxf="1">
    <nc r="D1253"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127" sId="1" xfDxf="1" dxf="1">
    <nc r="E1253" t="inlineStr">
      <is>
        <t>Maisto gamybos procese dalyvaujančių mikroorganizmų ir/arba mikroorganizmų-kontaminantų identifikacijai skirtų ekspres sistemų sukūrimas. Sistemos pagrįstos DNR analize ir leidžia efektyviai kontroliuoti tiek patį mikrobiologinį gamybos procesą, tiek nustatyti mikrobiologinio užterštumo šaltinį ar gamybos proceso etapą</t>
      </is>
    </nc>
    <ndxf>
      <alignment vertical="top" wrapText="1" readingOrder="0"/>
      <border outline="0">
        <left style="thin">
          <color auto="1"/>
        </left>
        <right style="thin">
          <color auto="1"/>
        </right>
        <top style="thin">
          <color auto="1"/>
        </top>
        <bottom style="thin">
          <color auto="1"/>
        </bottom>
      </border>
      <protection locked="0"/>
    </ndxf>
  </rcc>
  <rcc rId="73128" sId="1" xfDxf="1" dxf="1">
    <nc r="F1253" t="inlineStr">
      <is>
        <t>Nomeda Kuisienė
Tel. 8 652 00 495
El. paštas: nomeda.kuisiene@gf.vu.lt
Gamtos mokslų fakultetas</t>
      </is>
    </nc>
    <ndxf>
      <alignment horizontal="left" vertical="top" wrapText="1" readingOrder="0"/>
      <border outline="0">
        <left style="thin">
          <color auto="1"/>
        </left>
        <right style="thin">
          <color auto="1"/>
        </right>
        <top style="thin">
          <color auto="1"/>
        </top>
        <bottom style="thin">
          <color auto="1"/>
        </bottom>
      </border>
      <protection locked="0"/>
    </ndxf>
  </rcc>
  <rcc rId="73129" sId="1" xfDxf="1" dxf="1">
    <nc r="G1253">
      <v>32</v>
    </nc>
    <ndxf>
      <alignment horizontal="center" vertical="center" readingOrder="0"/>
      <border outline="0">
        <left style="thin">
          <color auto="1"/>
        </left>
        <right style="thin">
          <color auto="1"/>
        </right>
        <top style="thin">
          <color auto="1"/>
        </top>
        <bottom style="thin">
          <color auto="1"/>
        </bottom>
      </border>
    </ndxf>
  </rcc>
  <rcc rId="73130" sId="1" xfDxf="1" dxf="1">
    <nc r="D1254"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131" sId="1" xfDxf="1" dxf="1">
    <nc r="E1254" t="inlineStr">
      <is>
        <t>Vaisių ir daržovių mikrobinės taršos prevencijos priemonių sukūrimas. Metodas pagrįstas efektyvių mikroorganizmų ir jų metabolitų naudojimu, apdorojant sandėliuojamus ir transportuojamus vaisius ir daržoves</t>
      </is>
    </nc>
    <ndxf>
      <alignment vertical="top" wrapText="1" readingOrder="0"/>
      <border outline="0">
        <left style="thin">
          <color auto="1"/>
        </left>
        <right style="thin">
          <color auto="1"/>
        </right>
        <top style="thin">
          <color auto="1"/>
        </top>
        <bottom style="thin">
          <color auto="1"/>
        </bottom>
      </border>
      <protection locked="0"/>
    </ndxf>
  </rcc>
  <rcc rId="73132" sId="1" xfDxf="1" dxf="1">
    <nc r="F1254" t="inlineStr">
      <is>
        <t>Lilija Kalėdienė
El. paštas: lilija.kalediene@gf.vu.lt
Tel. (8 5) 2398205
Gamtos mokslų fakultetas</t>
      </is>
    </nc>
    <ndxf>
      <alignment horizontal="left" vertical="top" wrapText="1" readingOrder="0"/>
      <border outline="0">
        <left style="thin">
          <color auto="1"/>
        </left>
        <right style="thin">
          <color auto="1"/>
        </right>
        <top style="thin">
          <color auto="1"/>
        </top>
        <bottom style="thin">
          <color auto="1"/>
        </bottom>
      </border>
      <protection locked="0"/>
    </ndxf>
  </rcc>
  <rcc rId="73133" sId="1" xfDxf="1" dxf="1">
    <nc r="G1254">
      <v>32</v>
    </nc>
    <ndxf>
      <alignment horizontal="center" vertical="center" readingOrder="0"/>
      <border outline="0">
        <left style="thin">
          <color auto="1"/>
        </left>
        <right style="thin">
          <color auto="1"/>
        </right>
        <top style="thin">
          <color auto="1"/>
        </top>
        <bottom style="thin">
          <color auto="1"/>
        </bottom>
      </border>
    </ndxf>
  </rcc>
  <rcc rId="73134" sId="1" xfDxf="1" dxf="1">
    <nc r="D1255" t="inlineStr">
      <is>
        <t>K3_P1_T2</t>
      </is>
    </nc>
    <ndxf>
      <alignment horizontal="center" vertical="center" readingOrder="0"/>
      <border outline="0">
        <left style="thin">
          <color auto="1"/>
        </left>
        <right style="thin">
          <color auto="1"/>
        </right>
        <top style="thin">
          <color auto="1"/>
        </top>
        <bottom style="thin">
          <color auto="1"/>
        </bottom>
      </border>
      <protection locked="0"/>
    </ndxf>
  </rcc>
  <rcc rId="73135" sId="1" xfDxf="1" dxf="1">
    <nc r="E1255" t="inlineStr">
      <is>
        <t>Robotinių technologijų taikymas augalų priežiūros ir derliaus nuėmimo procese.</t>
      </is>
    </nc>
    <ndxf>
      <alignment vertical="top" wrapText="1" readingOrder="0"/>
      <border outline="0">
        <left style="thin">
          <color auto="1"/>
        </left>
        <right style="thin">
          <color auto="1"/>
        </right>
        <top style="thin">
          <color auto="1"/>
        </top>
        <bottom style="thin">
          <color auto="1"/>
        </bottom>
      </border>
      <protection locked="0"/>
    </ndxf>
  </rcc>
  <rcc rId="73136" sId="1" xfDxf="1" dxf="1">
    <nc r="F1255" t="inlineStr">
      <is>
        <t>VGTU, Mechatronikos ir robotikos katedra
Vytautas Bučinskas
Tel. (8 5) 273 0668
Mob. 8 687 64869
El. p. vytautas.bucinskas@vgtu.lt</t>
      </is>
    </nc>
    <ndxf>
      <alignment horizontal="left" vertical="top" wrapText="1" readingOrder="0"/>
      <border outline="0">
        <left style="thin">
          <color auto="1"/>
        </left>
        <right style="thin">
          <color auto="1"/>
        </right>
        <top style="thin">
          <color auto="1"/>
        </top>
        <bottom style="thin">
          <color auto="1"/>
        </bottom>
      </border>
      <protection locked="0"/>
    </ndxf>
  </rcc>
  <rcc rId="73137" sId="1" xfDxf="1" dxf="1">
    <nc r="G1255">
      <v>33</v>
    </nc>
    <ndxf>
      <alignment horizontal="center" vertical="center" readingOrder="0"/>
      <border outline="0">
        <left style="thin">
          <color auto="1"/>
        </left>
        <right style="thin">
          <color auto="1"/>
        </right>
        <top style="thin">
          <color auto="1"/>
        </top>
        <bottom style="thin">
          <color auto="1"/>
        </bottom>
      </border>
    </ndxf>
  </rcc>
  <rcc rId="73138" sId="1" xfDxf="1" dxf="1">
    <nc r="D1256"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39" sId="1" xfDxf="1" dxf="1">
    <nc r="E1256" t="inlineStr">
      <is>
        <t>Mikrobiologinių procesų tyrimai žaliavoje, galutiniame produkte.</t>
      </is>
    </nc>
    <ndxf>
      <alignment vertical="top" wrapText="1" readingOrder="0"/>
      <border outline="0">
        <left style="thin">
          <color auto="1"/>
        </left>
        <right style="thin">
          <color auto="1"/>
        </right>
        <top style="thin">
          <color auto="1"/>
        </top>
        <bottom style="thin">
          <color auto="1"/>
        </bottom>
      </border>
      <protection locked="0"/>
    </ndxf>
  </rcc>
  <rcc rId="73140" sId="1" xfDxf="1" dxf="1">
    <nc r="F1256" t="inlineStr">
      <is>
        <t>Dr. Ingrida Kraujutienė
Maisto technologijos katedros vedėja
8 (37) 352312
ingrida.kraujutiene@go.kauko.lt</t>
      </is>
    </nc>
    <ndxf>
      <alignment horizontal="left" vertical="top" wrapText="1" readingOrder="0"/>
      <border outline="0">
        <left style="thin">
          <color auto="1"/>
        </left>
        <right style="thin">
          <color auto="1"/>
        </right>
        <top style="thin">
          <color auto="1"/>
        </top>
        <bottom style="thin">
          <color auto="1"/>
        </bottom>
      </border>
      <protection locked="0"/>
    </ndxf>
  </rcc>
  <rcc rId="73141" sId="1" xfDxf="1" dxf="1">
    <nc r="G1256">
      <v>15</v>
    </nc>
    <ndxf>
      <alignment horizontal="center" vertical="center" readingOrder="0"/>
      <border outline="0">
        <left style="thin">
          <color auto="1"/>
        </left>
        <right style="thin">
          <color auto="1"/>
        </right>
        <top style="thin">
          <color auto="1"/>
        </top>
        <bottom style="thin">
          <color auto="1"/>
        </bottom>
      </border>
    </ndxf>
  </rcc>
  <rcc rId="73142" sId="1" xfDxf="1" dxf="1">
    <nc r="D1257"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43" sId="1" xfDxf="1" dxf="1">
    <nc r="E1257" t="inlineStr">
      <is>
        <t>Grikių sėklų, biomasės ir produktų funkcinių ir potencialiai toksiškų junginių moksliniai tyrimai (rutino , fenolinių junginių ir antioksidantų profilio ir kiekio rodiklių įvairavimo tyrimai; potencialiai fotosensibilizuojančių protofagopirinų kiekio rodiklio studija ir tyrimai).</t>
      </is>
    </nc>
    <ndxf>
      <alignment vertical="top" wrapText="1" readingOrder="0"/>
      <border outline="0">
        <left style="thin">
          <color auto="1"/>
        </left>
        <right style="thin">
          <color auto="1"/>
        </right>
        <top style="thin">
          <color auto="1"/>
        </top>
        <bottom style="thin">
          <color auto="1"/>
        </bottom>
      </border>
      <protection locked="0"/>
    </ndxf>
  </rcc>
  <rcc rId="73144" sId="1" xfDxf="1" dxf="1">
    <nc r="F1257" t="inlineStr">
      <is>
        <t>Valdas Jakštas
profesorius
tel.: 8-37 327249
el.paštas.: farmakog@lsmuni.lt</t>
      </is>
    </nc>
    <ndxf>
      <alignment horizontal="left" vertical="top" wrapText="1" readingOrder="0"/>
      <border outline="0">
        <left style="thin">
          <color auto="1"/>
        </left>
        <right style="thin">
          <color auto="1"/>
        </right>
        <top style="thin">
          <color auto="1"/>
        </top>
        <bottom style="thin">
          <color auto="1"/>
        </bottom>
      </border>
      <protection locked="0"/>
    </ndxf>
  </rcc>
  <rcc rId="73145" sId="1" xfDxf="1" dxf="1">
    <nc r="G1257">
      <v>17</v>
    </nc>
    <ndxf>
      <alignment horizontal="center" vertical="center" readingOrder="0"/>
      <border outline="0">
        <left style="thin">
          <color auto="1"/>
        </left>
        <right style="thin">
          <color auto="1"/>
        </right>
        <top style="thin">
          <color auto="1"/>
        </top>
        <bottom style="thin">
          <color auto="1"/>
        </bottom>
      </border>
    </ndxf>
  </rcc>
  <rcc rId="73146" sId="1" xfDxf="1" dxf="1">
    <nc r="D1258"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47" sId="1" xfDxf="1" dxf="1">
    <nc r="E1258" t="inlineStr">
      <is>
        <t>Saccharomycex cerevisae  ir endo - 1,4-β- ksilanazės mišinio įtaka karvių didžiojo prieskrandžio fermentaciniams procesams gerinantiems pieno kokybę</t>
      </is>
    </nc>
    <ndxf>
      <alignment vertical="top" wrapText="1" readingOrder="0"/>
      <border outline="0">
        <left style="thin">
          <color auto="1"/>
        </left>
        <right style="thin">
          <color auto="1"/>
        </right>
        <top style="thin">
          <color auto="1"/>
        </top>
        <bottom style="thin">
          <color auto="1"/>
        </bottom>
      </border>
      <protection locked="0"/>
    </ndxf>
  </rcc>
  <rcc rId="73148" sId="1" xfDxf="1" dxf="1">
    <nc r="F1258" t="inlineStr">
      <is>
        <t>Antanas Sederevičius
profesorius
tel.: 8-37 363362
el. paštas: antanas.sederevicius@lsmuni.lt</t>
      </is>
    </nc>
    <ndxf>
      <alignment horizontal="left" vertical="top" wrapText="1" readingOrder="0"/>
      <border outline="0">
        <left style="thin">
          <color auto="1"/>
        </left>
        <right style="thin">
          <color auto="1"/>
        </right>
        <top style="thin">
          <color auto="1"/>
        </top>
        <bottom style="thin">
          <color auto="1"/>
        </bottom>
      </border>
      <protection locked="0"/>
    </ndxf>
  </rcc>
  <rcc rId="73149" sId="1" xfDxf="1" dxf="1">
    <nc r="G1258">
      <v>17</v>
    </nc>
    <ndxf>
      <alignment horizontal="center" vertical="center" readingOrder="0"/>
      <border outline="0">
        <left style="thin">
          <color auto="1"/>
        </left>
        <right style="thin">
          <color auto="1"/>
        </right>
        <top style="thin">
          <color auto="1"/>
        </top>
        <bottom style="thin">
          <color auto="1"/>
        </bottom>
      </border>
    </ndxf>
  </rcc>
  <rcc rId="73150" sId="1" xfDxf="1" dxf="1">
    <nc r="D1259"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51" sId="1" xfDxf="1" dxf="1">
    <nc r="E1259" t="inlineStr">
      <is>
        <t>Karvių periodo po atvedimo klinikinio vertinimo sistema pagal pieno sudėtį ir progesterono profilį</t>
      </is>
    </nc>
    <ndxf>
      <alignment vertical="top" wrapText="1" readingOrder="0"/>
      <border outline="0">
        <left style="thin">
          <color auto="1"/>
        </left>
        <right style="thin">
          <color auto="1"/>
        </right>
        <top style="thin">
          <color auto="1"/>
        </top>
        <bottom style="thin">
          <color auto="1"/>
        </bottom>
      </border>
      <protection locked="0"/>
    </ndxf>
  </rcc>
  <rcc rId="73152" sId="1" xfDxf="1" dxf="1">
    <nc r="F1259" t="inlineStr">
      <is>
        <t>prof. dr. Vytuolis Žilaitis
Veterinarijos tęstinio mokymo ir konsultavimo
centro koordinatorius
tel.: 8-37 363502
el. paštas: vytuolis.zilaitis@lsmuni.lt</t>
      </is>
    </nc>
    <ndxf>
      <alignment horizontal="left" vertical="top" wrapText="1" readingOrder="0"/>
      <border outline="0">
        <left style="thin">
          <color auto="1"/>
        </left>
        <right style="thin">
          <color auto="1"/>
        </right>
        <top style="thin">
          <color auto="1"/>
        </top>
        <bottom style="thin">
          <color auto="1"/>
        </bottom>
      </border>
      <protection locked="0"/>
    </ndxf>
  </rcc>
  <rcc rId="73153" sId="1" xfDxf="1" dxf="1">
    <nc r="G1259">
      <v>17</v>
    </nc>
    <ndxf>
      <alignment horizontal="center" vertical="center" readingOrder="0"/>
      <border outline="0">
        <left style="thin">
          <color auto="1"/>
        </left>
        <right style="thin">
          <color auto="1"/>
        </right>
        <top style="thin">
          <color auto="1"/>
        </top>
        <bottom style="thin">
          <color auto="1"/>
        </bottom>
      </border>
    </ndxf>
  </rcc>
  <rcc rId="73154" sId="1" xfDxf="1" dxf="1">
    <nc r="D1260"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55" sId="1" xfDxf="1" dxf="1">
    <nc r="E1260" t="inlineStr">
      <is>
        <t>Atsparumą antibakterinėms ir dezinfekcinėms medžiagoms koduojančių genetinių elementų nustatymas gyvūninės ir negyvūninės kilmės maiste. Moksliniai tyrimai.</t>
      </is>
    </nc>
    <ndxf>
      <alignment vertical="top" wrapText="1" readingOrder="0"/>
      <border outline="0">
        <left style="thin">
          <color auto="1"/>
        </left>
        <right style="thin">
          <color auto="1"/>
        </right>
        <top style="thin">
          <color auto="1"/>
        </top>
        <bottom style="thin">
          <color auto="1"/>
        </bottom>
      </border>
      <protection locked="0"/>
    </ndxf>
  </rcc>
  <rcc rId="73156" sId="1" xfDxf="1" dxf="1">
    <nc r="F1260" t="inlineStr">
      <is>
        <t>Raimundas Mockeliūnas
Mikrobiologijos ir virusologijos instituto vadovas
tel.: 8-698 87700
el.paštas: raimundas.mockeliunas@lsmuni.lt
Alvydas Pavilonis
profesorius
tel.: 8-687 45070
el.paštas: alvydas.pavilonis@lsmuni.lt</t>
      </is>
    </nc>
    <ndxf>
      <alignment horizontal="left" vertical="top" wrapText="1" readingOrder="0"/>
      <border outline="0">
        <left style="thin">
          <color auto="1"/>
        </left>
        <right style="thin">
          <color auto="1"/>
        </right>
        <top style="thin">
          <color auto="1"/>
        </top>
        <bottom style="thin">
          <color auto="1"/>
        </bottom>
      </border>
      <protection locked="0"/>
    </ndxf>
  </rcc>
  <rcc rId="73157" sId="1" xfDxf="1" dxf="1">
    <nc r="G1260">
      <v>17</v>
    </nc>
    <ndxf>
      <alignment horizontal="center" vertical="center" readingOrder="0"/>
      <border outline="0">
        <left style="thin">
          <color auto="1"/>
        </left>
        <right style="thin">
          <color auto="1"/>
        </right>
        <top style="thin">
          <color auto="1"/>
        </top>
        <bottom style="thin">
          <color auto="1"/>
        </bottom>
      </border>
    </ndxf>
  </rcc>
  <rcc rId="73158" sId="1" xfDxf="1" dxf="1">
    <nc r="D1261"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59" sId="1" xfDxf="1" dxf="1">
    <nc r="E1261" t="inlineStr">
      <is>
        <t>Faktorių, įtakojančių šiltnamio efektą sukeliančių dujų (NH4 ir CO2) išsiskyrimo mažinimą, konservuojant žaliuosius pašarus ir šeriant galvijus, tyrimai. 
 Visais klausimais bus gauti konkretūs rezultatai ir/ar atliktos  techninės galimybių studijos.</t>
      </is>
    </nc>
    <ndxf>
      <alignment vertical="top" wrapText="1" readingOrder="0"/>
      <border outline="0">
        <left style="thin">
          <color auto="1"/>
        </left>
        <right style="thin">
          <color auto="1"/>
        </right>
        <top style="thin">
          <color auto="1"/>
        </top>
        <bottom style="thin">
          <color auto="1"/>
        </bottom>
      </border>
      <protection locked="0"/>
    </ndxf>
  </rcc>
  <rcc rId="73160" sId="1" xfDxf="1" dxf="1">
    <nc r="F1261" t="inlineStr">
      <is>
        <t>dr. Jonas Jatkauskas
vyriausias mokslo darbuotojas
tel.: 8-611 52134
el.paštas: jonas.jatkauskas@lsmuni.lt
dr. Vilma Vrotniakienė
vyresnioji mokslo darbuotoja
tel.: 8-611 14387
el.paštas: vilma.vrotniakiene@lsmuni.lt</t>
      </is>
    </nc>
    <ndxf>
      <alignment horizontal="left" vertical="top" wrapText="1" readingOrder="0"/>
      <border outline="0">
        <left style="thin">
          <color auto="1"/>
        </left>
        <right style="thin">
          <color auto="1"/>
        </right>
        <top style="thin">
          <color auto="1"/>
        </top>
        <bottom style="thin">
          <color auto="1"/>
        </bottom>
      </border>
      <protection locked="0"/>
    </ndxf>
  </rcc>
  <rcc rId="73161" sId="1" xfDxf="1" dxf="1">
    <nc r="G1261">
      <v>17</v>
    </nc>
    <ndxf>
      <alignment horizontal="center" vertical="center" readingOrder="0"/>
      <border outline="0">
        <left style="thin">
          <color auto="1"/>
        </left>
        <right style="thin">
          <color auto="1"/>
        </right>
        <top style="thin">
          <color auto="1"/>
        </top>
        <bottom style="thin">
          <color auto="1"/>
        </bottom>
      </border>
    </ndxf>
  </rcc>
  <rcc rId="73162" sId="1" xfDxf="1" dxf="1">
    <nc r="D1262"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63" sId="1" xfDxf="1" dxf="1">
    <nc r="E1262" t="inlineStr">
      <is>
        <t xml:space="preserve"> Natūralių ir konservuotų pašarų savybių, įtakojančių gyvūninio maisto funkcines savybes ir priemonių, gerinančių šias savybes, ieškojimas. Visais klausimais bus gauti konkretūs rezultatai ir/ar atliktos  techninės galimybių studijos.</t>
      </is>
    </nc>
    <ndxf>
      <alignment vertical="top" wrapText="1" readingOrder="0"/>
      <border outline="0">
        <left style="thin">
          <color auto="1"/>
        </left>
        <right style="thin">
          <color auto="1"/>
        </right>
        <top style="thin">
          <color auto="1"/>
        </top>
        <bottom style="thin">
          <color auto="1"/>
        </bottom>
      </border>
      <protection locked="0"/>
    </ndxf>
  </rcc>
  <rcc rId="73164" sId="1" xfDxf="1" dxf="1">
    <nc r="F1262" t="inlineStr">
      <is>
        <t>dr. Jonas Jatkauskas
vyriausias mokslo darbuotojas
tel.: 8-611 52134
el.paštas: jonas.jatkauskas@lsmuni.lt
dr. Vilma Vrotniakienė
vyresnioji mokslo darbuotoja
tel.: 8-611 14387
el.paštas: vilma.vrotniakiene@lsmuni.lt</t>
      </is>
    </nc>
    <ndxf>
      <alignment horizontal="left" vertical="top" wrapText="1" readingOrder="0"/>
      <border outline="0">
        <left style="thin">
          <color auto="1"/>
        </left>
        <right style="thin">
          <color auto="1"/>
        </right>
        <top style="thin">
          <color auto="1"/>
        </top>
        <bottom style="thin">
          <color auto="1"/>
        </bottom>
      </border>
      <protection locked="0"/>
    </ndxf>
  </rcc>
  <rcc rId="73165" sId="1" xfDxf="1" dxf="1">
    <nc r="G1262">
      <v>17</v>
    </nc>
    <ndxf>
      <alignment horizontal="center" vertical="center" readingOrder="0"/>
      <border outline="0">
        <left style="thin">
          <color auto="1"/>
        </left>
        <right style="thin">
          <color auto="1"/>
        </right>
        <top style="thin">
          <color auto="1"/>
        </top>
        <bottom style="thin">
          <color auto="1"/>
        </bottom>
      </border>
    </ndxf>
  </rcc>
  <rcc rId="73166" sId="1" xfDxf="1" dxf="1">
    <nc r="D1263"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67" sId="1" xfDxf="1" dxf="1">
    <nc r="E1263" t="inlineStr">
      <is>
        <t>Paukščių mineralinės mitybos gerinimas, panaudojant gamtinės kilmės medžiagas. Atlikus tyrimus bus gauti konkretus rezultatai,  sukurti racionai paukščiams su organinės kilmės mineralinėmis medžiagomis ir užtikrintas  galutinės produkcijos saugumas</t>
      </is>
    </nc>
    <ndxf>
      <alignment vertical="top" wrapText="1" readingOrder="0"/>
      <border outline="0">
        <left style="thin">
          <color auto="1"/>
        </left>
        <right style="thin">
          <color auto="1"/>
        </right>
        <top style="thin">
          <color auto="1"/>
        </top>
        <bottom style="thin">
          <color auto="1"/>
        </bottom>
      </border>
      <protection locked="0"/>
    </ndxf>
  </rcc>
  <rcc rId="73168" sId="1" xfDxf="1" dxf="1">
    <nc r="F1263" t="inlineStr">
      <is>
        <t>Robertas Juodka
vyresnysis mokslo darbuotojas
tel. 8-615 35692
el. paštas: robertasjuodka@gmail.com</t>
      </is>
    </nc>
    <ndxf>
      <alignment horizontal="left" vertical="top" wrapText="1" readingOrder="0"/>
      <border outline="0">
        <left style="thin">
          <color auto="1"/>
        </left>
        <right style="thin">
          <color auto="1"/>
        </right>
        <top style="thin">
          <color auto="1"/>
        </top>
        <bottom style="thin">
          <color auto="1"/>
        </bottom>
      </border>
      <protection locked="0"/>
    </ndxf>
  </rcc>
  <rcc rId="73169" sId="1" xfDxf="1" dxf="1">
    <nc r="G1263">
      <v>17</v>
    </nc>
    <ndxf>
      <alignment horizontal="center" vertical="center" readingOrder="0"/>
      <border outline="0">
        <left style="thin">
          <color auto="1"/>
        </left>
        <right style="thin">
          <color auto="1"/>
        </right>
        <top style="thin">
          <color auto="1"/>
        </top>
        <bottom style="thin">
          <color auto="1"/>
        </bottom>
      </border>
    </ndxf>
  </rcc>
  <rcc rId="73170" sId="1" xfDxf="1" dxf="1">
    <nc r="D1264"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71" sId="1" xfDxf="1" dxf="1">
    <nc r="E1264" t="inlineStr">
      <is>
        <t xml:space="preserve">Gyvūnų technologijų modeliavimas, siekiant užtikrinti gyvūnų gerovę, sveikatingumą  bei  aukštą produktyvumą  ir produkcijos kokybę. Atlikus tyrimus bus gauti nauji rezultatai, įvertintos technologijos </t>
      </is>
    </nc>
    <ndxf>
      <alignment vertical="top" wrapText="1" readingOrder="0"/>
      <border outline="0">
        <left style="thin">
          <color auto="1"/>
        </left>
        <right style="thin">
          <color auto="1"/>
        </right>
        <top style="thin">
          <color auto="1"/>
        </top>
        <bottom style="thin">
          <color auto="1"/>
        </bottom>
      </border>
      <protection locked="0"/>
    </ndxf>
  </rcc>
  <rcc rId="73172" sId="1" xfDxf="1" dxf="1">
    <nc r="F1264" t="inlineStr">
      <is>
        <t>Remigijus Juška
vyresnysis mokslo darbuotojas
tel.: 8-615 48596
el.paštas: rjuska@yahoo.com</t>
      </is>
    </nc>
    <ndxf>
      <alignment horizontal="left" vertical="top" wrapText="1" readingOrder="0"/>
      <border outline="0">
        <left style="thin">
          <color auto="1"/>
        </left>
        <right style="thin">
          <color auto="1"/>
        </right>
        <top style="thin">
          <color auto="1"/>
        </top>
        <bottom style="thin">
          <color auto="1"/>
        </bottom>
      </border>
      <protection locked="0"/>
    </ndxf>
  </rcc>
  <rcc rId="73173" sId="1" xfDxf="1" dxf="1">
    <nc r="G1264">
      <v>17</v>
    </nc>
    <ndxf>
      <alignment horizontal="center" vertical="center" readingOrder="0"/>
      <border outline="0">
        <left style="thin">
          <color auto="1"/>
        </left>
        <right style="thin">
          <color auto="1"/>
        </right>
        <top style="thin">
          <color auto="1"/>
        </top>
        <bottom style="thin">
          <color auto="1"/>
        </bottom>
      </border>
    </ndxf>
  </rcc>
  <rcc rId="73174" sId="1" xfDxf="1" dxf="1">
    <nc r="D1265"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75" sId="1" xfDxf="1" dxf="1">
    <nc r="E1265" t="inlineStr">
      <is>
        <t xml:space="preserve">Biohigieninių priemonių naudojimo būdų tyrimai ir inovatyvių priemonių paieška ir taikymas gyvulininkystės ūkiuose. Atlikus tyrimus bus pasiūlytos  optimaliausios priemonės ir naujausi būdai </t>
      </is>
    </nc>
    <ndxf>
      <alignment vertical="top" wrapText="1" readingOrder="0"/>
      <border outline="0">
        <left style="thin">
          <color auto="1"/>
        </left>
        <right style="thin">
          <color auto="1"/>
        </right>
        <top style="thin">
          <color auto="1"/>
        </top>
        <bottom style="thin">
          <color auto="1"/>
        </bottom>
      </border>
      <protection locked="0"/>
    </ndxf>
  </rcc>
  <rcc rId="73176" sId="1" xfDxf="1" dxf="1">
    <nc r="F1265" t="inlineStr">
      <is>
        <t>Remigijus Juška
vyresnysis mokslo darbuotojas
tel.: 8-615 48596
el.paštas: rjuska@yahoo.com</t>
      </is>
    </nc>
    <ndxf>
      <alignment horizontal="left" vertical="top" wrapText="1" readingOrder="0"/>
      <border outline="0">
        <left style="thin">
          <color auto="1"/>
        </left>
        <right style="thin">
          <color auto="1"/>
        </right>
        <top style="thin">
          <color auto="1"/>
        </top>
        <bottom style="thin">
          <color auto="1"/>
        </bottom>
      </border>
      <protection locked="0"/>
    </ndxf>
  </rcc>
  <rcc rId="73177" sId="1" xfDxf="1" dxf="1">
    <nc r="G1265">
      <v>17</v>
    </nc>
    <ndxf>
      <alignment horizontal="center" vertical="center" readingOrder="0"/>
      <border outline="0">
        <left style="thin">
          <color auto="1"/>
        </left>
        <right style="thin">
          <color auto="1"/>
        </right>
        <top style="thin">
          <color auto="1"/>
        </top>
        <bottom style="thin">
          <color auto="1"/>
        </bottom>
      </border>
    </ndxf>
  </rcc>
  <rcc rId="73178" sId="1" xfDxf="1" dxf="1">
    <nc r="D1266"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79" sId="1" xfDxf="1" dxf="1">
    <nc r="E1266" t="inlineStr">
      <is>
        <t>Biolustų ir (bio)jutiklių technologijos maisto analizei</t>
      </is>
    </nc>
    <ndxf>
      <alignment vertical="top" wrapText="1" readingOrder="0"/>
      <border outline="0">
        <left style="thin">
          <color auto="1"/>
        </left>
        <right style="thin">
          <color auto="1"/>
        </right>
        <top style="thin">
          <color auto="1"/>
        </top>
        <bottom style="thin">
          <color auto="1"/>
        </bottom>
      </border>
      <protection locked="0"/>
    </ndxf>
  </rcc>
  <rcc rId="73180" sId="1" xfDxf="1" dxf="1">
    <nc r="F1266" t="inlineStr">
      <is>
        <t>Dr. Rasa Pauliukaitė
FTMC Nanoinžinerijos skyrius
Tel. (8 5) 2644688
El. p.: pauliukaite@ftmc.lt</t>
      </is>
    </nc>
    <ndxf>
      <alignment horizontal="left" vertical="top" wrapText="1" readingOrder="0"/>
      <border outline="0">
        <left style="thin">
          <color auto="1"/>
        </left>
        <right style="thin">
          <color auto="1"/>
        </right>
        <top style="thin">
          <color auto="1"/>
        </top>
        <bottom style="thin">
          <color auto="1"/>
        </bottom>
      </border>
      <protection locked="0"/>
    </ndxf>
  </rcc>
  <rcc rId="73181" sId="1" xfDxf="1" dxf="1">
    <nc r="G1266">
      <v>18</v>
    </nc>
    <ndxf>
      <alignment horizontal="center" vertical="center" readingOrder="0"/>
      <border outline="0">
        <left style="thin">
          <color auto="1"/>
        </left>
        <right style="thin">
          <color auto="1"/>
        </right>
        <top style="thin">
          <color auto="1"/>
        </top>
        <bottom style="thin">
          <color auto="1"/>
        </bottom>
      </border>
    </ndxf>
  </rcc>
  <rcc rId="73182" sId="1" xfDxf="1" dxf="1">
    <nc r="D1267"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83" sId="1" xfDxf="1" dxf="1">
    <nc r="E1267" t="inlineStr">
      <is>
        <t>Dirvos paruošimo mašinų tausojančiose žemdirbystės sistemose tyrimai.</t>
      </is>
    </nc>
    <ndxf>
      <alignment vertical="top" wrapText="1" readingOrder="0"/>
      <border outline="0">
        <left style="thin">
          <color auto="1"/>
        </left>
        <right style="thin">
          <color auto="1"/>
        </right>
        <top style="thin">
          <color auto="1"/>
        </top>
        <bottom style="thin">
          <color auto="1"/>
        </bottom>
      </border>
      <protection locked="0"/>
    </ndxf>
  </rcc>
  <rcc rId="73184" sId="1" xfDxf="1" dxf="1">
    <nc r="F1267" t="inlineStr">
      <is>
        <t xml:space="preserve">Prof. dr. Egidijus Šarauskis
El.p. egidijus.sarauskis@asu.lt
Tel. (8 37) 752377
</t>
      </is>
    </nc>
    <ndxf>
      <alignment horizontal="left" vertical="top" wrapText="1" readingOrder="0"/>
      <border outline="0">
        <left style="thin">
          <color auto="1"/>
        </left>
        <right style="thin">
          <color auto="1"/>
        </right>
        <top style="thin">
          <color auto="1"/>
        </top>
        <bottom style="thin">
          <color auto="1"/>
        </bottom>
      </border>
      <protection locked="0"/>
    </ndxf>
  </rcc>
  <rcc rId="73185" sId="1" xfDxf="1" dxf="1">
    <nc r="G1267">
      <v>19</v>
    </nc>
    <ndxf>
      <alignment horizontal="center" vertical="center" readingOrder="0"/>
      <border outline="0">
        <left style="thin">
          <color auto="1"/>
        </left>
        <right style="thin">
          <color auto="1"/>
        </right>
        <top style="thin">
          <color auto="1"/>
        </top>
        <bottom style="thin">
          <color auto="1"/>
        </bottom>
      </border>
    </ndxf>
  </rcc>
  <rcc rId="73186" sId="1" xfDxf="1" dxf="1">
    <nc r="D1268"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87" sId="1" xfDxf="1" dxf="1">
    <nc r="E1268" t="inlineStr">
      <is>
        <t>Biologinių preparatų įtakos žemės dirbimo mašinų darbo technologiniams procesams įvairiose dirvose tyrimai.</t>
      </is>
    </nc>
    <ndxf>
      <alignment vertical="top" wrapText="1" readingOrder="0"/>
      <border outline="0">
        <left style="thin">
          <color auto="1"/>
        </left>
        <right style="thin">
          <color auto="1"/>
        </right>
        <top style="thin">
          <color auto="1"/>
        </top>
        <bottom style="thin">
          <color auto="1"/>
        </bottom>
      </border>
      <protection locked="0"/>
    </ndxf>
  </rcc>
  <rcc rId="73188" sId="1" xfDxf="1" dxf="1">
    <nc r="F1268" t="inlineStr">
      <is>
        <t xml:space="preserve">Prof. dr. Egidijus Šarauskis
El.p. egidijus.sarauskis@asu.lt
Tel. (8 37) 752377
</t>
      </is>
    </nc>
    <ndxf>
      <alignment horizontal="left" vertical="top" wrapText="1" readingOrder="0"/>
      <border outline="0">
        <left style="thin">
          <color auto="1"/>
        </left>
        <right style="thin">
          <color auto="1"/>
        </right>
        <top style="thin">
          <color auto="1"/>
        </top>
        <bottom style="thin">
          <color auto="1"/>
        </bottom>
      </border>
      <protection locked="0"/>
    </ndxf>
  </rcc>
  <rcc rId="73189" sId="1" xfDxf="1" dxf="1">
    <nc r="G1268">
      <v>19</v>
    </nc>
    <ndxf>
      <alignment horizontal="center" vertical="center" readingOrder="0"/>
      <border outline="0">
        <left style="thin">
          <color auto="1"/>
        </left>
        <right style="thin">
          <color auto="1"/>
        </right>
        <top style="thin">
          <color auto="1"/>
        </top>
        <bottom style="thin">
          <color auto="1"/>
        </bottom>
      </border>
    </ndxf>
  </rcc>
  <rcc rId="73190" sId="1" xfDxf="1" dxf="1">
    <nc r="D1269"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91" sId="1" xfDxf="1" dxf="1">
    <nc r="E1269" t="inlineStr">
      <is>
        <t>Pažangių inovatyvių sprendimų paieška dirvožemio derlingumui didinti ir kenksmingųjų organizmų kontrolei, tam panaudojant inovatyvias ir uždaro energijos apykaitos ciklo užtikrinimo priemones, kurios leistų mažinti anglies emisiją į atmosferą ir didinti anglies sankaupas dirvožemyje, tausoti išteklius ir aplinką, išsaugoti biologinę įvairovę, didinti ekonominį efektyvumą ir augalų produktyvumą.</t>
      </is>
    </nc>
    <ndxf>
      <alignment vertical="top" wrapText="1" readingOrder="0"/>
      <border outline="0">
        <left style="thin">
          <color auto="1"/>
        </left>
        <right style="thin">
          <color auto="1"/>
        </right>
        <top style="thin">
          <color auto="1"/>
        </top>
        <bottom style="thin">
          <color auto="1"/>
        </bottom>
      </border>
      <protection locked="0"/>
    </ndxf>
  </rcc>
  <rcc rId="73192" sId="1" xfDxf="1" dxf="1">
    <nc r="F1269" t="inlineStr">
      <is>
        <t>Prof. dr. Vaclovas Bogužas 
Tel. +37068543622
El. p. vaclovas.boguzas@asu.lt</t>
      </is>
    </nc>
    <ndxf>
      <alignment horizontal="left" vertical="top" wrapText="1" readingOrder="0"/>
      <border outline="0">
        <left style="thin">
          <color auto="1"/>
        </left>
        <right style="thin">
          <color auto="1"/>
        </right>
        <top style="thin">
          <color auto="1"/>
        </top>
        <bottom style="thin">
          <color auto="1"/>
        </bottom>
      </border>
      <protection locked="0"/>
    </ndxf>
  </rcc>
  <rcc rId="73193" sId="1" xfDxf="1" dxf="1">
    <nc r="G1269">
      <v>19</v>
    </nc>
    <ndxf>
      <alignment horizontal="center" vertical="center" readingOrder="0"/>
      <border outline="0">
        <left style="thin">
          <color auto="1"/>
        </left>
        <right style="thin">
          <color auto="1"/>
        </right>
        <top style="thin">
          <color auto="1"/>
        </top>
        <bottom style="thin">
          <color auto="1"/>
        </bottom>
      </border>
    </ndxf>
  </rcc>
  <rcc rId="73194" sId="1" xfDxf="1" dxf="1">
    <nc r="D1270"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95" sId="1" xfDxf="1" dxf="1">
    <nc r="E1270" t="inlineStr">
      <is>
        <t>Žemes ukio ir maisto perdirbimo atliekų panaudojimo dirvožemio derlingumui didinti tyrimai ir naujų beatliekinių technologijų paieška.</t>
      </is>
    </nc>
    <ndxf>
      <alignment vertical="top" wrapText="1" readingOrder="0"/>
      <border outline="0">
        <left style="thin">
          <color auto="1"/>
        </left>
        <right style="thin">
          <color auto="1"/>
        </right>
        <top style="thin">
          <color auto="1"/>
        </top>
        <bottom style="thin">
          <color auto="1"/>
        </bottom>
      </border>
      <protection locked="0"/>
    </ndxf>
  </rcc>
  <rcc rId="73196" sId="1" xfDxf="1" dxf="1">
    <nc r="F1270" t="inlineStr">
      <is>
        <t>Prof. dr. Vaclovas Bogužas 
Tel. +37068543622
El. p. vaclovas.boguzas@asu.lt 
Doc. dr. Rimantas Vaisvalavičius
Tel. (8 37) 752233
El. p. rimantas.vaisvalavičius@asu.lt</t>
      </is>
    </nc>
    <ndxf>
      <alignment horizontal="left" vertical="top" wrapText="1" readingOrder="0"/>
      <border outline="0">
        <left style="thin">
          <color auto="1"/>
        </left>
        <right style="thin">
          <color auto="1"/>
        </right>
        <top style="thin">
          <color auto="1"/>
        </top>
        <bottom style="thin">
          <color auto="1"/>
        </bottom>
      </border>
      <protection locked="0"/>
    </ndxf>
  </rcc>
  <rcc rId="73197" sId="1" xfDxf="1" dxf="1">
    <nc r="G1270">
      <v>19</v>
    </nc>
    <ndxf>
      <alignment horizontal="center" vertical="center" readingOrder="0"/>
      <border outline="0">
        <left style="thin">
          <color auto="1"/>
        </left>
        <right style="thin">
          <color auto="1"/>
        </right>
        <top style="thin">
          <color auto="1"/>
        </top>
        <bottom style="thin">
          <color auto="1"/>
        </bottom>
      </border>
    </ndxf>
  </rcc>
  <rcc rId="73198" sId="1" xfDxf="1" dxf="1">
    <nc r="D1271"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199" sId="1" xfDxf="1" dxf="1">
    <nc r="E1271" t="inlineStr">
      <is>
        <t>Mobiliosios informacinės sistemos, padedančios pasirinkti saugius maisto produktus, koncepcijos formulavimas, patvirtinimas, maketo kūrimas ir testavimas.</t>
      </is>
    </nc>
    <ndxf>
      <alignment vertical="top" wrapText="1" readingOrder="0"/>
      <border outline="0">
        <left style="thin">
          <color auto="1"/>
        </left>
        <right style="thin">
          <color auto="1"/>
        </right>
        <top style="thin">
          <color auto="1"/>
        </top>
        <bottom style="thin">
          <color auto="1"/>
        </bottom>
      </border>
      <protection locked="0"/>
    </ndxf>
  </rcc>
  <rcc rId="73200" sId="1" xfDxf="1" dxf="1">
    <nc r="F1271" t="inlineStr">
      <is>
        <t>dr. Paulius Serafinavičius
Vyresnusis mokslo darbuotojas
 paulius.serafinavicius@bpti.lt
+37068387737</t>
      </is>
    </nc>
    <ndxf>
      <alignment horizontal="left" vertical="top" wrapText="1" readingOrder="0"/>
      <border outline="0">
        <left style="thin">
          <color auto="1"/>
        </left>
        <right style="thin">
          <color auto="1"/>
        </right>
        <top style="thin">
          <color auto="1"/>
        </top>
        <bottom style="thin">
          <color auto="1"/>
        </bottom>
      </border>
      <protection locked="0"/>
    </ndxf>
  </rcc>
  <rcc rId="73201" sId="1" xfDxf="1" dxf="1">
    <nc r="G1271">
      <v>20</v>
    </nc>
    <ndxf>
      <alignment horizontal="center" vertical="center" readingOrder="0"/>
      <border outline="0">
        <left style="thin">
          <color auto="1"/>
        </left>
        <right style="thin">
          <color auto="1"/>
        </right>
        <top style="thin">
          <color auto="1"/>
        </top>
        <bottom style="thin">
          <color auto="1"/>
        </bottom>
      </border>
    </ndxf>
  </rcc>
  <rcc rId="73202" sId="1" xfDxf="1" dxf="1">
    <nc r="D1272"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203" sId="1" xfDxf="1" dxf="1">
    <nc r="E1272" t="inlineStr">
      <is>
        <t>Duomenų gamybos, dirbtinio intelekto ir statistinės analizės taikymų saugesniam maistui moksliniai tyrimai</t>
      </is>
    </nc>
    <ndxf>
      <alignment vertical="top" wrapText="1" readingOrder="0"/>
      <border outline="0">
        <left style="thin">
          <color auto="1"/>
        </left>
        <right style="thin">
          <color auto="1"/>
        </right>
        <top style="thin">
          <color auto="1"/>
        </top>
        <bottom style="thin">
          <color auto="1"/>
        </bottom>
      </border>
      <protection locked="0"/>
    </ndxf>
  </rcc>
  <rcc rId="73204" sId="1" xfDxf="1" dxf="1">
    <nc r="F1272" t="inlineStr">
      <is>
        <t>Prof. Tomas Krilavičius
IT skyriaus vadovas 
 t.krilavicius@bpti.lt
 +37061804223</t>
      </is>
    </nc>
    <ndxf>
      <alignment horizontal="left" vertical="top" wrapText="1" readingOrder="0"/>
      <border outline="0">
        <left style="thin">
          <color auto="1"/>
        </left>
        <right style="thin">
          <color auto="1"/>
        </right>
        <top style="thin">
          <color auto="1"/>
        </top>
        <bottom style="thin">
          <color auto="1"/>
        </bottom>
      </border>
      <protection locked="0"/>
    </ndxf>
  </rcc>
  <rcc rId="73205" sId="1" xfDxf="1" dxf="1">
    <nc r="G1272">
      <v>20</v>
    </nc>
    <ndxf>
      <alignment horizontal="center" vertical="center" readingOrder="0"/>
      <border outline="0">
        <left style="thin">
          <color auto="1"/>
        </left>
        <right style="thin">
          <color auto="1"/>
        </right>
        <top style="thin">
          <color auto="1"/>
        </top>
        <bottom style="thin">
          <color auto="1"/>
        </bottom>
      </border>
    </ndxf>
  </rcc>
  <rcc rId="73206" sId="1" xfDxf="1" dxf="1">
    <nc r="D1273"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207" sId="1" xfDxf="1" dxf="1">
    <nc r="E1273" t="inlineStr">
      <is>
        <t>Ekonomiškai ir ekologiškai svarbių grybų rūšių identifikavimas</t>
      </is>
    </nc>
    <ndxf>
      <alignment vertical="top" wrapText="1" readingOrder="0"/>
      <border outline="0">
        <left style="thin">
          <color auto="1"/>
        </left>
        <right style="thin">
          <color auto="1"/>
        </right>
        <top style="thin">
          <color auto="1"/>
        </top>
        <bottom style="thin">
          <color auto="1"/>
        </bottom>
      </border>
      <protection locked="0"/>
    </ndxf>
  </rcc>
  <rcc rId="73208" sId="1" xfDxf="1" dxf="1">
    <nc r="F1273" t="inlineStr">
      <is>
        <t>Sigitas Šulčius, GTAPC
vadovas, 864591880
sigitas.sulcius@gamtostyrimai.lt</t>
      </is>
    </nc>
    <ndxf>
      <alignment horizontal="left" vertical="top" wrapText="1" readingOrder="0"/>
      <border outline="0">
        <left style="thin">
          <color auto="1"/>
        </left>
        <right style="thin">
          <color auto="1"/>
        </right>
        <top style="thin">
          <color auto="1"/>
        </top>
        <bottom style="thin">
          <color auto="1"/>
        </bottom>
      </border>
      <protection locked="0"/>
    </ndxf>
  </rcc>
  <rcc rId="73209" sId="1" xfDxf="1" dxf="1">
    <nc r="G1273">
      <v>21</v>
    </nc>
    <ndxf>
      <alignment horizontal="center" vertical="center" readingOrder="0"/>
      <border outline="0">
        <left style="thin">
          <color auto="1"/>
        </left>
        <right style="thin">
          <color auto="1"/>
        </right>
        <top style="thin">
          <color auto="1"/>
        </top>
        <bottom style="thin">
          <color auto="1"/>
        </bottom>
      </border>
    </ndxf>
  </rcc>
  <rcc rId="73210" sId="1" xfDxf="1" dxf="1">
    <nc r="D1274"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211" sId="1" xfDxf="1" dxf="1">
    <nc r="E1274" t="inlineStr">
      <is>
        <t>Perspektyvių vaistinių (aromatinių) augalų vaistinės žaliavos kiekybės ir kokybės įvertinimo inovatyvios  technologijos</t>
      </is>
    </nc>
    <ndxf>
      <alignment vertical="top" wrapText="1" readingOrder="0"/>
      <border outline="0">
        <left style="thin">
          <color auto="1"/>
        </left>
        <right style="thin">
          <color auto="1"/>
        </right>
        <top style="thin">
          <color auto="1"/>
        </top>
        <bottom style="thin">
          <color auto="1"/>
        </bottom>
      </border>
      <protection locked="0"/>
    </ndxf>
  </rcc>
  <rcc rId="73212" sId="1" xfDxf="1" dxf="1">
    <nc r="F1274" t="inlineStr">
      <is>
        <t xml:space="preserve">VDU Kauno botanikos sodas, Vaistinių ir prieskoninių augalų  kolekcijų sektorius
Prof. Dr (HP). Ona Ragažinskienė, El. p. o.ragazinskiiene@bs.vdu.lt
Tel.: +370 686 53682.
VDU Gamtos mokslų fakultetas
Biologijos katedra 
Prof. habil. dr. Audrius Maruška
El. p. a.maruska@gmf.vdu.lt
Tel. Nr. 8 37 327907
</t>
      </is>
    </nc>
    <ndxf>
      <alignment horizontal="left" vertical="top" wrapText="1" readingOrder="0"/>
      <border outline="0">
        <left style="thin">
          <color auto="1"/>
        </left>
        <right style="thin">
          <color auto="1"/>
        </right>
        <top style="thin">
          <color auto="1"/>
        </top>
        <bottom style="thin">
          <color auto="1"/>
        </bottom>
      </border>
      <protection locked="0"/>
    </ndxf>
  </rcc>
  <rcc rId="73213" sId="1" xfDxf="1" dxf="1">
    <nc r="G1274">
      <v>31</v>
    </nc>
    <ndxf>
      <alignment horizontal="center" vertical="center" readingOrder="0"/>
      <border outline="0">
        <left style="thin">
          <color auto="1"/>
        </left>
        <right style="thin">
          <color auto="1"/>
        </right>
        <top style="thin">
          <color auto="1"/>
        </top>
        <bottom style="thin">
          <color auto="1"/>
        </bottom>
      </border>
    </ndxf>
  </rcc>
  <rcc rId="73214" sId="1" xfDxf="1" dxf="1">
    <nc r="D1275"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215" sId="1" xfDxf="1" dxf="1">
    <nc r="E1275" t="inlineStr">
      <is>
        <t>Įpakavimo medžiagų, prailginančių maisto produktų galiojimo trukmę, tyrimas</t>
      </is>
    </nc>
    <ndxf>
      <alignment vertical="top" wrapText="1" readingOrder="0"/>
      <border outline="0">
        <left style="thin">
          <color auto="1"/>
        </left>
        <right style="thin">
          <color auto="1"/>
        </right>
        <top style="thin">
          <color auto="1"/>
        </top>
        <bottom style="thin">
          <color auto="1"/>
        </bottom>
      </border>
      <protection locked="0"/>
    </ndxf>
  </rcc>
  <rcc rId="73216" sId="1" xfDxf="1" dxf="1">
    <nc r="F1275" t="inlineStr">
      <is>
        <t xml:space="preserve">Sigitas Naruševičius
El. p. sigitas.narusevicius@akolegija.lt 
Tel. +370 686 83635 
</t>
      </is>
    </nc>
    <ndxf>
      <alignment horizontal="left" vertical="top" wrapText="1" readingOrder="0"/>
      <border outline="0">
        <left style="thin">
          <color auto="1"/>
        </left>
        <right style="thin">
          <color auto="1"/>
        </right>
        <top style="thin">
          <color auto="1"/>
        </top>
        <bottom style="thin">
          <color auto="1"/>
        </bottom>
      </border>
      <protection locked="0"/>
    </ndxf>
  </rcc>
  <rcc rId="73217" sId="1" xfDxf="1" dxf="1">
    <nc r="G1275">
      <v>34</v>
    </nc>
    <ndxf>
      <alignment horizontal="center" vertical="center" readingOrder="0"/>
      <border outline="0">
        <left style="thin">
          <color auto="1"/>
        </left>
        <right style="thin">
          <color auto="1"/>
        </right>
        <top style="thin">
          <color auto="1"/>
        </top>
        <bottom style="thin">
          <color auto="1"/>
        </bottom>
      </border>
    </ndxf>
  </rcc>
  <rcc rId="73218" sId="1" xfDxf="1" dxf="1">
    <nc r="D1276"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19" sId="1" xfDxf="1" dxf="1">
    <nc r="E1276" t="inlineStr">
      <is>
        <t>Specialios funkcinės paskirties maisto priedų poveikio asmens sveikatai tyrimai (atlikta techninė galimybių studija)</t>
      </is>
    </nc>
    <ndxf>
      <alignment vertical="top" wrapText="1" readingOrder="0"/>
      <border outline="0">
        <left style="thin">
          <color auto="1"/>
        </left>
        <right style="thin">
          <color auto="1"/>
        </right>
        <top style="thin">
          <color auto="1"/>
        </top>
        <bottom style="thin">
          <color auto="1"/>
        </bottom>
      </border>
      <protection locked="0"/>
    </ndxf>
  </rcc>
  <rcc rId="73220" sId="1" xfDxf="1" dxf="1">
    <nc r="F1276" t="inlineStr">
      <is>
        <t>Verslo ir finansų katedros vedėja Viktorija Palubinskienė
Tel. Nr. 8 46 433 458
El. paštas
viktorija.palubinskiene@smk.lt</t>
      </is>
    </nc>
    <ndxf>
      <alignment horizontal="left" vertical="top" wrapText="1" readingOrder="0"/>
      <border outline="0">
        <left style="thin">
          <color auto="1"/>
        </left>
        <right style="thin">
          <color auto="1"/>
        </right>
        <top style="thin">
          <color auto="1"/>
        </top>
        <bottom style="thin">
          <color auto="1"/>
        </bottom>
      </border>
      <protection locked="0"/>
    </ndxf>
  </rcc>
  <rcc rId="73221" sId="1" xfDxf="1" dxf="1">
    <nc r="G1276">
      <v>1</v>
    </nc>
    <ndxf>
      <alignment horizontal="center" vertical="center" readingOrder="0"/>
      <border outline="0">
        <left style="thin">
          <color auto="1"/>
        </left>
        <right style="thin">
          <color auto="1"/>
        </right>
        <top style="thin">
          <color auto="1"/>
        </top>
        <bottom style="thin">
          <color auto="1"/>
        </bottom>
      </border>
    </ndxf>
  </rcc>
  <rcc rId="73222" sId="1" xfDxf="1" dxf="1">
    <nc r="D1277"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23" sId="1" xfDxf="1" dxf="1">
    <nc r="E1277" t="inlineStr">
      <is>
        <t>Vaisių ir daržovių funkcionaliojo maisto  techninė galimybių studija</t>
      </is>
    </nc>
    <ndxf>
      <alignment vertical="top" wrapText="1" readingOrder="0"/>
      <border outline="0">
        <left style="thin">
          <color auto="1"/>
        </left>
        <right style="thin">
          <color auto="1"/>
        </right>
        <top style="thin">
          <color auto="1"/>
        </top>
        <bottom style="thin">
          <color auto="1"/>
        </bottom>
      </border>
      <protection locked="0"/>
    </ndxf>
  </rcc>
  <rcc rId="73224" sId="1" xfDxf="1" dxf="1">
    <nc r="F1277" t="inlineStr">
      <is>
        <t>Prof. dr. Pranas Viškelis
Tel. (8 682) 13568
biochem@lsdi.lt</t>
      </is>
    </nc>
    <ndxf>
      <alignment horizontal="left" vertical="top" wrapText="1" readingOrder="0"/>
      <border outline="0">
        <left style="thin">
          <color auto="1"/>
        </left>
        <right style="thin">
          <color auto="1"/>
        </right>
        <top style="thin">
          <color auto="1"/>
        </top>
        <bottom style="thin">
          <color auto="1"/>
        </bottom>
      </border>
      <protection locked="0"/>
    </ndxf>
  </rcc>
  <rcc rId="73225" sId="1" xfDxf="1" dxf="1">
    <nc r="G1277">
      <v>12</v>
    </nc>
    <ndxf>
      <alignment horizontal="center" vertical="center" readingOrder="0"/>
      <border outline="0">
        <left style="thin">
          <color auto="1"/>
        </left>
        <right style="thin">
          <color auto="1"/>
        </right>
        <top style="thin">
          <color auto="1"/>
        </top>
        <bottom style="thin">
          <color auto="1"/>
        </bottom>
      </border>
    </ndxf>
  </rcc>
  <rcc rId="73226" sId="1" xfDxf="1" dxf="1">
    <nc r="D1278"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27" sId="1" xfDxf="1" dxf="1">
    <nc r="E1278" t="inlineStr">
      <is>
        <t>Šviesos ir kitų aplinkos veiksnių efektai skirtingų rūšių daiginių auginimui ir jų kokybei</t>
      </is>
    </nc>
    <ndxf>
      <alignment vertical="top" wrapText="1" readingOrder="0"/>
      <border outline="0">
        <left style="thin">
          <color auto="1"/>
        </left>
        <right style="thin">
          <color auto="1"/>
        </right>
        <top style="thin">
          <color auto="1"/>
        </top>
        <bottom style="thin">
          <color auto="1"/>
        </bottom>
      </border>
      <protection locked="0"/>
    </ndxf>
  </rcc>
  <rcc rId="73228" sId="1" xfDxf="1" dxf="1">
    <nc r="F1278" t="inlineStr">
      <is>
        <t>Dr. Akvilė Viršilė 
tel. (8 37) 555476 
a.virsile@lsdi.lt</t>
      </is>
    </nc>
    <ndxf>
      <alignment horizontal="left" vertical="top" wrapText="1" readingOrder="0"/>
      <border outline="0">
        <left style="thin">
          <color auto="1"/>
        </left>
        <right style="thin">
          <color auto="1"/>
        </right>
        <top style="thin">
          <color auto="1"/>
        </top>
        <bottom style="thin">
          <color auto="1"/>
        </bottom>
      </border>
      <protection locked="0"/>
    </ndxf>
  </rcc>
  <rcc rId="73229" sId="1" xfDxf="1" dxf="1">
    <nc r="G1278">
      <v>12</v>
    </nc>
    <ndxf>
      <alignment horizontal="center" vertical="center" readingOrder="0"/>
      <border outline="0">
        <left style="thin">
          <color auto="1"/>
        </left>
        <right style="thin">
          <color auto="1"/>
        </right>
        <top style="thin">
          <color auto="1"/>
        </top>
        <bottom style="thin">
          <color auto="1"/>
        </bottom>
      </border>
    </ndxf>
  </rcc>
  <rcc rId="73230" sId="1" xfDxf="1" dxf="1">
    <nc r="D1279"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31" sId="1" xfDxf="1" dxf="1">
    <nc r="E1279" t="inlineStr">
      <is>
        <t>Šviesos ir kitų aplinkos veiksnių efektai vertingų biokomponentų kiekio augaluose valdymui.</t>
      </is>
    </nc>
    <ndxf>
      <alignment vertical="top" wrapText="1" readingOrder="0"/>
      <border outline="0">
        <left style="thin">
          <color auto="1"/>
        </left>
        <right style="thin">
          <color auto="1"/>
        </right>
        <top style="thin">
          <color auto="1"/>
        </top>
        <bottom style="thin">
          <color auto="1"/>
        </bottom>
      </border>
      <protection locked="0"/>
    </ndxf>
  </rcc>
  <rcc rId="73232" sId="1" xfDxf="1" dxf="1">
    <nc r="F1279" t="inlineStr">
      <is>
        <t>Dr. Akvilė Viršilė 
Tel. (8 37) 555476
a.virsile@lsdi.lt</t>
      </is>
    </nc>
    <ndxf>
      <alignment horizontal="left" vertical="top" wrapText="1" readingOrder="0"/>
      <border outline="0">
        <left style="thin">
          <color auto="1"/>
        </left>
        <right style="thin">
          <color auto="1"/>
        </right>
        <top style="thin">
          <color auto="1"/>
        </top>
        <bottom style="thin">
          <color auto="1"/>
        </bottom>
      </border>
      <protection locked="0"/>
    </ndxf>
  </rcc>
  <rcc rId="73233" sId="1" xfDxf="1" dxf="1">
    <nc r="G1279">
      <v>12</v>
    </nc>
    <ndxf>
      <alignment horizontal="center" vertical="center" readingOrder="0"/>
      <border outline="0">
        <left style="thin">
          <color auto="1"/>
        </left>
        <right style="thin">
          <color auto="1"/>
        </right>
        <top style="thin">
          <color auto="1"/>
        </top>
        <bottom style="thin">
          <color auto="1"/>
        </bottom>
      </border>
    </ndxf>
  </rcc>
  <rcc rId="73234" sId="1" xfDxf="1" dxf="1">
    <nc r="D1280"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35" sId="1" xfDxf="1" dxf="1">
    <nc r="E1280" t="inlineStr">
      <is>
        <t>Komponentų maisto papildams ir  funkciniam maistui iš bioaktyviomis medžiagomis bei savybėmis pasižyminčių vietinių  daugiamečių žolių (pupinių)  kūrimas</t>
      </is>
    </nc>
    <ndxf>
      <alignment vertical="top" wrapText="1" readingOrder="0"/>
      <border outline="0">
        <left style="thin">
          <color auto="1"/>
        </left>
        <right style="thin">
          <color auto="1"/>
        </right>
        <top style="thin">
          <color auto="1"/>
        </top>
        <bottom style="thin">
          <color auto="1"/>
        </bottom>
      </border>
      <protection locked="0"/>
    </ndxf>
  </rcc>
  <rcc rId="73236" sId="1" xfDxf="1" dxf="1">
    <nc r="F1280" t="inlineStr">
      <is>
        <t>Dr. Bronislava Butkutė
Tel. (8 612) 431 47
brone@lzi.lt</t>
      </is>
    </nc>
    <ndxf>
      <alignment horizontal="left" vertical="top" wrapText="1" readingOrder="0"/>
      <border outline="0">
        <left style="thin">
          <color auto="1"/>
        </left>
        <right style="thin">
          <color auto="1"/>
        </right>
        <top style="thin">
          <color auto="1"/>
        </top>
        <bottom style="thin">
          <color auto="1"/>
        </bottom>
      </border>
      <protection locked="0"/>
    </ndxf>
  </rcc>
  <rcc rId="73237" sId="1" xfDxf="1" dxf="1">
    <nc r="G1280">
      <v>12</v>
    </nc>
    <ndxf>
      <alignment horizontal="center" vertical="center" readingOrder="0"/>
      <border outline="0">
        <left style="thin">
          <color auto="1"/>
        </left>
        <right style="thin">
          <color auto="1"/>
        </right>
        <top style="thin">
          <color auto="1"/>
        </top>
        <bottom style="thin">
          <color auto="1"/>
        </bottom>
      </border>
    </ndxf>
  </rcc>
  <rcc rId="73238" sId="1" xfDxf="1" dxf="1">
    <nc r="D1281"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39" sId="1" xfDxf="1" dxf="1">
    <nc r="E1281" t="inlineStr">
      <is>
        <t>Bioaktyvių medžiagų išsaugojimas ir probiotinių mikroorganizmų gyvybingumo išlaikymas maisto modelinėse sistemose</t>
      </is>
    </nc>
    <ndxf>
      <alignment vertical="top" wrapText="1" readingOrder="0"/>
      <border outline="0">
        <left style="thin">
          <color auto="1"/>
        </left>
        <right style="thin">
          <color auto="1"/>
        </right>
        <top style="thin">
          <color auto="1"/>
        </top>
        <bottom style="thin">
          <color auto="1"/>
        </bottom>
      </border>
      <protection locked="0"/>
    </ndxf>
  </rcc>
  <rcc rId="73240" sId="1" xfDxf="1" dxf="1">
    <nc r="F1281" t="inlineStr">
      <is>
        <t>Dr. Ingrida Kraujutienė
Maisto technologijos katedros vedėja
8 (37) 352312
ingrida.kraujutiene@go.kauko.lt</t>
      </is>
    </nc>
    <ndxf>
      <alignment horizontal="left" vertical="top" wrapText="1" readingOrder="0"/>
      <border outline="0">
        <left style="thin">
          <color auto="1"/>
        </left>
        <right style="thin">
          <color auto="1"/>
        </right>
        <top style="thin">
          <color auto="1"/>
        </top>
        <bottom style="thin">
          <color auto="1"/>
        </bottom>
      </border>
      <protection locked="0"/>
    </ndxf>
  </rcc>
  <rcc rId="73241" sId="1" xfDxf="1" dxf="1">
    <nc r="G1281">
      <v>15</v>
    </nc>
    <ndxf>
      <alignment horizontal="center" vertical="center" readingOrder="0"/>
      <border outline="0">
        <left style="thin">
          <color auto="1"/>
        </left>
        <right style="thin">
          <color auto="1"/>
        </right>
        <top style="thin">
          <color auto="1"/>
        </top>
        <bottom style="thin">
          <color auto="1"/>
        </bottom>
      </border>
    </ndxf>
  </rcc>
  <rcc rId="73242" sId="1" xfDxf="1" dxf="1">
    <nc r="D1282"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43" sId="1" xfDxf="1" dxf="1">
    <nc r="E1282" t="inlineStr">
      <is>
        <t>Netradicinių žaliavų ir sveikatai palankių priedų panaudojimo maisto produktuose galimybių tyrimas, technologijų kūrimas ir jų adaptavimas gamyboje</t>
      </is>
    </nc>
    <ndxf>
      <alignment vertical="top" wrapText="1" readingOrder="0"/>
      <border outline="0">
        <left style="thin">
          <color auto="1"/>
        </left>
        <right style="thin">
          <color auto="1"/>
        </right>
        <top style="thin">
          <color auto="1"/>
        </top>
        <bottom style="thin">
          <color auto="1"/>
        </bottom>
      </border>
      <protection locked="0"/>
    </ndxf>
  </rcc>
  <rcc rId="73244" sId="1" xfDxf="1" dxf="1">
    <nc r="F1282" t="inlineStr">
      <is>
        <t>Dr. Ingrida Kraujutienė
Maisto technologijos katedros vedėja
8 (37) 352312
ingrida.kraujutiene@go.kauko.lt</t>
      </is>
    </nc>
    <ndxf>
      <alignment horizontal="left" vertical="top" wrapText="1" readingOrder="0"/>
      <border outline="0">
        <left style="thin">
          <color auto="1"/>
        </left>
        <right style="thin">
          <color auto="1"/>
        </right>
        <top style="thin">
          <color auto="1"/>
        </top>
        <bottom style="thin">
          <color auto="1"/>
        </bottom>
      </border>
      <protection locked="0"/>
    </ndxf>
  </rcc>
  <rcc rId="73245" sId="1" xfDxf="1" dxf="1">
    <nc r="G1282">
      <v>15</v>
    </nc>
    <ndxf>
      <alignment horizontal="center" vertical="center" readingOrder="0"/>
      <border outline="0">
        <left style="thin">
          <color auto="1"/>
        </left>
        <right style="thin">
          <color auto="1"/>
        </right>
        <top style="thin">
          <color auto="1"/>
        </top>
        <bottom style="thin">
          <color auto="1"/>
        </bottom>
      </border>
    </ndxf>
  </rcc>
  <rcc rId="73246" sId="1" xfDxf="1" dxf="1">
    <nc r="D1283"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47" sId="1" xfDxf="1" dxf="1">
    <nc r="E1283" t="inlineStr">
      <is>
        <t>Padidintos biologinės vertės maisto produktų technologiniai sprendimai ir kokybės bei saugos tyrimai</t>
      </is>
    </nc>
    <ndxf>
      <alignment vertical="top" wrapText="1" readingOrder="0"/>
      <border outline="0">
        <left style="thin">
          <color auto="1"/>
        </left>
        <right style="thin">
          <color auto="1"/>
        </right>
        <top style="thin">
          <color auto="1"/>
        </top>
        <bottom style="thin">
          <color auto="1"/>
        </bottom>
      </border>
      <protection locked="0"/>
    </ndxf>
  </rcc>
  <rcc rId="73248" sId="1" xfDxf="1" dxf="1">
    <nc r="F1283" t="inlineStr">
      <is>
        <t>Dr. Ingrida Kraujutienė
Maisto technologijos katedros vedėja
8 (37) 352312
ingrida.kraujutiene@go.kauko.lt</t>
      </is>
    </nc>
    <ndxf>
      <alignment horizontal="left" vertical="top" wrapText="1" readingOrder="0"/>
      <border outline="0">
        <left style="thin">
          <color auto="1"/>
        </left>
        <right style="thin">
          <color auto="1"/>
        </right>
        <top style="thin">
          <color auto="1"/>
        </top>
        <bottom style="thin">
          <color auto="1"/>
        </bottom>
      </border>
      <protection locked="0"/>
    </ndxf>
  </rcc>
  <rcc rId="73249" sId="1" xfDxf="1" dxf="1">
    <nc r="G1283">
      <v>15</v>
    </nc>
    <ndxf>
      <alignment horizontal="center" vertical="center" readingOrder="0"/>
      <border outline="0">
        <left style="thin">
          <color auto="1"/>
        </left>
        <right style="thin">
          <color auto="1"/>
        </right>
        <top style="thin">
          <color auto="1"/>
        </top>
        <bottom style="thin">
          <color auto="1"/>
        </bottom>
      </border>
    </ndxf>
  </rcc>
  <rcc rId="73250" sId="1" xfDxf="1" dxf="1">
    <nc r="D1284"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51" sId="1" xfDxf="1" dxf="1">
    <nc r="E1284" t="inlineStr">
      <is>
        <t>Funkcinių augalinės kilmės produktų sudėties kūrimas</t>
      </is>
    </nc>
    <ndxf>
      <alignment vertical="top" wrapText="1" readingOrder="0"/>
      <border outline="0">
        <left style="thin">
          <color auto="1"/>
        </left>
        <right style="thin">
          <color auto="1"/>
        </right>
        <top style="thin">
          <color auto="1"/>
        </top>
        <bottom style="thin">
          <color auto="1"/>
        </bottom>
      </border>
      <protection locked="0"/>
    </ndxf>
  </rcc>
  <rcc rId="73252" sId="1" xfDxf="1" dxf="1">
    <nc r="F1284" t="inlineStr">
      <is>
        <t>Nijolė Savickienė
profesorė
Tel.: 8-687 70306
el.paštas: savickienenijole@takas.lt</t>
      </is>
    </nc>
    <ndxf>
      <alignment horizontal="left" vertical="top" wrapText="1" readingOrder="0"/>
      <border outline="0">
        <left style="thin">
          <color auto="1"/>
        </left>
        <right style="thin">
          <color auto="1"/>
        </right>
        <top style="thin">
          <color auto="1"/>
        </top>
        <bottom style="thin">
          <color auto="1"/>
        </bottom>
      </border>
      <protection locked="0"/>
    </ndxf>
  </rcc>
  <rcc rId="73253" sId="1" xfDxf="1" dxf="1">
    <nc r="G1284">
      <v>17</v>
    </nc>
    <ndxf>
      <alignment horizontal="center" vertical="center" readingOrder="0"/>
      <border outline="0">
        <left style="thin">
          <color auto="1"/>
        </left>
        <right style="thin">
          <color auto="1"/>
        </right>
        <top style="thin">
          <color auto="1"/>
        </top>
        <bottom style="thin">
          <color auto="1"/>
        </bottom>
      </border>
    </ndxf>
  </rcc>
  <rcc rId="73254" sId="1" xfDxf="1" dxf="1">
    <nc r="D1285"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55" sId="1" xfDxf="1" dxf="1">
    <nc r="E1285" t="inlineStr">
      <is>
        <t>Augalinio funkcionaliojo maisto komponetų studija (studijos apimtyje: funkcionaliųjų komponentų ir/ar priedų bioaktyvumo ir toksiškumo rodiklių analizė; vienkomponenčių ir keliakomponenčių produktų sudėties  ir rekomenduotinų vartojimo rodiklių įvertinimas; analitinė-metodologinė studija pirminei tyrimo metodų ir tiriamųjų žymenų atrankai).</t>
      </is>
    </nc>
    <ndxf>
      <alignment vertical="top" wrapText="1" readingOrder="0"/>
      <border outline="0">
        <left style="thin">
          <color auto="1"/>
        </left>
        <right style="thin">
          <color auto="1"/>
        </right>
        <top style="thin">
          <color auto="1"/>
        </top>
        <bottom style="thin">
          <color auto="1"/>
        </bottom>
      </border>
      <protection locked="0"/>
    </ndxf>
  </rcc>
  <rcc rId="73256" sId="1" xfDxf="1" dxf="1">
    <nc r="F1285" t="inlineStr">
      <is>
        <t>Valdas Jakštas
profesorius
tel.: 8-37 327249
el.paštas.: farmakog@lsmuni.lt</t>
      </is>
    </nc>
    <ndxf>
      <alignment horizontal="left" vertical="top" wrapText="1" readingOrder="0"/>
      <border outline="0">
        <left style="thin">
          <color auto="1"/>
        </left>
        <right style="thin">
          <color auto="1"/>
        </right>
        <top style="thin">
          <color auto="1"/>
        </top>
        <bottom style="thin">
          <color auto="1"/>
        </bottom>
      </border>
      <protection locked="0"/>
    </ndxf>
  </rcc>
  <rcc rId="73257" sId="1" xfDxf="1" dxf="1">
    <nc r="G1285">
      <v>17</v>
    </nc>
    <ndxf>
      <alignment horizontal="center" vertical="center" readingOrder="0"/>
      <border outline="0">
        <left style="thin">
          <color auto="1"/>
        </left>
        <right style="thin">
          <color auto="1"/>
        </right>
        <top style="thin">
          <color auto="1"/>
        </top>
        <bottom style="thin">
          <color auto="1"/>
        </bottom>
      </border>
    </ndxf>
  </rcc>
  <rcc rId="73258" sId="1" xfDxf="1" dxf="1">
    <nc r="D1286"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59" sId="1" xfDxf="1" dxf="1">
    <nc r="E1286" t="inlineStr">
      <is>
        <t>Maisto, jo komponentų nukreipto sveikatos gerinimui, susirgimų rizikos sumažinimui naujų sprendimų paieška.</t>
      </is>
    </nc>
    <ndxf>
      <alignment vertical="top" wrapText="1" readingOrder="0"/>
      <border outline="0">
        <left style="thin">
          <color auto="1"/>
        </left>
        <right style="thin">
          <color auto="1"/>
        </right>
        <top style="thin">
          <color auto="1"/>
        </top>
        <bottom style="thin">
          <color auto="1"/>
        </bottom>
      </border>
      <protection locked="0"/>
    </ndxf>
  </rcc>
  <rcc rId="73260" sId="1" xfDxf="1" dxf="1">
    <nc r="F1286" t="inlineStr">
      <is>
        <t>Robertas Lažauskas
profesorius
Tel. 8-37 395380
el.paštas: robertas.lazauskas@lsmuni.lt</t>
      </is>
    </nc>
    <ndxf>
      <alignment horizontal="left" vertical="top" wrapText="1" readingOrder="0"/>
      <border outline="0">
        <left style="thin">
          <color auto="1"/>
        </left>
        <right style="thin">
          <color auto="1"/>
        </right>
        <top style="thin">
          <color auto="1"/>
        </top>
        <bottom style="thin">
          <color auto="1"/>
        </bottom>
      </border>
      <protection locked="0"/>
    </ndxf>
  </rcc>
  <rcc rId="73261" sId="1" xfDxf="1" dxf="1">
    <nc r="G1286">
      <v>17</v>
    </nc>
    <ndxf>
      <alignment horizontal="center" vertical="center" readingOrder="0"/>
      <border outline="0">
        <left style="thin">
          <color auto="1"/>
        </left>
        <right style="thin">
          <color auto="1"/>
        </right>
        <top style="thin">
          <color auto="1"/>
        </top>
        <bottom style="thin">
          <color auto="1"/>
        </bottom>
      </border>
    </ndxf>
  </rcc>
  <rcc rId="73262" sId="1" xfDxf="1" dxf="1">
    <nc r="D1287"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63" sId="1" xfDxf="1" dxf="1">
    <nc r="E1287" t="inlineStr">
      <is>
        <t>Selektyvios netemperatūrinės pasterizacijos taikymas išsaugant probiotikus maisto produktuose</t>
      </is>
    </nc>
    <ndxf>
      <alignment vertical="top" wrapText="1" readingOrder="0"/>
      <border outline="0">
        <left style="thin">
          <color auto="1"/>
        </left>
        <right style="thin">
          <color auto="1"/>
        </right>
        <top style="thin">
          <color auto="1"/>
        </top>
        <bottom style="thin">
          <color auto="1"/>
        </bottom>
      </border>
      <protection locked="0"/>
    </ndxf>
  </rcc>
  <rcc rId="73264" sId="1" xfDxf="1" dxf="1">
    <nc r="F1287" t="inlineStr">
      <is>
        <t>Dr. Arūnas Stirkė
FTMC Medžiagotyros ir elektros inžinerijos skyrius
Tel. 861515363
El. p.: arunas.stirke@ftmc.lt</t>
      </is>
    </nc>
    <ndxf>
      <alignment horizontal="left" vertical="top" wrapText="1" readingOrder="0"/>
      <border outline="0">
        <left style="thin">
          <color auto="1"/>
        </left>
        <right style="thin">
          <color auto="1"/>
        </right>
        <top style="thin">
          <color auto="1"/>
        </top>
        <bottom style="thin">
          <color auto="1"/>
        </bottom>
      </border>
      <protection locked="0"/>
    </ndxf>
  </rcc>
  <rcc rId="73265" sId="1" xfDxf="1" dxf="1">
    <nc r="G1287">
      <v>18</v>
    </nc>
    <ndxf>
      <alignment horizontal="center" vertical="center" readingOrder="0"/>
      <border outline="0">
        <left style="thin">
          <color auto="1"/>
        </left>
        <right style="thin">
          <color auto="1"/>
        </right>
        <top style="thin">
          <color auto="1"/>
        </top>
        <bottom style="thin">
          <color auto="1"/>
        </bottom>
      </border>
    </ndxf>
  </rcc>
  <rcc rId="73266" sId="1" xfDxf="1" dxf="1">
    <nc r="D1288"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67" sId="1" xfDxf="1" dxf="1">
    <nc r="E1288" t="inlineStr">
      <is>
        <t>Prognozuojamos cheminės sudėties daigintų sėklų ar daigintinių gamybos proceso optimizavimas.</t>
      </is>
    </nc>
    <ndxf>
      <alignment vertical="top" wrapText="1" readingOrder="0"/>
      <border outline="0">
        <left style="thin">
          <color auto="1"/>
        </left>
        <right style="thin">
          <color auto="1"/>
        </right>
        <top style="thin">
          <color auto="1"/>
        </top>
        <bottom style="thin">
          <color auto="1"/>
        </bottom>
      </border>
      <protection locked="0"/>
    </ndxf>
  </rcc>
  <rcc rId="73268" sId="1" xfDxf="1" dxf="1">
    <nc r="F1288" t="inlineStr">
      <is>
        <t>Doc. dr. Živilė Tarasevičienė, El.p.  Zivile.taraseviciene@asu.lt, Tel: 861151028</t>
      </is>
    </nc>
    <ndxf>
      <alignment horizontal="left" vertical="top" readingOrder="0"/>
      <border outline="0">
        <left style="thin">
          <color auto="1"/>
        </left>
        <right style="thin">
          <color auto="1"/>
        </right>
        <top style="thin">
          <color auto="1"/>
        </top>
        <bottom style="thin">
          <color auto="1"/>
        </bottom>
      </border>
      <protection locked="0"/>
    </ndxf>
  </rcc>
  <rcc rId="73269" sId="1" xfDxf="1" dxf="1">
    <nc r="G1288">
      <v>19</v>
    </nc>
    <ndxf>
      <alignment horizontal="center" vertical="center" readingOrder="0"/>
      <border outline="0">
        <left style="thin">
          <color auto="1"/>
        </left>
        <right style="thin">
          <color auto="1"/>
        </right>
        <top style="thin">
          <color auto="1"/>
        </top>
        <bottom style="thin">
          <color auto="1"/>
        </bottom>
      </border>
    </ndxf>
  </rcc>
  <rcc rId="73270" sId="1" xfDxf="1" dxf="1">
    <nc r="D1289"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71" sId="1" xfDxf="1" dxf="1">
    <nc r="E1289" t="inlineStr">
      <is>
        <t>Augalinių žaliavų panaudojimas ekstraktų ir eterinių aliejų gamybai.</t>
      </is>
    </nc>
    <ndxf>
      <alignment vertical="top" wrapText="1" readingOrder="0"/>
      <border outline="0">
        <left style="thin">
          <color auto="1"/>
        </left>
        <right style="thin">
          <color auto="1"/>
        </right>
        <top style="thin">
          <color auto="1"/>
        </top>
        <bottom style="thin">
          <color auto="1"/>
        </bottom>
      </border>
      <protection locked="0"/>
    </ndxf>
  </rcc>
  <rcc rId="73272" sId="1" xfDxf="1" dxf="1">
    <nc r="F1289" t="inlineStr">
      <is>
        <t xml:space="preserve">doc. dr. Aurelija Paulauskienė
El. paštas: aurelija.paulauskiene@asu.lt
Tel. +370 699 29270 
</t>
      </is>
    </nc>
    <ndxf>
      <alignment horizontal="left" vertical="top" wrapText="1" readingOrder="0"/>
      <border outline="0">
        <left style="thin">
          <color auto="1"/>
        </left>
        <right style="thin">
          <color auto="1"/>
        </right>
        <top style="thin">
          <color auto="1"/>
        </top>
        <bottom style="thin">
          <color auto="1"/>
        </bottom>
      </border>
      <protection locked="0"/>
    </ndxf>
  </rcc>
  <rcc rId="73273" sId="1" xfDxf="1" dxf="1">
    <nc r="G1289">
      <v>19</v>
    </nc>
    <ndxf>
      <alignment horizontal="center" vertical="center" readingOrder="0"/>
      <border outline="0">
        <left style="thin">
          <color auto="1"/>
        </left>
        <right style="thin">
          <color auto="1"/>
        </right>
        <top style="thin">
          <color auto="1"/>
        </top>
        <bottom style="thin">
          <color auto="1"/>
        </bottom>
      </border>
    </ndxf>
  </rcc>
  <rcc rId="73274" sId="1" xfDxf="1" dxf="1">
    <nc r="D1290"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75" sId="1" xfDxf="1" dxf="1">
    <nc r="E1290" t="inlineStr">
      <is>
        <t>Sodinių šilauogių veislių sodinamosios medžiagos išauginimo ir plantacijų priežiūros technologijų  studijos parengimas.</t>
      </is>
    </nc>
    <ndxf>
      <alignment vertical="top" wrapText="1" readingOrder="0"/>
      <border outline="0">
        <left style="thin">
          <color auto="1"/>
        </left>
        <right style="thin">
          <color auto="1"/>
        </right>
        <top style="thin">
          <color auto="1"/>
        </top>
        <bottom style="thin">
          <color auto="1"/>
        </bottom>
      </border>
      <protection locked="0"/>
    </ndxf>
  </rcc>
  <rcc rId="73276" sId="1" xfDxf="1" dxf="1">
    <nc r="F1290" t="inlineStr">
      <is>
        <t>VDU Kauno botanikos sodas, Pomologijos kolekcijų sektorius
Dr. Laima Česonienė, 
El. p. l.cesoniene@bs.vdu.lt
Tel.: 868653684</t>
      </is>
    </nc>
    <ndxf>
      <alignment horizontal="left" vertical="top" wrapText="1" readingOrder="0"/>
      <border outline="0">
        <left style="thin">
          <color auto="1"/>
        </left>
        <right style="thin">
          <color auto="1"/>
        </right>
        <top style="thin">
          <color auto="1"/>
        </top>
        <bottom style="thin">
          <color auto="1"/>
        </bottom>
      </border>
      <protection locked="0"/>
    </ndxf>
  </rcc>
  <rcc rId="73277" sId="1" xfDxf="1" dxf="1">
    <nc r="G1290">
      <v>31</v>
    </nc>
    <ndxf>
      <alignment horizontal="center" vertical="center" readingOrder="0"/>
      <border outline="0">
        <left style="thin">
          <color auto="1"/>
        </left>
        <right style="thin">
          <color auto="1"/>
        </right>
        <top style="thin">
          <color auto="1"/>
        </top>
        <bottom style="thin">
          <color auto="1"/>
        </bottom>
      </border>
    </ndxf>
  </rcc>
  <rcc rId="73278" sId="1" xfDxf="1" dxf="1">
    <nc r="D1291"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79" sId="1" xfDxf="1" dxf="1">
    <nc r="E1291" t="inlineStr">
      <is>
        <t>Stambiauogių spanguolių plantacinio auginimo skirtinguose Lietuvos regionuose galimybių studija.</t>
      </is>
    </nc>
    <ndxf>
      <alignment vertical="top" wrapText="1" readingOrder="0"/>
      <border outline="0">
        <left style="thin">
          <color auto="1"/>
        </left>
        <right style="thin">
          <color auto="1"/>
        </right>
        <top style="thin">
          <color auto="1"/>
        </top>
        <bottom style="thin">
          <color auto="1"/>
        </bottom>
      </border>
      <protection locked="0"/>
    </ndxf>
  </rcc>
  <rcc rId="73280" sId="1" xfDxf="1" dxf="1">
    <nc r="F1291" t="inlineStr">
      <is>
        <t>VDU Kauno botanikos sodas, Pomologijos kolekcijų sektorius
Dr. (HP) Remigijus Daubaras,
El. p. r.daubaras@bs.vdu.lt
Tel.: 868734637</t>
      </is>
    </nc>
    <ndxf>
      <alignment horizontal="left" vertical="top" wrapText="1" readingOrder="0"/>
      <border outline="0">
        <left style="thin">
          <color auto="1"/>
        </left>
        <right style="thin">
          <color auto="1"/>
        </right>
        <top style="thin">
          <color auto="1"/>
        </top>
        <bottom style="thin">
          <color auto="1"/>
        </bottom>
      </border>
      <protection locked="0"/>
    </ndxf>
  </rcc>
  <rcc rId="73281" sId="1" xfDxf="1" dxf="1">
    <nc r="G1291">
      <v>31</v>
    </nc>
    <ndxf>
      <alignment horizontal="center" vertical="center" readingOrder="0"/>
      <border outline="0">
        <left style="thin">
          <color auto="1"/>
        </left>
        <right style="thin">
          <color auto="1"/>
        </right>
        <top style="thin">
          <color auto="1"/>
        </top>
        <bottom style="thin">
          <color auto="1"/>
        </bottom>
      </border>
    </ndxf>
  </rcc>
  <rcc rId="73282" sId="1" xfDxf="1" dxf="1">
    <nc r="D1292"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83" sId="1" xfDxf="1" dxf="1">
    <nc r="E1292" t="inlineStr">
      <is>
        <t>Naujų funkcionaliųjų maisto ingredientų  panaudojimo  maisto pramonėje galimybių studija.</t>
      </is>
    </nc>
    <ndxf>
      <alignment vertical="top" wrapText="1" readingOrder="0"/>
      <border outline="0">
        <left style="thin">
          <color auto="1"/>
        </left>
        <right style="thin">
          <color auto="1"/>
        </right>
        <top style="thin">
          <color auto="1"/>
        </top>
        <bottom style="thin">
          <color auto="1"/>
        </bottom>
      </border>
      <protection locked="0"/>
    </ndxf>
  </rcc>
  <rcc rId="73284" sId="1" xfDxf="1" dxf="1">
    <nc r="F1292" t="inlineStr">
      <is>
        <t>VDU Kauno botanikos sodas, Pomologijos kolekcijų sektorius
Dr. Laima Česonienė, 
El. p. l.cesoniene@bs.vdu.lt
Tel.: 868653684</t>
      </is>
    </nc>
    <ndxf>
      <alignment horizontal="left" vertical="top" wrapText="1" readingOrder="0"/>
      <border outline="0">
        <left style="thin">
          <color auto="1"/>
        </left>
        <right style="thin">
          <color auto="1"/>
        </right>
        <top style="thin">
          <color auto="1"/>
        </top>
        <bottom style="thin">
          <color auto="1"/>
        </bottom>
      </border>
      <protection locked="0"/>
    </ndxf>
  </rcc>
  <rcc rId="73285" sId="1" xfDxf="1" dxf="1">
    <nc r="G1292">
      <v>31</v>
    </nc>
    <ndxf>
      <alignment horizontal="center" vertical="center" readingOrder="0"/>
      <border outline="0">
        <left style="thin">
          <color auto="1"/>
        </left>
        <right style="thin">
          <color auto="1"/>
        </right>
        <top style="thin">
          <color auto="1"/>
        </top>
        <bottom style="thin">
          <color auto="1"/>
        </bottom>
      </border>
    </ndxf>
  </rcc>
  <rcc rId="73286" sId="1" xfDxf="1" dxf="1">
    <nc r="D1293"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87" sId="1" xfDxf="1" dxf="1">
    <nc r="E1293" t="inlineStr">
      <is>
        <t>Perspektyvių vaistinių (aromatinių) augalų pramoninio auginimo skirtinguose Lietuvos regionuose galimybių studija.</t>
      </is>
    </nc>
    <ndxf>
      <alignment vertical="top" wrapText="1" readingOrder="0"/>
      <border outline="0">
        <left style="thin">
          <color auto="1"/>
        </left>
        <right style="thin">
          <color auto="1"/>
        </right>
        <top style="thin">
          <color auto="1"/>
        </top>
        <bottom style="thin">
          <color auto="1"/>
        </bottom>
      </border>
      <protection locked="0"/>
    </ndxf>
  </rcc>
  <rcc rId="73288" sId="1" xfDxf="1" dxf="1">
    <nc r="F1293" t="inlineStr">
      <is>
        <t xml:space="preserve">Kauno botanikos sodas, Vaistinių ir prieskoninių augalų  kolekcijų sektorius
Prof. Dr (HP). Ona Ragažinskienė, 
El. p. o.ragazinskiiene@bs.vdu.lt
Tel.: +370 686 53682.
Pilnų namų bendruomenė
Parko 23. Panaros kaimas, Merkinės seniūnija, Varėnos raj. Savivaldybė
Rūta Jakubonienė
El. p.  ekoukis@pnb.lt
Tel.: +370 869 887006
</t>
      </is>
    </nc>
    <ndxf>
      <alignment horizontal="left" vertical="top" wrapText="1" readingOrder="0"/>
      <border outline="0">
        <left style="thin">
          <color auto="1"/>
        </left>
        <right style="thin">
          <color auto="1"/>
        </right>
        <top style="thin">
          <color auto="1"/>
        </top>
        <bottom style="thin">
          <color auto="1"/>
        </bottom>
      </border>
      <protection locked="0"/>
    </ndxf>
  </rcc>
  <rcc rId="73289" sId="1" xfDxf="1" dxf="1">
    <nc r="G1293">
      <v>31</v>
    </nc>
    <ndxf>
      <alignment horizontal="center" vertical="center" readingOrder="0"/>
      <border outline="0">
        <left style="thin">
          <color auto="1"/>
        </left>
        <right style="thin">
          <color auto="1"/>
        </right>
        <top style="thin">
          <color auto="1"/>
        </top>
        <bottom style="thin">
          <color auto="1"/>
        </bottom>
      </border>
    </ndxf>
  </rcc>
  <rcc rId="73290" sId="1" xfDxf="1" dxf="1">
    <nc r="D1294"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291" sId="1" xfDxf="1" dxf="1">
    <nc r="E1294" t="inlineStr">
      <is>
        <t xml:space="preserve">Paprastojo apynio veislių 
sodinamosios medžiagos išauginimo ir naujų pramoninių plantacijų  įrengimo technologijų studijos parengimas.
</t>
      </is>
    </nc>
    <ndxf>
      <alignment vertical="top" wrapText="1" readingOrder="0"/>
      <border outline="0">
        <left style="thin">
          <color auto="1"/>
        </left>
        <right style="thin">
          <color auto="1"/>
        </right>
        <top style="thin">
          <color auto="1"/>
        </top>
        <bottom style="thin">
          <color auto="1"/>
        </bottom>
      </border>
      <protection locked="0"/>
    </ndxf>
  </rcc>
  <rcc rId="73292" sId="1" xfDxf="1" dxf="1">
    <nc r="F1294" t="inlineStr">
      <is>
        <t xml:space="preserve">VDU Kauno botanikos sodas, Vaistinių ir prieskoninių augalų  kolekcijų sektorius
Jaunesnis mokslo darbuotojas  Kęstutis Obelevičius, 
El. p. k.obelevicius@bs.vdu.lt
Tel.: +370 861 114472
</t>
      </is>
    </nc>
    <ndxf>
      <alignment horizontal="left" vertical="top" wrapText="1" readingOrder="0"/>
      <border outline="0">
        <left style="thin">
          <color auto="1"/>
        </left>
        <right style="thin">
          <color auto="1"/>
        </right>
        <top style="thin">
          <color auto="1"/>
        </top>
        <bottom style="thin">
          <color auto="1"/>
        </bottom>
      </border>
      <protection locked="0"/>
    </ndxf>
  </rcc>
  <rcc rId="73293" sId="1" xfDxf="1" dxf="1">
    <nc r="G1294">
      <v>31</v>
    </nc>
    <ndxf>
      <alignment horizontal="center" vertical="center" readingOrder="0"/>
      <border outline="0">
        <left style="thin">
          <color auto="1"/>
        </left>
        <right style="thin">
          <color auto="1"/>
        </right>
        <top style="thin">
          <color auto="1"/>
        </top>
        <bottom style="thin">
          <color auto="1"/>
        </bottom>
      </border>
    </ndxf>
  </rcc>
  <rcc rId="73294" sId="1" xfDxf="1" dxf="1">
    <nc r="D1295"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295" sId="1" xfDxf="1" dxf="1">
    <nc r="E1295" t="inlineStr">
      <is>
        <t>Netradicinių aliejinių kultūrų išspaudų panaudojimas kuriant funkcionaliuosius maisto produktus.
Sudaromos naujų aukštos biologinės vertės gaminių, praturtintų netradicinių augalinių kultūrų (chia, moliūgų, burnočio, kanapių) aliejaus gamybos metu gautomis išspaudomis, receptūros, parengiamos technologinės instrukcijos;
Pagaminamos bandomosios partijos;
Parenkamos pakuotės, etiketėse pateikiama ženklinimo informacija.</t>
      </is>
    </nc>
    <ndxf>
      <alignment vertical="top" wrapText="1" readingOrder="0"/>
      <border outline="0">
        <left style="thin">
          <color auto="1"/>
        </left>
        <right style="thin">
          <color auto="1"/>
        </right>
        <top style="thin">
          <color auto="1"/>
        </top>
        <bottom style="thin">
          <color auto="1"/>
        </bottom>
      </border>
      <protection locked="0"/>
    </ndxf>
  </rcc>
  <rcc rId="73296" sId="1" xfDxf="1" dxf="1">
    <nc r="F1295" t="inlineStr">
      <is>
        <t>Kristina Montrimaitė,
Maisto technologijų katedros lektorė,
k.montrimaite@kvk.lt
Tel. 8-686-21454</t>
      </is>
    </nc>
    <ndxf>
      <alignment horizontal="left" vertical="top" wrapText="1" readingOrder="0"/>
      <border outline="0">
        <left style="thin">
          <color auto="1"/>
        </left>
        <right style="thin">
          <color auto="1"/>
        </right>
        <top style="thin">
          <color auto="1"/>
        </top>
        <bottom style="thin">
          <color auto="1"/>
        </bottom>
      </border>
      <protection locked="0"/>
    </ndxf>
  </rcc>
  <rcc rId="73297" sId="1" xfDxf="1" dxf="1">
    <nc r="G1295">
      <v>10</v>
    </nc>
    <ndxf>
      <alignment horizontal="center" vertical="center" readingOrder="0"/>
      <border outline="0">
        <left style="thin">
          <color auto="1"/>
        </left>
        <right style="thin">
          <color auto="1"/>
        </right>
        <top style="thin">
          <color auto="1"/>
        </top>
        <bottom style="thin">
          <color auto="1"/>
        </bottom>
      </border>
    </ndxf>
  </rcc>
  <rcc rId="73298" sId="1" xfDxf="1" dxf="1">
    <nc r="D1296"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299" sId="1" xfDxf="1" dxf="1">
    <nc r="E1296" t="inlineStr">
      <is>
        <t xml:space="preserve">Augalinės kilmės fermentuotų sveikatinančių gėrimų kūrimas iš vietinių žaliavų. Analizuojami augalinės kilmės fermentuotų gėrimų gamybos iš vietinės žaliavos teoriniai aspektai, pasirenkamos gamybos žaliavos ir raugų kultūros; kuriamos receptūros, įvertinami  naujų fermentuotų funkcionaliųjų gėrimų kokybės ir saugos rodikliai.   </t>
      </is>
    </nc>
    <ndxf>
      <alignment vertical="top" wrapText="1" readingOrder="0"/>
      <border outline="0">
        <left style="thin">
          <color auto="1"/>
        </left>
        <right style="thin">
          <color auto="1"/>
        </right>
        <top style="thin">
          <color auto="1"/>
        </top>
        <bottom style="thin">
          <color auto="1"/>
        </bottom>
      </border>
      <protection locked="0"/>
    </ndxf>
  </rcc>
  <rcc rId="73300" sId="1" xfDxf="1" dxf="1">
    <nc r="F1296" t="inlineStr">
      <is>
        <t>Kristina Montrimaitė,
Maisto technologijų katedros lektorė,
k.montrimaite@kvk.lt
Tel. 8-686-21454</t>
      </is>
    </nc>
    <ndxf>
      <alignment horizontal="left" vertical="top" wrapText="1" readingOrder="0"/>
      <border outline="0">
        <left style="thin">
          <color auto="1"/>
        </left>
        <right style="thin">
          <color auto="1"/>
        </right>
        <top style="thin">
          <color auto="1"/>
        </top>
        <bottom style="thin">
          <color auto="1"/>
        </bottom>
      </border>
      <protection locked="0"/>
    </ndxf>
  </rcc>
  <rcc rId="73301" sId="1" xfDxf="1" dxf="1">
    <nc r="G1296">
      <v>10</v>
    </nc>
    <ndxf>
      <alignment horizontal="center" vertical="center" readingOrder="0"/>
      <border outline="0">
        <left style="thin">
          <color auto="1"/>
        </left>
        <right style="thin">
          <color auto="1"/>
        </right>
        <top style="thin">
          <color auto="1"/>
        </top>
        <bottom style="thin">
          <color auto="1"/>
        </bottom>
      </border>
    </ndxf>
  </rcc>
  <rcc rId="73302" sId="1" xfDxf="1" dxf="1">
    <nc r="D1297"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03" sId="1" xfDxf="1" dxf="1">
    <nc r="E1297" t="inlineStr">
      <is>
        <t>Vaisių ir daržovių funkcionaliojo maisto  produktų prototipo sukūrimas</t>
      </is>
    </nc>
    <ndxf>
      <alignment vertical="top" wrapText="1" readingOrder="0"/>
      <border outline="0">
        <left style="thin">
          <color auto="1"/>
        </left>
        <right style="thin">
          <color auto="1"/>
        </right>
        <top style="thin">
          <color auto="1"/>
        </top>
        <bottom style="thin">
          <color auto="1"/>
        </bottom>
      </border>
      <protection locked="0"/>
    </ndxf>
  </rcc>
  <rcc rId="73304" sId="1" xfDxf="1" dxf="1">
    <nc r="F1297" t="inlineStr">
      <is>
        <t>Prof. dr. Pranas Viškelis
Tel. (8 682) 13568
biochem@lsdi.lt</t>
      </is>
    </nc>
    <ndxf>
      <alignment horizontal="left" vertical="top" wrapText="1" readingOrder="0"/>
      <border outline="0">
        <left style="thin">
          <color auto="1"/>
        </left>
        <right style="thin">
          <color auto="1"/>
        </right>
        <top style="thin">
          <color auto="1"/>
        </top>
        <bottom style="thin">
          <color auto="1"/>
        </bottom>
      </border>
      <protection locked="0"/>
    </ndxf>
  </rcc>
  <rcc rId="73305" sId="1" xfDxf="1" dxf="1">
    <nc r="G1297">
      <v>12</v>
    </nc>
    <ndxf>
      <alignment horizontal="center" vertical="center" readingOrder="0"/>
      <border outline="0">
        <left style="thin">
          <color auto="1"/>
        </left>
        <right style="thin">
          <color auto="1"/>
        </right>
        <top style="thin">
          <color auto="1"/>
        </top>
        <bottom style="thin">
          <color auto="1"/>
        </bottom>
      </border>
    </ndxf>
  </rcc>
  <rcc rId="73306" sId="1" xfDxf="1" dxf="1">
    <nc r="D1298"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07" sId="1" xfDxf="1" dxf="1">
    <nc r="E1298" t="inlineStr">
      <is>
        <t>Apšvietimo technologija išskirtinės kokybės daiginių auginimui gamybinėmis sąlygomis</t>
      </is>
    </nc>
    <ndxf>
      <alignment vertical="top" wrapText="1" readingOrder="0"/>
      <border outline="0">
        <left style="thin">
          <color auto="1"/>
        </left>
        <right style="thin">
          <color auto="1"/>
        </right>
        <top style="thin">
          <color auto="1"/>
        </top>
        <bottom style="thin">
          <color auto="1"/>
        </bottom>
      </border>
      <protection locked="0"/>
    </ndxf>
  </rcc>
  <rcc rId="73308" sId="1" xfDxf="1" dxf="1">
    <nc r="F1298" t="inlineStr">
      <is>
        <t>Dr. Akvilė Viršilė 
Tel. (8 37) 555476
a.virsile@lsdi.lt</t>
      </is>
    </nc>
    <ndxf>
      <alignment horizontal="left" vertical="top" wrapText="1" readingOrder="0"/>
      <border outline="0">
        <left style="thin">
          <color auto="1"/>
        </left>
        <right style="thin">
          <color auto="1"/>
        </right>
        <top style="thin">
          <color auto="1"/>
        </top>
        <bottom style="thin">
          <color auto="1"/>
        </bottom>
      </border>
      <protection locked="0"/>
    </ndxf>
  </rcc>
  <rcc rId="73309" sId="1" xfDxf="1" dxf="1">
    <nc r="G1298">
      <v>12</v>
    </nc>
    <ndxf>
      <alignment horizontal="center" vertical="center" readingOrder="0"/>
      <border outline="0">
        <left style="thin">
          <color auto="1"/>
        </left>
        <right style="thin">
          <color auto="1"/>
        </right>
        <top style="thin">
          <color auto="1"/>
        </top>
        <bottom style="thin">
          <color auto="1"/>
        </bottom>
      </border>
    </ndxf>
  </rcc>
  <rcc rId="73310" sId="1" xfDxf="1" dxf="1">
    <nc r="D1299"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11" sId="1" xfDxf="1" dxf="1">
    <nc r="E1299" t="inlineStr">
      <is>
        <t xml:space="preserve">Prototipų  (kaip fitoresursų), pasižyminčių aukšta pridėtine maistine, mineraline verte, antrinių metabolitų (izoflavonų, flavoinoidų, fenolinių junginių ir kt.) gausa, antioksidaciniu bei chelatiniu aktyvumu, funkciniam maistui atrinkimas </t>
      </is>
    </nc>
    <ndxf>
      <alignment vertical="top" wrapText="1" readingOrder="0"/>
      <border outline="0">
        <left style="thin">
          <color auto="1"/>
        </left>
        <right style="thin">
          <color auto="1"/>
        </right>
        <top style="thin">
          <color auto="1"/>
        </top>
        <bottom style="thin">
          <color auto="1"/>
        </bottom>
      </border>
      <protection locked="0"/>
    </ndxf>
  </rcc>
  <rcc rId="73312" sId="1" xfDxf="1" dxf="1">
    <nc r="F1299" t="inlineStr">
      <is>
        <t>Dr. Nijolė Lemežienė
Tel. (8 614) 96 731
nijole@lzi.lt</t>
      </is>
    </nc>
    <ndxf>
      <alignment horizontal="left" vertical="top" wrapText="1" readingOrder="0"/>
      <border outline="0">
        <left style="thin">
          <color auto="1"/>
        </left>
        <right style="thin">
          <color auto="1"/>
        </right>
        <top style="thin">
          <color auto="1"/>
        </top>
        <bottom style="thin">
          <color auto="1"/>
        </bottom>
      </border>
      <protection locked="0"/>
    </ndxf>
  </rcc>
  <rcc rId="73313" sId="1" xfDxf="1" dxf="1">
    <nc r="G1299">
      <v>12</v>
    </nc>
    <ndxf>
      <alignment horizontal="center" vertical="center" readingOrder="0"/>
      <border outline="0">
        <left style="thin">
          <color auto="1"/>
        </left>
        <right style="thin">
          <color auto="1"/>
        </right>
        <top style="thin">
          <color auto="1"/>
        </top>
        <bottom style="thin">
          <color auto="1"/>
        </bottom>
      </border>
    </ndxf>
  </rcc>
  <rcc rId="73314" sId="1" xfDxf="1" dxf="1">
    <nc r="D1300"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15" sId="1" xfDxf="1" dxf="1">
    <nc r="E1300" t="inlineStr">
      <is>
        <t>Bičių išskirtinių produktų kūrimas</t>
      </is>
    </nc>
    <ndxf>
      <alignment vertical="top" wrapText="1" readingOrder="0"/>
      <border outline="0">
        <left style="thin">
          <color auto="1"/>
        </left>
        <right style="thin">
          <color auto="1"/>
        </right>
        <top style="thin">
          <color auto="1"/>
        </top>
        <bottom style="thin">
          <color auto="1"/>
        </bottom>
      </border>
      <protection locked="0"/>
    </ndxf>
  </rcc>
  <rcc rId="73316" sId="1" xfDxf="1" dxf="1">
    <nc r="F1300" t="inlineStr">
      <is>
        <t>Dr. Violeta Čeksterytė
Tel. (8 672) 18175
violeta@lzi.lt</t>
      </is>
    </nc>
    <ndxf>
      <alignment horizontal="left" vertical="top" wrapText="1" readingOrder="0"/>
      <border outline="0">
        <left style="thin">
          <color auto="1"/>
        </left>
        <right style="thin">
          <color auto="1"/>
        </right>
        <top style="thin">
          <color auto="1"/>
        </top>
        <bottom style="thin">
          <color auto="1"/>
        </bottom>
      </border>
      <protection locked="0"/>
    </ndxf>
  </rcc>
  <rcc rId="73317" sId="1" xfDxf="1" dxf="1">
    <nc r="G1300">
      <v>12</v>
    </nc>
    <ndxf>
      <alignment horizontal="center" vertical="center" readingOrder="0"/>
      <border outline="0">
        <left style="thin">
          <color auto="1"/>
        </left>
        <right style="thin">
          <color auto="1"/>
        </right>
        <top style="thin">
          <color auto="1"/>
        </top>
        <bottom style="thin">
          <color auto="1"/>
        </bottom>
      </border>
    </ndxf>
  </rcc>
  <rcc rId="73318" sId="1" xfDxf="1" dxf="1">
    <nc r="D1301"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19" sId="1" xfDxf="1" dxf="1">
    <nc r="E1301" t="inlineStr">
      <is>
        <t>Prototipo, kaip komponento iš dobilų (Trifolium spp), liucernos (Medicago spp.), sėjamojo esparceto (Onobrychis viciifolia) ir kulkšnių (Astragalus spp.) maisto papildams bei funkcinio maisto ingredientams sukūrimas</t>
      </is>
    </nc>
    <ndxf>
      <alignment vertical="top" wrapText="1" readingOrder="0"/>
      <border outline="0">
        <left style="thin">
          <color auto="1"/>
        </left>
        <right style="thin">
          <color auto="1"/>
        </right>
        <top style="thin">
          <color auto="1"/>
        </top>
        <bottom style="thin">
          <color auto="1"/>
        </bottom>
      </border>
      <protection locked="0"/>
    </ndxf>
  </rcc>
  <rcc rId="73320" sId="1" xfDxf="1" dxf="1">
    <nc r="F1301" t="inlineStr">
      <is>
        <t>Dr. Bronislava Butkutė
Tel. (8 612) 431 47
brone@lzi.lt</t>
      </is>
    </nc>
    <ndxf>
      <alignment horizontal="left" vertical="top" wrapText="1" readingOrder="0"/>
      <border outline="0">
        <left style="thin">
          <color auto="1"/>
        </left>
        <right style="thin">
          <color auto="1"/>
        </right>
        <top style="thin">
          <color auto="1"/>
        </top>
        <bottom style="thin">
          <color auto="1"/>
        </bottom>
      </border>
      <protection locked="0"/>
    </ndxf>
  </rcc>
  <rcc rId="73321" sId="1" xfDxf="1" dxf="1">
    <nc r="G1301">
      <v>12</v>
    </nc>
    <ndxf>
      <alignment horizontal="center" vertical="center" readingOrder="0"/>
      <border outline="0">
        <left style="thin">
          <color auto="1"/>
        </left>
        <right style="thin">
          <color auto="1"/>
        </right>
        <top style="thin">
          <color auto="1"/>
        </top>
        <bottom style="thin">
          <color auto="1"/>
        </bottom>
      </border>
    </ndxf>
  </rcc>
  <rcc rId="73322" sId="1" xfDxf="1" dxf="1">
    <nc r="D1302"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23" sId="1" xfDxf="1" dxf="1">
    <nc r="E1302" t="inlineStr">
      <is>
        <t>Vaisių ir daržovių funkcionaliojo maisto  produktų prototipo demonstravimas</t>
      </is>
    </nc>
    <ndxf>
      <alignment vertical="top" wrapText="1" readingOrder="0"/>
      <border outline="0">
        <left style="thin">
          <color auto="1"/>
        </left>
        <right style="thin">
          <color auto="1"/>
        </right>
        <top style="thin">
          <color auto="1"/>
        </top>
        <bottom style="thin">
          <color auto="1"/>
        </bottom>
      </border>
      <protection locked="0"/>
    </ndxf>
  </rcc>
  <rcc rId="73324" sId="1" xfDxf="1" dxf="1">
    <nc r="F1302" t="inlineStr">
      <is>
        <t>Prof. dr. Pranas Viškelis
Tel. (8 682) 13568
biochem@lsdi.lt</t>
      </is>
    </nc>
    <ndxf>
      <alignment horizontal="left" vertical="top" wrapText="1" readingOrder="0"/>
      <border outline="0">
        <left style="thin">
          <color auto="1"/>
        </left>
        <right style="thin">
          <color auto="1"/>
        </right>
        <top style="thin">
          <color auto="1"/>
        </top>
        <bottom style="thin">
          <color auto="1"/>
        </bottom>
      </border>
      <protection locked="0"/>
    </ndxf>
  </rcc>
  <rcc rId="73325" sId="1" xfDxf="1" dxf="1">
    <nc r="G1302">
      <v>12</v>
    </nc>
    <ndxf>
      <alignment horizontal="center" vertical="center" readingOrder="0"/>
      <border outline="0">
        <left style="thin">
          <color auto="1"/>
        </left>
        <right style="thin">
          <color auto="1"/>
        </right>
        <top style="thin">
          <color auto="1"/>
        </top>
        <bottom style="thin">
          <color auto="1"/>
        </bottom>
      </border>
    </ndxf>
  </rcc>
  <rcc rId="73326" sId="1" xfDxf="1" dxf="1">
    <nc r="D1303"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27" sId="1" xfDxf="1" dxf="1">
    <nc r="E1303" t="inlineStr">
      <is>
        <t>Pupinių žolių genotipų (prototipų), skirtų maisto papildų komponentų kūrimui,  agronominių požymių demonstravimas</t>
      </is>
    </nc>
    <ndxf>
      <alignment vertical="top" wrapText="1" readingOrder="0"/>
      <border outline="0">
        <left style="thin">
          <color auto="1"/>
        </left>
        <right style="thin">
          <color auto="1"/>
        </right>
        <top style="thin">
          <color auto="1"/>
        </top>
        <bottom style="thin">
          <color auto="1"/>
        </bottom>
      </border>
      <protection locked="0"/>
    </ndxf>
  </rcc>
  <rcc rId="73328" sId="1" xfDxf="1" dxf="1">
    <nc r="F1303" t="inlineStr">
      <is>
        <t>Prof. dr. Pranas Viškelis
Tel. (8 682) 13568
biochem@lsdi.lt</t>
      </is>
    </nc>
    <ndxf>
      <alignment horizontal="left" vertical="top" wrapText="1" readingOrder="0"/>
      <border outline="0">
        <left style="thin">
          <color auto="1"/>
        </left>
        <right style="thin">
          <color auto="1"/>
        </right>
        <top style="thin">
          <color auto="1"/>
        </top>
        <bottom style="thin">
          <color auto="1"/>
        </bottom>
      </border>
      <protection locked="0"/>
    </ndxf>
  </rcc>
  <rcc rId="73329" sId="1" xfDxf="1" dxf="1">
    <nc r="G1303">
      <v>12</v>
    </nc>
    <ndxf>
      <alignment horizontal="center" vertical="center" readingOrder="0"/>
      <border outline="0">
        <left style="thin">
          <color auto="1"/>
        </left>
        <right style="thin">
          <color auto="1"/>
        </right>
        <top style="thin">
          <color auto="1"/>
        </top>
        <bottom style="thin">
          <color auto="1"/>
        </bottom>
      </border>
    </ndxf>
  </rcc>
  <rcc rId="73330" sId="1" xfDxf="1" dxf="1">
    <nc r="D1304"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31" sId="1" xfDxf="1" dxf="1">
    <nc r="E1304" t="inlineStr">
      <is>
        <t>Pupinių žolių, skirtų maisto papildų komponentų kūrimui,   sėklos gavimas pradinės sėklininkystės sklypuose</t>
      </is>
    </nc>
    <ndxf>
      <alignment vertical="top" wrapText="1" readingOrder="0"/>
      <border outline="0">
        <left style="thin">
          <color auto="1"/>
        </left>
        <right style="thin">
          <color auto="1"/>
        </right>
        <top style="thin">
          <color auto="1"/>
        </top>
        <bottom style="thin">
          <color auto="1"/>
        </bottom>
      </border>
      <protection locked="0"/>
    </ndxf>
  </rcc>
  <rcc rId="73332" sId="1" xfDxf="1" dxf="1">
    <nc r="F1304" t="inlineStr">
      <is>
        <t>Jovita Mikaliūnienė
Tel. (8 624) 90 891
jovita.bukauskaite@lzi.lt</t>
      </is>
    </nc>
    <ndxf>
      <alignment horizontal="left" vertical="top" wrapText="1" readingOrder="0"/>
      <border outline="0">
        <left style="thin">
          <color auto="1"/>
        </left>
        <right style="thin">
          <color auto="1"/>
        </right>
        <top style="thin">
          <color auto="1"/>
        </top>
        <bottom style="thin">
          <color auto="1"/>
        </bottom>
      </border>
      <protection locked="0"/>
    </ndxf>
  </rcc>
  <rcc rId="73333" sId="1" xfDxf="1" dxf="1">
    <nc r="G1304">
      <v>12</v>
    </nc>
    <ndxf>
      <alignment horizontal="center" vertical="center" readingOrder="0"/>
      <border outline="0">
        <left style="thin">
          <color auto="1"/>
        </left>
        <right style="thin">
          <color auto="1"/>
        </right>
        <top style="thin">
          <color auto="1"/>
        </top>
        <bottom style="thin">
          <color auto="1"/>
        </bottom>
      </border>
    </ndxf>
  </rcc>
  <rcc rId="73334" sId="1" xfDxf="1" dxf="1">
    <nc r="D1305"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35" sId="1" xfDxf="1" dxf="1">
    <nc r="E1305" t="inlineStr">
      <is>
        <t>Vaisių ir daržovių funkcionaliojo maisto  produktų bandomosios partijos gamyba</t>
      </is>
    </nc>
    <ndxf>
      <alignment vertical="top" wrapText="1" readingOrder="0"/>
      <border outline="0">
        <left style="thin">
          <color auto="1"/>
        </left>
        <right style="thin">
          <color auto="1"/>
        </right>
        <top style="thin">
          <color auto="1"/>
        </top>
        <bottom style="thin">
          <color auto="1"/>
        </bottom>
      </border>
      <protection locked="0"/>
    </ndxf>
  </rcc>
  <rcc rId="73336" sId="1" xfDxf="1" dxf="1">
    <nc r="F1305" t="inlineStr">
      <is>
        <t>Prof. dr. Pranas Viškelis
Tel. (8 682) 13568
biochem@lsdi.lt</t>
      </is>
    </nc>
    <ndxf>
      <alignment horizontal="left" vertical="top" wrapText="1" readingOrder="0"/>
      <border outline="0">
        <left style="thin">
          <color auto="1"/>
        </left>
        <right style="thin">
          <color auto="1"/>
        </right>
        <top style="thin">
          <color auto="1"/>
        </top>
        <bottom style="thin">
          <color auto="1"/>
        </bottom>
      </border>
      <protection locked="0"/>
    </ndxf>
  </rcc>
  <rcc rId="73337" sId="1" xfDxf="1" dxf="1">
    <nc r="G1305">
      <v>12</v>
    </nc>
    <ndxf>
      <alignment horizontal="center" vertical="center" readingOrder="0"/>
      <border outline="0">
        <left style="thin">
          <color auto="1"/>
        </left>
        <right style="thin">
          <color auto="1"/>
        </right>
        <top style="thin">
          <color auto="1"/>
        </top>
        <bottom style="thin">
          <color auto="1"/>
        </bottom>
      </border>
    </ndxf>
  </rcc>
  <rcc rId="73338" sId="1" xfDxf="1" dxf="1">
    <nc r="D1306"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39" sId="1" xfDxf="1" dxf="1">
    <nc r="E1306" t="inlineStr">
      <is>
        <t>Maisto produktų technologiniai sprendimai ir kokybės bei saugos tyrimai (prototipo kūrimas, demonstravimas, bandomosios partijos gamyba)</t>
      </is>
    </nc>
    <ndxf>
      <alignment vertical="top" wrapText="1" readingOrder="0"/>
      <border outline="0">
        <left style="thin">
          <color auto="1"/>
        </left>
        <right style="thin">
          <color auto="1"/>
        </right>
        <top style="thin">
          <color auto="1"/>
        </top>
        <bottom style="thin">
          <color auto="1"/>
        </bottom>
      </border>
      <protection locked="0"/>
    </ndxf>
  </rcc>
  <rcc rId="73340" sId="1" xfDxf="1" dxf="1">
    <nc r="F1306" t="inlineStr">
      <is>
        <t>Dr. Ingrida Kraujutienė
Maisto technologijos katedros vedėja
8 (37) 352312
ingrida.kraujutiene@go.kauko.lt</t>
      </is>
    </nc>
    <ndxf>
      <alignment horizontal="left" vertical="top" wrapText="1" readingOrder="0"/>
      <border outline="0">
        <left style="thin">
          <color auto="1"/>
        </left>
        <right style="thin">
          <color auto="1"/>
        </right>
        <top style="thin">
          <color auto="1"/>
        </top>
        <bottom style="thin">
          <color auto="1"/>
        </bottom>
      </border>
      <protection locked="0"/>
    </ndxf>
  </rcc>
  <rcc rId="73341" sId="1" xfDxf="1" dxf="1">
    <nc r="G1306">
      <v>15</v>
    </nc>
    <ndxf>
      <alignment horizontal="center" vertical="center" readingOrder="0"/>
      <border outline="0">
        <left style="thin">
          <color auto="1"/>
        </left>
        <right style="thin">
          <color auto="1"/>
        </right>
        <top style="thin">
          <color auto="1"/>
        </top>
        <bottom style="thin">
          <color auto="1"/>
        </bottom>
      </border>
    </ndxf>
  </rcc>
  <rcc rId="73342" sId="1" xfDxf="1" dxf="1">
    <nc r="D1307"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43" sId="1" xfDxf="1" dxf="1">
    <nc r="E1307" t="inlineStr">
      <is>
        <t>Eksperimentinis chromatografinių analitinių metodikų vystymas funkcionaliojo maisto produktų ir ingredientų kokybės kontrolei (funkcionaliųjų komponentų identifikavimui, kiekio rodiklio nustatymui, priemaišų ir teršalų kontrolei).</t>
      </is>
    </nc>
    <ndxf>
      <alignment vertical="top" wrapText="1" readingOrder="0"/>
      <border outline="0">
        <left style="thin">
          <color auto="1"/>
        </left>
        <right style="thin">
          <color auto="1"/>
        </right>
        <top style="thin">
          <color auto="1"/>
        </top>
        <bottom style="thin">
          <color auto="1"/>
        </bottom>
      </border>
      <protection locked="0"/>
    </ndxf>
  </rcc>
  <rcc rId="73344" sId="1" xfDxf="1" dxf="1">
    <nc r="F1307" t="inlineStr">
      <is>
        <t>Valdas Jakštas
profesorius
tel.: 8-37 327249
el.paštas.: farmakog@lsmuni.lt</t>
      </is>
    </nc>
    <ndxf>
      <alignment horizontal="left" vertical="top" wrapText="1" readingOrder="0"/>
      <border outline="0">
        <left style="thin">
          <color auto="1"/>
        </left>
        <right style="thin">
          <color auto="1"/>
        </right>
        <top style="thin">
          <color auto="1"/>
        </top>
        <bottom style="thin">
          <color auto="1"/>
        </bottom>
      </border>
      <protection locked="0"/>
    </ndxf>
  </rcc>
  <rcc rId="73345" sId="1" xfDxf="1" dxf="1">
    <nc r="G1307">
      <v>17</v>
    </nc>
    <ndxf>
      <alignment horizontal="center" vertical="center" readingOrder="0"/>
      <border outline="0">
        <left style="thin">
          <color auto="1"/>
        </left>
        <right style="thin">
          <color auto="1"/>
        </right>
        <top style="thin">
          <color auto="1"/>
        </top>
        <bottom style="thin">
          <color auto="1"/>
        </bottom>
      </border>
    </ndxf>
  </rcc>
  <rcc rId="73346" sId="1" xfDxf="1" dxf="1">
    <nc r="D1308"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47" sId="1" xfDxf="1" dxf="1">
    <nc r="E1308" t="inlineStr">
      <is>
        <t>Eksperimentinis chromatografinių analitinių metodikų vystymas augalinių maisto papildų preparatų kokybės kontrolei.</t>
      </is>
    </nc>
    <ndxf>
      <alignment vertical="top" wrapText="1" readingOrder="0"/>
      <border outline="0">
        <left style="thin">
          <color auto="1"/>
        </left>
        <right style="thin">
          <color auto="1"/>
        </right>
        <top style="thin">
          <color auto="1"/>
        </top>
        <bottom style="thin">
          <color auto="1"/>
        </bottom>
      </border>
      <protection locked="0"/>
    </ndxf>
  </rcc>
  <rcc rId="73348" sId="1" xfDxf="1" dxf="1">
    <nc r="F1308" t="inlineStr">
      <is>
        <t>Valdas Jakštas
profesorius
tel.: 8-37 327249
el.paštas.: farmakog@lsmuni.lt</t>
      </is>
    </nc>
    <ndxf>
      <alignment horizontal="left" vertical="top" wrapText="1" readingOrder="0"/>
      <border outline="0">
        <left style="thin">
          <color auto="1"/>
        </left>
        <right style="thin">
          <color auto="1"/>
        </right>
        <top style="thin">
          <color auto="1"/>
        </top>
        <bottom style="thin">
          <color auto="1"/>
        </bottom>
      </border>
      <protection locked="0"/>
    </ndxf>
  </rcc>
  <rcc rId="73349" sId="1" xfDxf="1" dxf="1">
    <nc r="G1308">
      <v>17</v>
    </nc>
    <ndxf>
      <alignment horizontal="center" vertical="center" readingOrder="0"/>
      <border outline="0">
        <left style="thin">
          <color auto="1"/>
        </left>
        <right style="thin">
          <color auto="1"/>
        </right>
        <top style="thin">
          <color auto="1"/>
        </top>
        <bottom style="thin">
          <color auto="1"/>
        </bottom>
      </border>
    </ndxf>
  </rcc>
  <rcc rId="73350" sId="1" xfDxf="1" dxf="1">
    <nc r="D1309"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51" sId="1" xfDxf="1" dxf="1">
    <nc r="E1309" t="inlineStr">
      <is>
        <t>Eksperimentinis analitinių metodikų vystymas funkcionaliojo maisto ingredientų kontrolei (identifikavimui, kiekio rodiklio nustatymui, priemaišų ir teršalų kontrolei)</t>
      </is>
    </nc>
    <ndxf>
      <alignment vertical="top" wrapText="1" readingOrder="0"/>
      <border outline="0">
        <left style="thin">
          <color auto="1"/>
        </left>
        <right style="thin">
          <color auto="1"/>
        </right>
        <top style="thin">
          <color auto="1"/>
        </top>
        <bottom style="thin">
          <color auto="1"/>
        </bottom>
      </border>
      <protection locked="0"/>
    </ndxf>
  </rcc>
  <rcc rId="73352" sId="1" xfDxf="1" dxf="1">
    <nc r="F1309" t="inlineStr">
      <is>
        <t>Liudas Ivanauskas
profesorius
tel.: 8-37 327245
el.paštas: liudas.ivanauskas@lsmuni.lt</t>
      </is>
    </nc>
    <ndxf>
      <alignment horizontal="left" vertical="top" wrapText="1" readingOrder="0"/>
      <border outline="0">
        <left style="thin">
          <color auto="1"/>
        </left>
        <right style="thin">
          <color auto="1"/>
        </right>
        <top style="thin">
          <color auto="1"/>
        </top>
        <bottom style="thin">
          <color auto="1"/>
        </bottom>
      </border>
      <protection locked="0"/>
    </ndxf>
  </rcc>
  <rcc rId="73353" sId="1" xfDxf="1" dxf="1">
    <nc r="G1309">
      <v>17</v>
    </nc>
    <ndxf>
      <alignment horizontal="center" vertical="center" readingOrder="0"/>
      <border outline="0">
        <left style="thin">
          <color auto="1"/>
        </left>
        <right style="thin">
          <color auto="1"/>
        </right>
        <top style="thin">
          <color auto="1"/>
        </top>
        <bottom style="thin">
          <color auto="1"/>
        </bottom>
      </border>
    </ndxf>
  </rcc>
  <rcc rId="73354" sId="1" xfDxf="1" dxf="1">
    <nc r="D1310"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55" sId="1" xfDxf="1" dxf="1">
    <nc r="E1310" t="inlineStr">
      <is>
        <t>Natūralių augalinių maisto priedų gamybos technologijų optimizavimas.</t>
      </is>
    </nc>
    <ndxf>
      <alignment vertical="top" wrapText="1" readingOrder="0"/>
      <border outline="0">
        <left style="thin">
          <color auto="1"/>
        </left>
        <right style="thin">
          <color auto="1"/>
        </right>
        <top style="thin">
          <color auto="1"/>
        </top>
        <bottom style="thin">
          <color auto="1"/>
        </bottom>
      </border>
      <protection locked="0"/>
    </ndxf>
  </rcc>
  <rcc rId="73356" sId="1" xfDxf="1" dxf="1">
    <nc r="F1310" t="inlineStr">
      <is>
        <t xml:space="preserve">Doc. dr. Aurelija Paulauskienė
El. p. aurelija.paulauskienė@asu.lt
Tel. +37069929270
</t>
      </is>
    </nc>
    <ndxf>
      <alignment horizontal="left" vertical="top" wrapText="1" readingOrder="0"/>
      <border outline="0">
        <left style="thin">
          <color auto="1"/>
        </left>
        <right style="thin">
          <color auto="1"/>
        </right>
        <top style="thin">
          <color auto="1"/>
        </top>
        <bottom style="thin">
          <color auto="1"/>
        </bottom>
      </border>
      <protection locked="0"/>
    </ndxf>
  </rcc>
  <rcc rId="73357" sId="1" xfDxf="1" dxf="1">
    <nc r="G1310">
      <v>19</v>
    </nc>
    <ndxf>
      <alignment horizontal="center" vertical="center" readingOrder="0"/>
      <border outline="0">
        <left style="thin">
          <color auto="1"/>
        </left>
        <right style="thin">
          <color auto="1"/>
        </right>
        <top style="thin">
          <color auto="1"/>
        </top>
        <bottom style="thin">
          <color auto="1"/>
        </bottom>
      </border>
    </ndxf>
  </rcc>
  <rcc rId="73358" sId="1" xfDxf="1" dxf="1">
    <nc r="D1311"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59" sId="1" xfDxf="1" dxf="1">
    <nc r="E1311" t="inlineStr">
      <is>
        <t>Inovatyvių technologijų diegimas, įrengiant ir prižiūrint uoginių augalų plantacijas.</t>
      </is>
    </nc>
    <ndxf>
      <alignment vertical="top" wrapText="1" readingOrder="0"/>
      <border outline="0">
        <left style="thin">
          <color auto="1"/>
        </left>
        <right style="thin">
          <color auto="1"/>
        </right>
        <top style="thin">
          <color auto="1"/>
        </top>
        <bottom style="thin">
          <color auto="1"/>
        </bottom>
      </border>
      <protection locked="0"/>
    </ndxf>
  </rcc>
  <rcc rId="73360" sId="1" xfDxf="1" dxf="1">
    <nc r="F1311" t="inlineStr">
      <is>
        <t>VDU Kauno botanikos sodas, Pomologijos kolekcijų sektorius
Dr. (HP) Remigijus Daubaras,
El. p. r.daubaras@bs.vdu.lt
Tel.: 868734637</t>
      </is>
    </nc>
    <ndxf>
      <alignment horizontal="left" vertical="top" wrapText="1" readingOrder="0"/>
      <border outline="0">
        <left style="thin">
          <color auto="1"/>
        </left>
        <right style="thin">
          <color auto="1"/>
        </right>
        <top style="thin">
          <color auto="1"/>
        </top>
        <bottom style="thin">
          <color auto="1"/>
        </bottom>
      </border>
      <protection locked="0"/>
    </ndxf>
  </rcc>
  <rcc rId="73361" sId="1" xfDxf="1" dxf="1">
    <nc r="G1311">
      <v>31</v>
    </nc>
    <ndxf>
      <alignment horizontal="center" vertical="center" readingOrder="0"/>
      <border outline="0">
        <left style="thin">
          <color auto="1"/>
        </left>
        <right style="thin">
          <color auto="1"/>
        </right>
        <top style="thin">
          <color auto="1"/>
        </top>
        <bottom style="thin">
          <color auto="1"/>
        </bottom>
      </border>
    </ndxf>
  </rcc>
  <rcc rId="73362" sId="1" xfDxf="1" dxf="1">
    <nc r="D1312"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63" sId="1" xfDxf="1" dxf="1">
    <nc r="E1312" t="inlineStr">
      <is>
        <t>Naujų uoginių kultūrų plantacinio auginimo plėtros technologija</t>
      </is>
    </nc>
    <ndxf>
      <alignment vertical="top" wrapText="1" readingOrder="0"/>
      <border outline="0">
        <left style="thin">
          <color auto="1"/>
        </left>
        <right style="thin">
          <color auto="1"/>
        </right>
        <top style="thin">
          <color auto="1"/>
        </top>
        <bottom style="thin">
          <color auto="1"/>
        </bottom>
      </border>
      <protection locked="0"/>
    </ndxf>
  </rcc>
  <rcc rId="73364" sId="1" xfDxf="1" dxf="1">
    <nc r="F1312" t="inlineStr">
      <is>
        <t>VDU Kauno botanikos sodas, Pomologijos kolekcijų sektorius
Dr. (HP) Remigijus Daubaras,
El. p. r.daubaras@bs.vdu.lt
Tel.: 868734637</t>
      </is>
    </nc>
    <ndxf>
      <alignment horizontal="left" vertical="top" wrapText="1" readingOrder="0"/>
      <border outline="0">
        <left style="thin">
          <color auto="1"/>
        </left>
        <right style="thin">
          <color auto="1"/>
        </right>
        <top style="thin">
          <color auto="1"/>
        </top>
        <bottom style="thin">
          <color auto="1"/>
        </bottom>
      </border>
      <protection locked="0"/>
    </ndxf>
  </rcc>
  <rcc rId="73365" sId="1" xfDxf="1" dxf="1">
    <nc r="G1312">
      <v>31</v>
    </nc>
    <ndxf>
      <alignment horizontal="center" vertical="center" readingOrder="0"/>
      <border outline="0">
        <left style="thin">
          <color auto="1"/>
        </left>
        <right style="thin">
          <color auto="1"/>
        </right>
        <top style="thin">
          <color auto="1"/>
        </top>
        <bottom style="thin">
          <color auto="1"/>
        </bottom>
      </border>
    </ndxf>
  </rcc>
  <rcc rId="73366" sId="1" xfDxf="1" dxf="1">
    <nc r="D1313"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67" sId="1" xfDxf="1" dxf="1">
    <nc r="E1313" t="inlineStr">
      <is>
        <t>Stambiauogių spanguolių ir sodinių šilauogių uogų kokybės tyrimų įrankiai ir optimalių laikymo sąlygų bei žaliavos panaudojimo galimybių įvertinimas.</t>
      </is>
    </nc>
    <ndxf>
      <alignment vertical="top" wrapText="1" readingOrder="0"/>
      <border outline="0">
        <left style="thin">
          <color auto="1"/>
        </left>
        <right style="thin">
          <color auto="1"/>
        </right>
        <top style="thin">
          <color auto="1"/>
        </top>
        <bottom style="thin">
          <color auto="1"/>
        </bottom>
      </border>
      <protection locked="0"/>
    </ndxf>
  </rcc>
  <rcc rId="73368" sId="1" xfDxf="1" dxf="1">
    <nc r="F1313" t="inlineStr">
      <is>
        <t>VDU Kauno botanikos sodas, Pomologijos kolekcijų sektorius
Dr. Laima Česonienė, 
El. p. l.cesoniene@bs.vdu.lt
Tel.: 868653684</t>
      </is>
    </nc>
    <ndxf>
      <alignment horizontal="left" vertical="top" wrapText="1" readingOrder="0"/>
      <border outline="0">
        <left style="thin">
          <color auto="1"/>
        </left>
        <right style="thin">
          <color auto="1"/>
        </right>
        <top style="thin">
          <color auto="1"/>
        </top>
        <bottom style="thin">
          <color auto="1"/>
        </bottom>
      </border>
      <protection locked="0"/>
    </ndxf>
  </rcc>
  <rcc rId="73369" sId="1" xfDxf="1" dxf="1">
    <nc r="G1313">
      <v>31</v>
    </nc>
    <ndxf>
      <alignment horizontal="center" vertical="center" readingOrder="0"/>
      <border outline="0">
        <left style="thin">
          <color auto="1"/>
        </left>
        <right style="thin">
          <color auto="1"/>
        </right>
        <top style="thin">
          <color auto="1"/>
        </top>
        <bottom style="thin">
          <color auto="1"/>
        </bottom>
      </border>
    </ndxf>
  </rcc>
  <rcc rId="73370" sId="1" xfDxf="1" dxf="1">
    <nc r="D1314"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71" sId="1" xfDxf="1" dxf="1">
    <nc r="E1314" t="inlineStr">
      <is>
        <t>Sausumos ir vandens augalų fiziologinės būklės (fotosintezės intensyvumas, chlorofilų fluorescencija ir kt. ) nustatymas lauko sąlygomis</t>
      </is>
    </nc>
    <ndxf>
      <alignment vertical="top" wrapText="1" readingOrder="0"/>
      <border outline="0">
        <left style="thin">
          <color auto="1"/>
        </left>
        <right style="thin">
          <color auto="1"/>
        </right>
        <top style="thin">
          <color auto="1"/>
        </top>
        <bottom style="thin">
          <color auto="1"/>
        </bottom>
      </border>
      <protection locked="0"/>
    </ndxf>
  </rcc>
  <rcc rId="73372" sId="1" xfDxf="1" dxf="1">
    <nc r="F1314" t="inlineStr">
      <is>
        <t>VDU Gamtos mokslų fakultetas
Aplinkotyros katedra 
Doc. dr. Irena Januškaitienė
El. p. i.januskaitiene@gmf.vdu.lt 
Tel. (8 37) 327904</t>
      </is>
    </nc>
    <ndxf>
      <alignment horizontal="left" vertical="top" wrapText="1" readingOrder="0"/>
      <border outline="0">
        <left style="thin">
          <color auto="1"/>
        </left>
        <right style="thin">
          <color auto="1"/>
        </right>
        <top style="thin">
          <color auto="1"/>
        </top>
        <bottom style="thin">
          <color auto="1"/>
        </bottom>
      </border>
      <protection locked="0"/>
    </ndxf>
  </rcc>
  <rcc rId="73373" sId="1" xfDxf="1" dxf="1">
    <nc r="G1314">
      <v>31</v>
    </nc>
    <ndxf>
      <alignment horizontal="center" vertical="center" readingOrder="0"/>
      <border outline="0">
        <left style="thin">
          <color auto="1"/>
        </left>
        <right style="thin">
          <color auto="1"/>
        </right>
        <top style="thin">
          <color auto="1"/>
        </top>
        <bottom style="thin">
          <color auto="1"/>
        </bottom>
      </border>
    </ndxf>
  </rcc>
  <rcc rId="73374" sId="1" xfDxf="1" dxf="1">
    <nc r="D1315"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75" sId="1" xfDxf="1" dxf="1">
    <nc r="E1315" t="inlineStr">
      <is>
        <t>Kokybiškos sodinamosioms medžiagos tiekimas uoginių kultūrų verslą plėtojantiems ūkininkams.</t>
      </is>
    </nc>
    <ndxf>
      <alignment vertical="top" wrapText="1" readingOrder="0"/>
      <border outline="0">
        <left style="thin">
          <color auto="1"/>
        </left>
        <right style="thin">
          <color auto="1"/>
        </right>
        <top style="thin">
          <color auto="1"/>
        </top>
        <bottom style="thin">
          <color auto="1"/>
        </bottom>
      </border>
      <protection locked="0"/>
    </ndxf>
  </rcc>
  <rcc rId="73376" sId="1" xfDxf="1" dxf="1">
    <nc r="F1315" t="inlineStr">
      <is>
        <t>VDU Kauno botanikos sodas, Pomologijos kolekcijų sektorius
Dr. Laima Česonienė, 
El.p. l.cesoniene@bs.vdu.lt
Tel.: 868653684</t>
      </is>
    </nc>
    <ndxf>
      <alignment horizontal="left" vertical="top" wrapText="1" readingOrder="0"/>
      <border outline="0">
        <left style="thin">
          <color auto="1"/>
        </left>
        <right style="thin">
          <color auto="1"/>
        </right>
        <top style="thin">
          <color auto="1"/>
        </top>
        <bottom style="thin">
          <color auto="1"/>
        </bottom>
      </border>
      <protection locked="0"/>
    </ndxf>
  </rcc>
  <rcc rId="73377" sId="1" xfDxf="1" dxf="1">
    <nc r="G1315">
      <v>31</v>
    </nc>
    <ndxf>
      <alignment horizontal="center" vertical="center" readingOrder="0"/>
      <border outline="0">
        <left style="thin">
          <color auto="1"/>
        </left>
        <right style="thin">
          <color auto="1"/>
        </right>
        <top style="thin">
          <color auto="1"/>
        </top>
        <bottom style="thin">
          <color auto="1"/>
        </bottom>
      </border>
    </ndxf>
  </rcc>
  <rcc rId="73378" sId="1" xfDxf="1" dxf="1">
    <nc r="D1316"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79" sId="1" xfDxf="1" dxf="1">
    <nc r="E1316" t="inlineStr">
      <is>
        <t>Perspektyvių vaistinių (aromatinių) augalų pramoninėse plantacijose auginimo plėtros technologija. Technologijos prototipo sukūrimas</t>
      </is>
    </nc>
    <ndxf>
      <alignment vertical="top" wrapText="1" readingOrder="0"/>
      <border outline="0">
        <left style="thin">
          <color auto="1"/>
        </left>
        <right style="thin">
          <color auto="1"/>
        </right>
        <top style="thin">
          <color auto="1"/>
        </top>
        <bottom style="thin">
          <color auto="1"/>
        </bottom>
      </border>
      <protection locked="0"/>
    </ndxf>
  </rcc>
  <rcc rId="73380" sId="1" xfDxf="1" dxf="1">
    <nc r="F1316" t="inlineStr">
      <is>
        <t xml:space="preserve">Kauno botanikos sodas, Vaistinių ir prieskoninių augalų  kolekcijų sektorius
Prof. Dr (HP). Ona Ragažinskienė,
 El. p. o.ragazinskiiene@bs.vdu.lt
Tel.: +370 686 53682.
</t>
      </is>
    </nc>
    <ndxf>
      <alignment horizontal="left" vertical="top" wrapText="1" readingOrder="0"/>
      <border outline="0">
        <left style="thin">
          <color auto="1"/>
        </left>
        <right style="thin">
          <color auto="1"/>
        </right>
        <top style="thin">
          <color auto="1"/>
        </top>
        <bottom style="thin">
          <color auto="1"/>
        </bottom>
      </border>
      <protection locked="0"/>
    </ndxf>
  </rcc>
  <rcc rId="73381" sId="1" xfDxf="1" dxf="1">
    <nc r="G1316">
      <v>31</v>
    </nc>
    <ndxf>
      <alignment horizontal="center" vertical="center" readingOrder="0"/>
      <border outline="0">
        <left style="thin">
          <color auto="1"/>
        </left>
        <right style="thin">
          <color auto="1"/>
        </right>
        <top style="thin">
          <color auto="1"/>
        </top>
        <bottom style="thin">
          <color auto="1"/>
        </bottom>
      </border>
    </ndxf>
  </rcc>
  <rcc rId="73382" sId="1" xfDxf="1" dxf="1">
    <nc r="D1317"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83" sId="1" xfDxf="1" dxf="1">
    <nc r="E1317" t="inlineStr">
      <is>
        <t xml:space="preserve">Paprastojo apynio veislių 
ūkinių  savybių ir adaptyvumo besikeičiančio klimato sąlygomis tyrimų metodai 
</t>
      </is>
    </nc>
    <ndxf>
      <alignment vertical="top" wrapText="1" readingOrder="0"/>
      <border outline="0">
        <left style="thin">
          <color auto="1"/>
        </left>
        <right style="thin">
          <color auto="1"/>
        </right>
        <top style="thin">
          <color auto="1"/>
        </top>
        <bottom style="thin">
          <color auto="1"/>
        </bottom>
      </border>
      <protection locked="0"/>
    </ndxf>
  </rcc>
  <rcc rId="73384" sId="1" xfDxf="1" dxf="1">
    <nc r="F1317" t="inlineStr">
      <is>
        <t xml:space="preserve">VDU Kauno botanikos sodas, Vaistinių ir prieskoninių augalų  kolekcijų sektorius
Jaunesnis mokslo darbuotojas  Kęstutis Obelevičius, El. p. k.obelevicius@bs.vdu.lt
Tel.: +370 861 114472
</t>
      </is>
    </nc>
    <ndxf>
      <alignment horizontal="left" vertical="top" wrapText="1" readingOrder="0"/>
      <border outline="0">
        <left style="thin">
          <color auto="1"/>
        </left>
        <right style="thin">
          <color auto="1"/>
        </right>
        <top style="thin">
          <color auto="1"/>
        </top>
        <bottom style="thin">
          <color auto="1"/>
        </bottom>
      </border>
      <protection locked="0"/>
    </ndxf>
  </rcc>
  <rcc rId="73385" sId="1" xfDxf="1" dxf="1">
    <nc r="G1317">
      <v>31</v>
    </nc>
    <ndxf>
      <alignment horizontal="center" vertical="center" readingOrder="0"/>
      <border outline="0">
        <left style="thin">
          <color auto="1"/>
        </left>
        <right style="thin">
          <color auto="1"/>
        </right>
        <top style="thin">
          <color auto="1"/>
        </top>
        <bottom style="thin">
          <color auto="1"/>
        </bottom>
      </border>
    </ndxf>
  </rcc>
  <rcc rId="73386" sId="1" xfDxf="1" dxf="1">
    <nc r="D1318"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387" sId="1" xfDxf="1" dxf="1">
    <nc r="E1318" t="inlineStr">
      <is>
        <t>Kokybiškos sodinamosioms medžiagos tiekimas uoginių kultūrų verslą plėtojantiems ūkininkams. Bandomosios partijos sukūrimas.</t>
      </is>
    </nc>
    <ndxf>
      <alignment vertical="top" wrapText="1" readingOrder="0"/>
      <border outline="0">
        <left style="thin">
          <color auto="1"/>
        </left>
        <right style="thin">
          <color auto="1"/>
        </right>
        <top style="thin">
          <color auto="1"/>
        </top>
        <bottom style="thin">
          <color auto="1"/>
        </bottom>
      </border>
      <protection locked="0"/>
    </ndxf>
  </rcc>
  <rcc rId="73388" sId="1" xfDxf="1" dxf="1">
    <nc r="F1318" t="inlineStr">
      <is>
        <t xml:space="preserve">VDU Kauno botanikos sodas, Pomologijos kolekcijų sektorius
Dr. Laima Česonienė,
El. p.  l.cesoniene@bs.vdu.lt
Tel.: 868653684
</t>
      </is>
    </nc>
    <ndxf>
      <alignment horizontal="left" vertical="top" wrapText="1" readingOrder="0"/>
      <border outline="0">
        <left style="thin">
          <color auto="1"/>
        </left>
        <right style="thin">
          <color auto="1"/>
        </right>
        <top style="thin">
          <color auto="1"/>
        </top>
        <bottom style="thin">
          <color auto="1"/>
        </bottom>
      </border>
      <protection locked="0"/>
    </ndxf>
  </rcc>
  <rcc rId="73389" sId="1" xfDxf="1" dxf="1">
    <nc r="G1318">
      <v>31</v>
    </nc>
    <ndxf>
      <alignment horizontal="center" vertical="center" readingOrder="0"/>
      <border outline="0">
        <left style="thin">
          <color auto="1"/>
        </left>
        <right style="thin">
          <color auto="1"/>
        </right>
        <top style="thin">
          <color auto="1"/>
        </top>
        <bottom style="thin">
          <color auto="1"/>
        </bottom>
      </border>
    </ndxf>
  </rcc>
  <rcc rId="73390" sId="1" xfDxf="1" dxf="1">
    <nc r="D1319"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391" sId="1" xfDxf="1" dxf="1">
    <nc r="E1319" t="inlineStr">
      <is>
        <t>Netradicinių aliejinių kultūrų išspaudų panaudojimo galimybės kuriant funkcionaliuosius maisto produktus.
Tiriama ir analizuojama netradicinių augalinių aliejų kultūrų  išspaudų rūgštinė riebalų ir frakcinė baltymų sudėtis, maistinė vertė ir fizikinės savybės, numatant pritaikymo sritis; Tiriamos išspaudų panaudojimo galimybės kuriant aukštos biologinės vertės naujus maisto produktus;
Sudaromos naujų gaminių receptūros, srautų diagramos;
Nustatoma naujų gaminių maistinė sudėtis, pateikiama išsami ženklinimo informacija.</t>
      </is>
    </nc>
    <ndxf>
      <alignment vertical="top" wrapText="1" readingOrder="0"/>
      <border outline="0">
        <left style="thin">
          <color auto="1"/>
        </left>
        <right style="thin">
          <color auto="1"/>
        </right>
        <top style="thin">
          <color auto="1"/>
        </top>
        <bottom style="thin">
          <color auto="1"/>
        </bottom>
      </border>
      <protection locked="0"/>
    </ndxf>
  </rcc>
  <rcc rId="73392" sId="1" xfDxf="1" dxf="1">
    <nc r="F1319" t="inlineStr">
      <is>
        <t>Kristina Montrimaitė,
Maisto technologijų katedros lektorė,
k.montrimaite@kvk.lt
Tel. 8-686-21454</t>
      </is>
    </nc>
    <ndxf>
      <alignment horizontal="left" vertical="top" wrapText="1" readingOrder="0"/>
      <border outline="0">
        <left style="thin">
          <color auto="1"/>
        </left>
        <right style="thin">
          <color auto="1"/>
        </right>
        <top style="thin">
          <color auto="1"/>
        </top>
        <bottom style="thin">
          <color auto="1"/>
        </bottom>
      </border>
      <protection locked="0"/>
    </ndxf>
  </rcc>
  <rcc rId="73393" sId="1" xfDxf="1" dxf="1">
    <nc r="G1319">
      <v>10</v>
    </nc>
    <ndxf>
      <alignment horizontal="center" vertical="center" readingOrder="0"/>
      <border outline="0">
        <left style="thin">
          <color auto="1"/>
        </left>
        <right style="thin">
          <color auto="1"/>
        </right>
        <top style="thin">
          <color auto="1"/>
        </top>
        <bottom style="thin">
          <color auto="1"/>
        </bottom>
      </border>
    </ndxf>
  </rcc>
  <rcc rId="73394" sId="1" xfDxf="1" dxf="1">
    <nc r="D1320"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395" sId="1" xfDxf="1" dxf="1">
    <nc r="E1320" t="inlineStr">
      <is>
        <t>Mikrobiologinių procesų tyrimai padidintos biologinės vertės maisto produktų žaliavoje, galutiniame produkte.</t>
      </is>
    </nc>
    <ndxf>
      <alignment vertical="top" wrapText="1" readingOrder="0"/>
      <border outline="0">
        <left style="thin">
          <color auto="1"/>
        </left>
        <right style="thin">
          <color auto="1"/>
        </right>
        <top style="thin">
          <color auto="1"/>
        </top>
        <bottom style="thin">
          <color auto="1"/>
        </bottom>
      </border>
      <protection locked="0"/>
    </ndxf>
  </rcc>
  <rcc rId="73396" sId="1" xfDxf="1" dxf="1">
    <nc r="F1320" t="inlineStr">
      <is>
        <t>Dr. Ingrida Kraujutienė
Maisto technologijos katedros vedėja
8 (37) 352312
ingrida.kraujutiene@go.kauko.lt</t>
      </is>
    </nc>
    <ndxf>
      <alignment horizontal="left" vertical="top" wrapText="1" readingOrder="0"/>
      <border outline="0">
        <left style="thin">
          <color auto="1"/>
        </left>
        <right style="thin">
          <color auto="1"/>
        </right>
        <top style="thin">
          <color auto="1"/>
        </top>
        <bottom style="thin">
          <color auto="1"/>
        </bottom>
      </border>
      <protection locked="0"/>
    </ndxf>
  </rcc>
  <rcc rId="73397" sId="1" xfDxf="1" dxf="1">
    <nc r="G1320">
      <v>15</v>
    </nc>
    <ndxf>
      <alignment horizontal="center" vertical="center" readingOrder="0"/>
      <border outline="0">
        <left style="thin">
          <color auto="1"/>
        </left>
        <right style="thin">
          <color auto="1"/>
        </right>
        <top style="thin">
          <color auto="1"/>
        </top>
        <bottom style="thin">
          <color auto="1"/>
        </bottom>
      </border>
    </ndxf>
  </rcc>
  <rcc rId="73398" sId="1" xfDxf="1" dxf="1">
    <nc r="D1321"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399" sId="1" xfDxf="1" dxf="1">
    <nc r="E1321" t="inlineStr">
      <is>
        <t>Funkcionaliųjų komponentų ar priedų moksliniai tyrimai skysčių chromatografijos, skysčių chromatografijos - masių spektrometrijos metodais.</t>
      </is>
    </nc>
    <ndxf>
      <alignment vertical="top" wrapText="1" readingOrder="0"/>
      <border outline="0">
        <left style="thin">
          <color auto="1"/>
        </left>
        <right style="thin">
          <color auto="1"/>
        </right>
        <top style="thin">
          <color auto="1"/>
        </top>
        <bottom style="thin">
          <color auto="1"/>
        </bottom>
      </border>
      <protection locked="0"/>
    </ndxf>
  </rcc>
  <rcc rId="73400" sId="1" xfDxf="1" dxf="1">
    <nc r="F1321" t="inlineStr">
      <is>
        <t>Valdas Jakštas
profesorius
tel.: 8-37 327249
el.paštas.: farmakog@lsmuni.lt</t>
      </is>
    </nc>
    <ndxf>
      <alignment horizontal="left" vertical="top" wrapText="1" readingOrder="0"/>
      <border outline="0">
        <left style="thin">
          <color auto="1"/>
        </left>
        <right style="thin">
          <color auto="1"/>
        </right>
        <top style="thin">
          <color auto="1"/>
        </top>
        <bottom style="thin">
          <color auto="1"/>
        </bottom>
      </border>
      <protection locked="0"/>
    </ndxf>
  </rcc>
  <rcc rId="73401" sId="1" xfDxf="1" dxf="1">
    <nc r="G1321">
      <v>17</v>
    </nc>
    <ndxf>
      <alignment horizontal="center" vertical="center" readingOrder="0"/>
      <border outline="0">
        <left style="thin">
          <color auto="1"/>
        </left>
        <right style="thin">
          <color auto="1"/>
        </right>
        <top style="thin">
          <color auto="1"/>
        </top>
        <bottom style="thin">
          <color auto="1"/>
        </bottom>
      </border>
    </ndxf>
  </rcc>
  <rcc rId="73402" sId="1" xfDxf="1" dxf="1">
    <nc r="D1322"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03" sId="1" xfDxf="1" dxf="1">
    <nc r="E1322" t="inlineStr">
      <is>
        <t>Funkcionaliųjų maisto ingredientų moksliniai tyrimai analitiniais metodais (junginių kiekio rodiklių įvairavimo,  priemaišų ir teršalų kontrolė).</t>
      </is>
    </nc>
    <ndxf>
      <alignment vertical="top" wrapText="1" readingOrder="0"/>
      <border outline="0">
        <left style="thin">
          <color auto="1"/>
        </left>
        <right style="thin">
          <color auto="1"/>
        </right>
        <top style="thin">
          <color auto="1"/>
        </top>
        <bottom style="thin">
          <color auto="1"/>
        </bottom>
      </border>
      <protection locked="0"/>
    </ndxf>
  </rcc>
  <rcc rId="73404" sId="1" xfDxf="1" dxf="1">
    <nc r="F1322" t="inlineStr">
      <is>
        <t>Liudas Ivanauskas
profesorius
tel.: 8-37 327245
el.paštas: liudas.ivanauskas@lsmuni.lt</t>
      </is>
    </nc>
    <ndxf>
      <alignment horizontal="left" vertical="top" wrapText="1" readingOrder="0"/>
      <border outline="0">
        <left style="thin">
          <color auto="1"/>
        </left>
        <right style="thin">
          <color auto="1"/>
        </right>
        <top style="thin">
          <color auto="1"/>
        </top>
        <bottom style="thin">
          <color auto="1"/>
        </bottom>
      </border>
      <protection locked="0"/>
    </ndxf>
  </rcc>
  <rcc rId="73405" sId="1" xfDxf="1" dxf="1">
    <nc r="G1322">
      <v>17</v>
    </nc>
    <ndxf>
      <alignment horizontal="center" vertical="center" readingOrder="0"/>
      <border outline="0">
        <left style="thin">
          <color auto="1"/>
        </left>
        <right style="thin">
          <color auto="1"/>
        </right>
        <top style="thin">
          <color auto="1"/>
        </top>
        <bottom style="thin">
          <color auto="1"/>
        </bottom>
      </border>
    </ndxf>
  </rcc>
  <rcc rId="73406" sId="1" xfDxf="1" dxf="1">
    <nc r="D1323"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07" sId="1" xfDxf="1" dxf="1">
    <nc r="E1323" t="inlineStr">
      <is>
        <t>Aukštesnės mitybinės vertės (praturtintos naudingomis maistinėmis medžiagomis) paukštienos gamybos technologijų kūrimas ir tyrimai. Atlikus tyrimus bus gauti konkretus rezultatai, sukurtos naujos technologijos</t>
      </is>
    </nc>
    <ndxf>
      <alignment vertical="top" wrapText="1" readingOrder="0"/>
      <border outline="0">
        <left style="thin">
          <color auto="1"/>
        </left>
        <right style="thin">
          <color auto="1"/>
        </right>
        <top style="thin">
          <color auto="1"/>
        </top>
        <bottom style="thin">
          <color auto="1"/>
        </bottom>
      </border>
      <protection locked="0"/>
    </ndxf>
  </rcc>
  <rcc rId="73408" sId="1" xfDxf="1" dxf="1">
    <nc r="F1323" t="inlineStr">
      <is>
        <t>Robertas Juodka
vyresnysis mokslo darbuotojas
tel. 8-615 35692
el. paštas: robertasjuodka@gmail.com</t>
      </is>
    </nc>
    <ndxf>
      <alignment horizontal="left" vertical="top" wrapText="1" readingOrder="0"/>
      <border outline="0">
        <left style="thin">
          <color auto="1"/>
        </left>
        <right style="thin">
          <color auto="1"/>
        </right>
        <top style="thin">
          <color auto="1"/>
        </top>
        <bottom style="thin">
          <color auto="1"/>
        </bottom>
      </border>
      <protection locked="0"/>
    </ndxf>
  </rcc>
  <rcc rId="73409" sId="1" xfDxf="1" dxf="1">
    <nc r="G1323">
      <v>17</v>
    </nc>
    <ndxf>
      <alignment horizontal="center" vertical="center" readingOrder="0"/>
      <border outline="0">
        <left style="thin">
          <color auto="1"/>
        </left>
        <right style="thin">
          <color auto="1"/>
        </right>
        <top style="thin">
          <color auto="1"/>
        </top>
        <bottom style="thin">
          <color auto="1"/>
        </bottom>
      </border>
    </ndxf>
  </rcc>
  <rcc rId="73410" sId="1" xfDxf="1" dxf="1">
    <nc r="D1324"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11" sId="1" xfDxf="1" dxf="1">
    <nc r="E1324" t="inlineStr">
      <is>
        <t>Mikrosatelitinių DNR fragmentų analizė kapiliarinės elektroforezės būdu</t>
      </is>
    </nc>
    <ndxf>
      <alignment vertical="top" wrapText="1" readingOrder="0"/>
      <border outline="0">
        <left style="thin">
          <color auto="1"/>
        </left>
        <right style="thin">
          <color auto="1"/>
        </right>
        <top style="thin">
          <color auto="1"/>
        </top>
        <bottom style="thin">
          <color auto="1"/>
        </bottom>
      </border>
      <protection locked="0"/>
    </ndxf>
  </rcc>
  <rcc rId="73412" sId="1" xfDxf="1" dxf="1">
    <nc r="F1324" t="inlineStr">
      <is>
        <t>Sigitas Šulčius, GTAPC
vadovas, 864591880
sigitas.sulcius@gamtostyrimai.lt</t>
      </is>
    </nc>
    <ndxf>
      <alignment horizontal="left" vertical="top" wrapText="1" readingOrder="0"/>
      <border outline="0">
        <left style="thin">
          <color auto="1"/>
        </left>
        <right style="thin">
          <color auto="1"/>
        </right>
        <top style="thin">
          <color auto="1"/>
        </top>
        <bottom style="thin">
          <color auto="1"/>
        </bottom>
      </border>
      <protection locked="0"/>
    </ndxf>
  </rcc>
  <rcc rId="73413" sId="1" xfDxf="1" dxf="1">
    <nc r="G1324">
      <v>21</v>
    </nc>
    <ndxf>
      <alignment horizontal="center" vertical="center" readingOrder="0"/>
      <border outline="0">
        <left style="thin">
          <color auto="1"/>
        </left>
        <right style="thin">
          <color auto="1"/>
        </right>
        <top style="thin">
          <color auto="1"/>
        </top>
        <bottom style="thin">
          <color auto="1"/>
        </bottom>
      </border>
    </ndxf>
  </rcc>
  <rcc rId="73414" sId="1" xfDxf="1" dxf="1">
    <nc r="D1325"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15" sId="1" xfDxf="1" dxf="1">
    <nc r="E1325" t="inlineStr">
      <is>
        <t>Dumblių ir melsvabakterių izoliavimas ir kultūrų gryninimas</t>
      </is>
    </nc>
    <ndxf>
      <alignment vertical="top" wrapText="1" readingOrder="0"/>
      <border outline="0">
        <left style="thin">
          <color auto="1"/>
        </left>
        <right style="thin">
          <color auto="1"/>
        </right>
        <top style="thin">
          <color auto="1"/>
        </top>
        <bottom style="thin">
          <color auto="1"/>
        </bottom>
      </border>
      <protection locked="0"/>
    </ndxf>
  </rcc>
  <rcc rId="73416" sId="1" xfDxf="1" dxf="1">
    <nc r="F1325" t="inlineStr">
      <is>
        <t>Sigitas Šulčius, GTAPC
vadovas, 864591880
sigitas.sulcius@gamtostyrimai.lt</t>
      </is>
    </nc>
    <ndxf>
      <alignment horizontal="left" vertical="top" wrapText="1" readingOrder="0"/>
      <border outline="0">
        <left style="thin">
          <color auto="1"/>
        </left>
        <right style="thin">
          <color auto="1"/>
        </right>
        <top style="thin">
          <color auto="1"/>
        </top>
        <bottom style="thin">
          <color auto="1"/>
        </bottom>
      </border>
      <protection locked="0"/>
    </ndxf>
  </rcc>
  <rcc rId="73417" sId="1" xfDxf="1" dxf="1">
    <nc r="G1325">
      <v>21</v>
    </nc>
    <ndxf>
      <alignment horizontal="center" vertical="center" readingOrder="0"/>
      <border outline="0">
        <left style="thin">
          <color auto="1"/>
        </left>
        <right style="thin">
          <color auto="1"/>
        </right>
        <top style="thin">
          <color auto="1"/>
        </top>
        <bottom style="thin">
          <color auto="1"/>
        </bottom>
      </border>
    </ndxf>
  </rcc>
  <rcc rId="73418" sId="1" xfDxf="1" dxf="1">
    <nc r="D1326"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19" sId="1" xfDxf="1" dxf="1">
    <nc r="E1326" t="inlineStr">
      <is>
        <t>Dumblių ir melsvabakterių biomasės auginimo sąlygų parinkimas ir optimizavimas</t>
      </is>
    </nc>
    <ndxf>
      <alignment vertical="top" wrapText="1" readingOrder="0"/>
      <border outline="0">
        <left style="thin">
          <color auto="1"/>
        </left>
        <right style="thin">
          <color auto="1"/>
        </right>
        <top style="thin">
          <color auto="1"/>
        </top>
        <bottom style="thin">
          <color auto="1"/>
        </bottom>
      </border>
      <protection locked="0"/>
    </ndxf>
  </rcc>
  <rcc rId="73420" sId="1" xfDxf="1" dxf="1">
    <nc r="F1326" t="inlineStr">
      <is>
        <t>Sigitas Šulčius, GTAPC
vadovas, 864591880
sigitas.sulcius@gamtostyrimai.lt</t>
      </is>
    </nc>
    <ndxf>
      <alignment horizontal="left" vertical="top" wrapText="1" readingOrder="0"/>
      <border outline="0">
        <left style="thin">
          <color auto="1"/>
        </left>
        <right style="thin">
          <color auto="1"/>
        </right>
        <top style="thin">
          <color auto="1"/>
        </top>
        <bottom style="thin">
          <color auto="1"/>
        </bottom>
      </border>
      <protection locked="0"/>
    </ndxf>
  </rcc>
  <rcc rId="73421" sId="1" xfDxf="1" dxf="1">
    <nc r="G1326">
      <v>21</v>
    </nc>
    <ndxf>
      <alignment horizontal="center" vertical="center" readingOrder="0"/>
      <border outline="0">
        <left style="thin">
          <color auto="1"/>
        </left>
        <right style="thin">
          <color auto="1"/>
        </right>
        <top style="thin">
          <color auto="1"/>
        </top>
        <bottom style="thin">
          <color auto="1"/>
        </bottom>
      </border>
    </ndxf>
  </rcc>
  <rcc rId="73422" sId="1" xfDxf="1" dxf="1">
    <nc r="D1327"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23" sId="1" xfDxf="1" dxf="1">
    <nc r="E1327" t="inlineStr">
      <is>
        <t>Heterotrofinių mikroorganizmų išskyrimas ir identifikavimas</t>
      </is>
    </nc>
    <ndxf>
      <alignment vertical="top" wrapText="1" readingOrder="0"/>
      <border outline="0">
        <left style="thin">
          <color auto="1"/>
        </left>
        <right style="thin">
          <color auto="1"/>
        </right>
        <top style="thin">
          <color auto="1"/>
        </top>
        <bottom style="thin">
          <color auto="1"/>
        </bottom>
      </border>
      <protection locked="0"/>
    </ndxf>
  </rcc>
  <rcc rId="73424" sId="1" xfDxf="1" dxf="1">
    <nc r="F1327" t="inlineStr">
      <is>
        <t>Sigitas Šulčius, GTAPC
vadovas, 864591880
sigitas.sulcius@gamtostyrimai.lt</t>
      </is>
    </nc>
    <ndxf>
      <alignment horizontal="left" vertical="top" wrapText="1" readingOrder="0"/>
      <border outline="0">
        <left style="thin">
          <color auto="1"/>
        </left>
        <right style="thin">
          <color auto="1"/>
        </right>
        <top style="thin">
          <color auto="1"/>
        </top>
        <bottom style="thin">
          <color auto="1"/>
        </bottom>
      </border>
      <protection locked="0"/>
    </ndxf>
  </rcc>
  <rcc rId="73425" sId="1" xfDxf="1" dxf="1">
    <nc r="G1327">
      <v>21</v>
    </nc>
    <ndxf>
      <alignment horizontal="center" vertical="center" readingOrder="0"/>
      <border outline="0">
        <left style="thin">
          <color auto="1"/>
        </left>
        <right style="thin">
          <color auto="1"/>
        </right>
        <top style="thin">
          <color auto="1"/>
        </top>
        <bottom style="thin">
          <color auto="1"/>
        </bottom>
      </border>
    </ndxf>
  </rcc>
  <rcc rId="73426" sId="1" xfDxf="1" dxf="1">
    <nc r="D1328"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27" sId="1" xfDxf="1" dxf="1">
    <nc r="E1328" t="inlineStr">
      <is>
        <t>Naujų žuvų ir vėžių rūšių veisimo ir auginimo technologijų kūrimas</t>
      </is>
    </nc>
    <ndxf>
      <alignment vertical="top" wrapText="1" readingOrder="0"/>
      <border outline="0">
        <left style="thin">
          <color auto="1"/>
        </left>
        <right style="thin">
          <color auto="1"/>
        </right>
        <top style="thin">
          <color auto="1"/>
        </top>
        <bottom style="thin">
          <color auto="1"/>
        </bottom>
      </border>
      <protection locked="0"/>
    </ndxf>
  </rcc>
  <rcc rId="73428" sId="1" xfDxf="1" dxf="1">
    <nc r="F1328" t="inlineStr">
      <is>
        <t>Sigitas Šulčius, GTAPC
vadovas, 864591880
sigitas.sulcius@gamtostyrimai.lt</t>
      </is>
    </nc>
    <ndxf>
      <alignment horizontal="left" vertical="top" wrapText="1" readingOrder="0"/>
      <border outline="0">
        <left style="thin">
          <color auto="1"/>
        </left>
        <right style="thin">
          <color auto="1"/>
        </right>
        <top style="thin">
          <color auto="1"/>
        </top>
        <bottom style="thin">
          <color auto="1"/>
        </bottom>
      </border>
      <protection locked="0"/>
    </ndxf>
  </rcc>
  <rcc rId="73429" sId="1" xfDxf="1" dxf="1">
    <nc r="G1328">
      <v>21</v>
    </nc>
    <ndxf>
      <alignment horizontal="center" vertical="center" readingOrder="0"/>
      <border outline="0">
        <left style="thin">
          <color auto="1"/>
        </left>
        <right style="thin">
          <color auto="1"/>
        </right>
        <top style="thin">
          <color auto="1"/>
        </top>
        <bottom style="thin">
          <color auto="1"/>
        </bottom>
      </border>
    </ndxf>
  </rcc>
  <rcc rId="73430" sId="1" xfDxf="1" dxf="1">
    <nc r="D1329"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31" sId="1" xfDxf="1" dxf="1">
    <nc r="E1329" t="inlineStr">
      <is>
        <t>Miltinių gaminių (duonos, pyrago, miltinės konditerijos, makaronų ir kt.) be glitimo receptūros ir technologijos sukūrimas</t>
      </is>
    </nc>
    <ndxf>
      <alignment vertical="top" wrapText="1" readingOrder="0"/>
      <border outline="0">
        <left style="thin">
          <color auto="1"/>
        </left>
        <right style="thin">
          <color auto="1"/>
        </right>
        <top style="thin">
          <color auto="1"/>
        </top>
        <bottom style="thin">
          <color auto="1"/>
        </bottom>
      </border>
      <protection locked="0"/>
    </ndxf>
  </rcc>
  <rcc rId="73432" sId="1" xfDxf="1" dxf="1">
    <nc r="F1329" t="inlineStr">
      <is>
        <t>Lazdauskienė Jurgita
Lektorė
Tel.+37068507917
El.p. j.lazdauskiene@atf.viko.lt</t>
      </is>
    </nc>
    <ndxf>
      <alignment horizontal="left" vertical="top" wrapText="1" readingOrder="0"/>
      <border outline="0">
        <left style="thin">
          <color auto="1"/>
        </left>
        <right style="thin">
          <color auto="1"/>
        </right>
        <top style="thin">
          <color auto="1"/>
        </top>
        <bottom style="thin">
          <color auto="1"/>
        </bottom>
      </border>
      <protection locked="0"/>
    </ndxf>
  </rcc>
  <rcc rId="73433" sId="1" xfDxf="1" dxf="1">
    <nc r="G1329">
      <v>29</v>
    </nc>
    <ndxf>
      <alignment horizontal="center" vertical="center" readingOrder="0"/>
      <border outline="0">
        <left style="thin">
          <color auto="1"/>
        </left>
        <right style="thin">
          <color auto="1"/>
        </right>
        <top style="thin">
          <color auto="1"/>
        </top>
        <bottom style="thin">
          <color auto="1"/>
        </bottom>
      </border>
    </ndxf>
  </rcc>
  <rcc rId="73434" sId="1" xfDxf="1" dxf="1">
    <nc r="D1330"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35" sId="1" xfDxf="1" dxf="1">
    <nc r="E1330" t="inlineStr">
      <is>
        <t>Sodinių šilauogių veislių tinkamumo dauginimui auginiais ir įvairių šaknijimo substratų bei augimo reguliatorių įtakos auginių rizogenezei vertinimas</t>
      </is>
    </nc>
    <ndxf>
      <alignment vertical="top" wrapText="1" readingOrder="0"/>
      <border outline="0">
        <left style="thin">
          <color auto="1"/>
        </left>
        <right style="thin">
          <color auto="1"/>
        </right>
        <top style="thin">
          <color auto="1"/>
        </top>
        <bottom style="thin">
          <color auto="1"/>
        </bottom>
      </border>
      <protection locked="0"/>
    </ndxf>
  </rcc>
  <rcc rId="73436" sId="1" xfDxf="1" dxf="1">
    <nc r="F1330" t="inlineStr">
      <is>
        <t>VDU Kauno botanikos sodas, Pomologijos kolekcijų sektorius
Dr. Laima Česonienė, 
El. p. l.cesoniene@bs.vdu.lt
Tel.: 868653684</t>
      </is>
    </nc>
    <ndxf>
      <alignment horizontal="left" vertical="top" wrapText="1" readingOrder="0"/>
      <border outline="0">
        <left style="thin">
          <color auto="1"/>
        </left>
        <right style="thin">
          <color auto="1"/>
        </right>
        <top style="thin">
          <color auto="1"/>
        </top>
        <bottom style="thin">
          <color auto="1"/>
        </bottom>
      </border>
      <protection locked="0"/>
    </ndxf>
  </rcc>
  <rcc rId="73437" sId="1" xfDxf="1" dxf="1">
    <nc r="G1330">
      <v>31</v>
    </nc>
    <ndxf>
      <alignment horizontal="center" vertical="center" readingOrder="0"/>
      <border outline="0">
        <left style="thin">
          <color auto="1"/>
        </left>
        <right style="thin">
          <color auto="1"/>
        </right>
        <top style="thin">
          <color auto="1"/>
        </top>
        <bottom style="thin">
          <color auto="1"/>
        </bottom>
      </border>
    </ndxf>
  </rcc>
  <rcc rId="73438" sId="1" xfDxf="1" dxf="1">
    <nc r="D1331"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39" sId="1" xfDxf="1" dxf="1">
    <nc r="E1331" t="inlineStr">
      <is>
        <t xml:space="preserve">Retųjų uoginių augalų naujų veislių ūkinių  savybių ir adaptyvumo besikeičiančio klimato sąlygomis tyrimai </t>
      </is>
    </nc>
    <ndxf>
      <alignment vertical="top" wrapText="1" readingOrder="0"/>
      <border outline="0">
        <left style="thin">
          <color auto="1"/>
        </left>
        <right style="thin">
          <color auto="1"/>
        </right>
        <top style="thin">
          <color auto="1"/>
        </top>
        <bottom style="thin">
          <color auto="1"/>
        </bottom>
      </border>
      <protection locked="0"/>
    </ndxf>
  </rcc>
  <rcc rId="73440" sId="1" xfDxf="1" dxf="1">
    <nc r="F1331" t="inlineStr">
      <is>
        <t>VDU Kauno botanikos sodas, Pomologijos kolekcijų sektorius
Dr. (HP) Remigijus Daubaras,
r.daubaras@bs.vdu.lt
Tel.: 868734637</t>
      </is>
    </nc>
    <ndxf>
      <alignment horizontal="left" vertical="top" wrapText="1" readingOrder="0"/>
      <border outline="0">
        <left style="thin">
          <color auto="1"/>
        </left>
        <right style="thin">
          <color auto="1"/>
        </right>
        <top style="thin">
          <color auto="1"/>
        </top>
        <bottom style="thin">
          <color auto="1"/>
        </bottom>
      </border>
      <protection locked="0"/>
    </ndxf>
  </rcc>
  <rcc rId="73441" sId="1" xfDxf="1" dxf="1">
    <nc r="G1331">
      <v>31</v>
    </nc>
    <ndxf>
      <alignment horizontal="center" vertical="center" readingOrder="0"/>
      <border outline="0">
        <left style="thin">
          <color auto="1"/>
        </left>
        <right style="thin">
          <color auto="1"/>
        </right>
        <top style="thin">
          <color auto="1"/>
        </top>
        <bottom style="thin">
          <color auto="1"/>
        </bottom>
      </border>
    </ndxf>
  </rcc>
  <rcc rId="73442" sId="1" xfDxf="1" dxf="1">
    <nc r="D1332"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43" sId="1" xfDxf="1" dxf="1">
    <nc r="E1332" t="inlineStr">
      <is>
        <t>Vaccinium genties uoginių augalų plantacinio auginimo technologijų rekultivuojamuose durpynuose tyrimai</t>
      </is>
    </nc>
    <ndxf>
      <alignment vertical="top" wrapText="1" readingOrder="0"/>
      <border outline="0">
        <left style="thin">
          <color auto="1"/>
        </left>
        <right style="thin">
          <color auto="1"/>
        </right>
        <top style="thin">
          <color auto="1"/>
        </top>
        <bottom style="thin">
          <color auto="1"/>
        </bottom>
      </border>
      <protection locked="0"/>
    </ndxf>
  </rcc>
  <rcc rId="73444" sId="1" xfDxf="1" dxf="1">
    <nc r="F1332" t="inlineStr">
      <is>
        <t>VDU Kauno botanikos sodas, Pomologijos kolekcijų sektorius
Dr. (HP) Remigijus Daubaras,
El. p. r.daubaras@bs.vdu.lt
Tel.: 868734637</t>
      </is>
    </nc>
    <ndxf>
      <alignment horizontal="left" vertical="top" wrapText="1" readingOrder="0"/>
      <border outline="0">
        <left style="thin">
          <color auto="1"/>
        </left>
        <right style="thin">
          <color auto="1"/>
        </right>
        <top style="thin">
          <color auto="1"/>
        </top>
        <bottom style="thin">
          <color auto="1"/>
        </bottom>
      </border>
      <protection locked="0"/>
    </ndxf>
  </rcc>
  <rcc rId="73445" sId="1" xfDxf="1" dxf="1">
    <nc r="G1332">
      <v>31</v>
    </nc>
    <ndxf>
      <alignment horizontal="center" vertical="center" readingOrder="0"/>
      <border outline="0">
        <left style="thin">
          <color auto="1"/>
        </left>
        <right style="thin">
          <color auto="1"/>
        </right>
        <top style="thin">
          <color auto="1"/>
        </top>
        <bottom style="thin">
          <color auto="1"/>
        </bottom>
      </border>
    </ndxf>
  </rcc>
  <rcc rId="73446" sId="1" xfDxf="1" dxf="1">
    <nc r="D1333"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47" sId="1" xfDxf="1" dxf="1">
    <nc r="E1333" t="inlineStr">
      <is>
        <t>Pramoninių bakterijų jautrumo bakteriofagams tyrimai. Jautrumo bakteriofagams įvertinimo metodų optimizavimas ir rekomendacijų teikimas.</t>
      </is>
    </nc>
    <ndxf>
      <alignment vertical="top" wrapText="1" readingOrder="0"/>
      <border outline="0">
        <left style="thin">
          <color auto="1"/>
        </left>
        <right style="thin">
          <color auto="1"/>
        </right>
        <top style="thin">
          <color auto="1"/>
        </top>
        <bottom style="thin">
          <color auto="1"/>
        </bottom>
      </border>
      <protection locked="0"/>
    </ndxf>
  </rcc>
  <rcc rId="73448" sId="1" xfDxf="1" dxf="1">
    <nc r="F1333" t="inlineStr">
      <is>
        <t>VDU Gamtos mokslų fakultetas
Biochemijos katedra 
Prof. habil. dr Rimantas Daugelavičius
El. p. r.daugelavicius@gmf.vdu.lt
Tel. (8 37) 327917</t>
      </is>
    </nc>
    <ndxf>
      <alignment horizontal="left" vertical="top" wrapText="1" readingOrder="0"/>
      <border outline="0">
        <left style="thin">
          <color auto="1"/>
        </left>
        <right style="thin">
          <color auto="1"/>
        </right>
        <top style="thin">
          <color auto="1"/>
        </top>
        <bottom style="thin">
          <color auto="1"/>
        </bottom>
      </border>
      <protection locked="0"/>
    </ndxf>
  </rcc>
  <rcc rId="73449" sId="1" xfDxf="1" dxf="1">
    <nc r="G1333">
      <v>31</v>
    </nc>
    <ndxf>
      <alignment horizontal="center" vertical="center" readingOrder="0"/>
      <border outline="0">
        <left style="thin">
          <color auto="1"/>
        </left>
        <right style="thin">
          <color auto="1"/>
        </right>
        <top style="thin">
          <color auto="1"/>
        </top>
        <bottom style="thin">
          <color auto="1"/>
        </bottom>
      </border>
    </ndxf>
  </rcc>
  <rcc rId="73450" sId="1" xfDxf="1" dxf="1">
    <nc r="D1334"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51" sId="1" xfDxf="1" dxf="1">
    <nc r="E1334" t="inlineStr">
      <is>
        <t>Vaistinės augalinės žaliavos kokybės įvertinimas, palyginamieji tyrimai</t>
      </is>
    </nc>
    <ndxf>
      <alignment vertical="top" wrapText="1" readingOrder="0"/>
      <border outline="0">
        <left style="thin">
          <color auto="1"/>
        </left>
        <right style="thin">
          <color auto="1"/>
        </right>
        <top style="thin">
          <color auto="1"/>
        </top>
        <bottom style="thin">
          <color auto="1"/>
        </bottom>
      </border>
      <protection locked="0"/>
    </ndxf>
  </rcc>
  <rcc rId="73452" sId="1" xfDxf="1" dxf="1">
    <nc r="F1334" t="inlineStr">
      <is>
        <t>VDU Gamtos mokslų fakultetas
Biologijos katedra 
Prof. habil. dr. Audrius Maruška
El. p. a.maruska@gmf.vdu.lt
Tel. Nr. 8 37 327907</t>
      </is>
    </nc>
    <ndxf>
      <alignment horizontal="left" vertical="top" wrapText="1" readingOrder="0"/>
      <border outline="0">
        <left style="thin">
          <color auto="1"/>
        </left>
        <right style="thin">
          <color auto="1"/>
        </right>
        <top style="thin">
          <color auto="1"/>
        </top>
        <bottom style="thin">
          <color auto="1"/>
        </bottom>
      </border>
      <protection locked="0"/>
    </ndxf>
  </rcc>
  <rcc rId="73453" sId="1" xfDxf="1" dxf="1">
    <nc r="G1334">
      <v>31</v>
    </nc>
    <ndxf>
      <alignment horizontal="center" vertical="center" readingOrder="0"/>
      <border outline="0">
        <left style="thin">
          <color auto="1"/>
        </left>
        <right style="thin">
          <color auto="1"/>
        </right>
        <top style="thin">
          <color auto="1"/>
        </top>
        <bottom style="thin">
          <color auto="1"/>
        </bottom>
      </border>
    </ndxf>
  </rcc>
  <rcc rId="73454" sId="1" xfDxf="1" dxf="1">
    <nc r="D1335"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55" sId="1" xfDxf="1" dxf="1">
    <nc r="E1335" t="inlineStr">
      <is>
        <t>Žemės ūkio augalų atsparumo aplinkos stresoriams įvertinimas. Kompleksinis oksidacinio streso intensyvumo  ir antioksidacinės sistemos tyrimas</t>
      </is>
    </nc>
    <ndxf>
      <alignment vertical="top" wrapText="1" readingOrder="0"/>
      <border outline="0">
        <left style="thin">
          <color auto="1"/>
        </left>
        <right style="thin">
          <color auto="1"/>
        </right>
        <top style="thin">
          <color auto="1"/>
        </top>
        <bottom style="thin">
          <color auto="1"/>
        </bottom>
      </border>
      <protection locked="0"/>
    </ndxf>
  </rcc>
  <rcc rId="73456" sId="1" xfDxf="1" dxf="1">
    <nc r="F1335" t="inlineStr">
      <is>
        <t>VDU Gamtos mokslų fakultetas
Aplinkotyros katedra 
Dr. Giedrė Kacienė
El.p. g.kaciene@gmf.vdu.lt 
Tel. (8 37) 327904</t>
      </is>
    </nc>
    <ndxf>
      <alignment horizontal="left" vertical="top" wrapText="1" readingOrder="0"/>
      <border outline="0">
        <left style="thin">
          <color auto="1"/>
        </left>
        <right style="thin">
          <color auto="1"/>
        </right>
        <top style="thin">
          <color auto="1"/>
        </top>
        <bottom style="thin">
          <color auto="1"/>
        </bottom>
      </border>
      <protection locked="0"/>
    </ndxf>
  </rcc>
  <rcc rId="73457" sId="1" xfDxf="1" dxf="1">
    <nc r="G1335">
      <v>31</v>
    </nc>
    <ndxf>
      <alignment horizontal="center" vertical="center" readingOrder="0"/>
      <border outline="0">
        <left style="thin">
          <color auto="1"/>
        </left>
        <right style="thin">
          <color auto="1"/>
        </right>
        <top style="thin">
          <color auto="1"/>
        </top>
        <bottom style="thin">
          <color auto="1"/>
        </bottom>
      </border>
    </ndxf>
  </rcc>
  <rcc rId="73458" sId="1" xfDxf="1" dxf="1">
    <nc r="D1336" t="inlineStr">
      <is>
        <t>K3_P2_T3</t>
      </is>
    </nc>
    <ndxf>
      <alignment horizontal="center" vertical="center" readingOrder="0"/>
      <border outline="0">
        <left style="thin">
          <color auto="1"/>
        </left>
        <right style="thin">
          <color auto="1"/>
        </right>
        <top style="thin">
          <color auto="1"/>
        </top>
        <bottom style="thin">
          <color auto="1"/>
        </bottom>
      </border>
      <protection locked="0"/>
    </ndxf>
  </rcc>
  <rcc rId="73459" sId="1" xfDxf="1" dxf="1">
    <nc r="E1336" t="inlineStr">
      <is>
        <t>Maistinės vertės (maistingumo) funkcionaliojo maisto žaliavose tyrimas</t>
      </is>
    </nc>
    <ndxf>
      <alignment vertical="top" wrapText="1" readingOrder="0"/>
      <border outline="0">
        <left style="thin">
          <color auto="1"/>
        </left>
        <right style="thin">
          <color auto="1"/>
        </right>
        <top style="thin">
          <color auto="1"/>
        </top>
        <bottom style="thin">
          <color auto="1"/>
        </bottom>
      </border>
      <protection locked="0"/>
    </ndxf>
  </rcc>
  <rcc rId="73460" sId="1" xfDxf="1" dxf="1">
    <nc r="F1336" t="inlineStr">
      <is>
        <t xml:space="preserve">Sigitas Naruševičius
El. p. sigitas.narusevicius@akolegija.lt 
Tel. +370 686 83635 
</t>
      </is>
    </nc>
    <ndxf>
      <alignment horizontal="left" vertical="top" wrapText="1" readingOrder="0"/>
      <border outline="0">
        <left style="thin">
          <color auto="1"/>
        </left>
        <right style="thin">
          <color auto="1"/>
        </right>
        <top style="thin">
          <color auto="1"/>
        </top>
        <bottom style="thin">
          <color auto="1"/>
        </bottom>
      </border>
      <protection locked="0"/>
    </ndxf>
  </rcc>
  <rcc rId="73461" sId="1" xfDxf="1" dxf="1">
    <nc r="G1336">
      <v>34</v>
    </nc>
    <ndxf>
      <alignment horizontal="center" vertical="center" readingOrder="0"/>
      <border outline="0">
        <left style="thin">
          <color auto="1"/>
        </left>
        <right style="thin">
          <color auto="1"/>
        </right>
        <top style="thin">
          <color auto="1"/>
        </top>
        <bottom style="thin">
          <color auto="1"/>
        </bottom>
      </border>
    </ndxf>
  </rcc>
  <rcc rId="73462" sId="1" xfDxf="1" dxf="1">
    <nc r="D1337"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463" sId="1" xfDxf="1" dxf="1">
    <nc r="E1337" t="inlineStr">
      <is>
        <t>Inovatyvių vaisių ir daržovių biožaliavų kūrimo ir biorašinavimo techninė galimybių studija</t>
      </is>
    </nc>
    <ndxf>
      <alignment vertical="top" wrapText="1" readingOrder="0"/>
      <border outline="0">
        <left style="thin">
          <color auto="1"/>
        </left>
        <right style="thin">
          <color auto="1"/>
        </right>
        <top style="thin">
          <color auto="1"/>
        </top>
        <bottom style="thin">
          <color auto="1"/>
        </bottom>
      </border>
      <protection locked="0"/>
    </ndxf>
  </rcc>
  <rcc rId="73464" sId="1" xfDxf="1" dxf="1">
    <nc r="F1337" t="inlineStr">
      <is>
        <t>Dr. Ramunė Bobinaitė
Tel. (8 37) 555439
biochem@lsdi.lt</t>
      </is>
    </nc>
    <ndxf>
      <alignment horizontal="left" vertical="top" wrapText="1" readingOrder="0"/>
      <border outline="0">
        <left style="thin">
          <color auto="1"/>
        </left>
        <right style="thin">
          <color auto="1"/>
        </right>
        <top style="thin">
          <color auto="1"/>
        </top>
        <bottom style="thin">
          <color auto="1"/>
        </bottom>
      </border>
      <protection locked="0"/>
    </ndxf>
  </rcc>
  <rcc rId="73465" sId="1" xfDxf="1" dxf="1">
    <nc r="G1337">
      <v>12</v>
    </nc>
    <ndxf>
      <alignment horizontal="center" vertical="center" readingOrder="0"/>
      <border outline="0">
        <left style="thin">
          <color auto="1"/>
        </left>
        <right style="thin">
          <color auto="1"/>
        </right>
        <top style="thin">
          <color auto="1"/>
        </top>
        <bottom style="thin">
          <color auto="1"/>
        </bottom>
      </border>
    </ndxf>
  </rcc>
  <rcc rId="73466" sId="1" xfDxf="1" dxf="1">
    <nc r="D1338"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467" sId="1" xfDxf="1" dxf="1">
    <nc r="E1338" t="inlineStr">
      <is>
        <t>Bioenergetinių augalų tyrimai jų auginimo technologijų kūrimas</t>
      </is>
    </nc>
    <ndxf>
      <alignment vertical="top" wrapText="1" readingOrder="0"/>
      <border outline="0">
        <left style="thin">
          <color auto="1"/>
        </left>
        <right style="thin">
          <color auto="1"/>
        </right>
        <top style="thin">
          <color auto="1"/>
        </top>
        <bottom style="thin">
          <color auto="1"/>
        </bottom>
      </border>
      <protection locked="0"/>
    </ndxf>
  </rcc>
  <rcc rId="73468" sId="1" xfDxf="1" dxf="1">
    <nc r="F1338" t="inlineStr">
      <is>
        <t>Dr. Eugenija Bakšienė
Tel. (8 685) 49446
eugenija.baksiene@voke.lzi.lt</t>
      </is>
    </nc>
    <ndxf>
      <alignment horizontal="left" vertical="top" wrapText="1" readingOrder="0"/>
      <border outline="0">
        <left style="thin">
          <color auto="1"/>
        </left>
        <right style="thin">
          <color auto="1"/>
        </right>
        <top style="thin">
          <color auto="1"/>
        </top>
        <bottom style="thin">
          <color auto="1"/>
        </bottom>
      </border>
      <protection locked="0"/>
    </ndxf>
  </rcc>
  <rcc rId="73469" sId="1" xfDxf="1" dxf="1">
    <nc r="G1338">
      <v>12</v>
    </nc>
    <ndxf>
      <alignment horizontal="center" vertical="center" readingOrder="0"/>
      <border outline="0">
        <left style="thin">
          <color auto="1"/>
        </left>
        <right style="thin">
          <color auto="1"/>
        </right>
        <top style="thin">
          <color auto="1"/>
        </top>
        <bottom style="thin">
          <color auto="1"/>
        </bottom>
      </border>
    </ndxf>
  </rcc>
  <rcc rId="73470" sId="1" xfDxf="1" dxf="1">
    <nc r="D1339"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471" sId="1" xfDxf="1" dxf="1">
    <nc r="E1339" t="inlineStr">
      <is>
        <t>Krakmolui ir glitimui skirtų kviečių genotipų kompleksinis atsparumo abiotiniams ir biotiniams stresams  įvertinimas</t>
      </is>
    </nc>
    <ndxf>
      <alignment vertical="top" wrapText="1" readingOrder="0"/>
      <border outline="0">
        <left style="thin">
          <color auto="1"/>
        </left>
        <right style="thin">
          <color auto="1"/>
        </right>
        <top style="thin">
          <color auto="1"/>
        </top>
        <bottom style="thin">
          <color auto="1"/>
        </bottom>
      </border>
      <protection locked="0"/>
    </ndxf>
  </rcc>
  <rcc rId="73472" sId="1" xfDxf="1" dxf="1">
    <nc r="F1339" t="inlineStr">
      <is>
        <t>Doc. dr. Vytautas Ruzgas 
Tel. (8 698) 27648 ruzgas@lzi.lt</t>
      </is>
    </nc>
    <ndxf>
      <alignment horizontal="left" vertical="top" wrapText="1" readingOrder="0"/>
      <border outline="0">
        <left style="thin">
          <color auto="1"/>
        </left>
        <right style="thin">
          <color auto="1"/>
        </right>
        <top style="thin">
          <color auto="1"/>
        </top>
        <bottom style="thin">
          <color auto="1"/>
        </bottom>
      </border>
      <protection locked="0"/>
    </ndxf>
  </rcc>
  <rcc rId="73473" sId="1" xfDxf="1" dxf="1">
    <nc r="G1339">
      <v>12</v>
    </nc>
    <ndxf>
      <alignment horizontal="center" vertical="center" readingOrder="0"/>
      <border outline="0">
        <left style="thin">
          <color auto="1"/>
        </left>
        <right style="thin">
          <color auto="1"/>
        </right>
        <top style="thin">
          <color auto="1"/>
        </top>
        <bottom style="thin">
          <color auto="1"/>
        </bottom>
      </border>
    </ndxf>
  </rcc>
  <rcc rId="73474" sId="1" xfDxf="1" dxf="1">
    <nc r="D1340"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475" sId="1" xfDxf="1" dxf="1">
    <nc r="E1340" t="inlineStr">
      <is>
        <t>Inovatyvaus didelio ekstraktyvumo huminių medžiagų preparato iš agrožaliavos gamybos metodo sukūrimas ir mokslinis pagrindimas</t>
      </is>
    </nc>
    <ndxf>
      <alignment vertical="top" wrapText="1" readingOrder="0"/>
      <border outline="0">
        <left style="thin">
          <color auto="1"/>
        </left>
        <right style="thin">
          <color auto="1"/>
        </right>
        <top style="thin">
          <color auto="1"/>
        </top>
        <bottom style="thin">
          <color auto="1"/>
        </bottom>
      </border>
      <protection locked="0"/>
    </ndxf>
  </rcc>
  <rcc rId="73476" sId="1" xfDxf="1" dxf="1">
    <nc r="F1340" t="inlineStr">
      <is>
        <t>Dr. Alvyra Šlepetienė,
Tel. (8 612) 43141
alvyra@lzi.lt</t>
      </is>
    </nc>
    <ndxf>
      <alignment horizontal="left" vertical="top" wrapText="1" readingOrder="0"/>
      <border outline="0">
        <left style="thin">
          <color auto="1"/>
        </left>
        <right style="thin">
          <color auto="1"/>
        </right>
        <top style="thin">
          <color auto="1"/>
        </top>
        <bottom style="thin">
          <color auto="1"/>
        </bottom>
      </border>
      <protection locked="0"/>
    </ndxf>
  </rcc>
  <rcc rId="73477" sId="1" xfDxf="1" dxf="1">
    <nc r="G1340">
      <v>12</v>
    </nc>
    <ndxf>
      <alignment horizontal="center" vertical="center" readingOrder="0"/>
      <border outline="0">
        <left style="thin">
          <color auto="1"/>
        </left>
        <right style="thin">
          <color auto="1"/>
        </right>
        <top style="thin">
          <color auto="1"/>
        </top>
        <bottom style="thin">
          <color auto="1"/>
        </bottom>
      </border>
    </ndxf>
  </rcc>
  <rcc rId="73478" sId="1" xfDxf="1" dxf="1">
    <nc r="D1341"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479" sId="1" xfDxf="1" dxf="1">
    <nc r="E1341" t="inlineStr">
      <is>
        <t xml:space="preserve">Inovatyvus biožaliavų kūrimas, tobulinimas ir perdirbimas (biorafinavimas) </t>
      </is>
    </nc>
    <ndxf>
      <alignment vertical="top" wrapText="1" readingOrder="0"/>
      <border outline="0">
        <left style="thin">
          <color auto="1"/>
        </left>
        <right style="thin">
          <color auto="1"/>
        </right>
        <top style="thin">
          <color auto="1"/>
        </top>
        <bottom style="thin">
          <color auto="1"/>
        </bottom>
      </border>
      <protection locked="0"/>
    </ndxf>
  </rcc>
  <rcc rId="73480" sId="1" xfDxf="1" dxf="1">
    <nc r="F1341" t="inlineStr">
      <is>
        <t>Dr. Ingrida Kraujutienė
Maisto technologijos katedros vedėja
8 (37) 352312
ingrida.kraujutiene@go.kauko.lt</t>
      </is>
    </nc>
    <ndxf>
      <alignment horizontal="left" vertical="top" wrapText="1" readingOrder="0"/>
      <border outline="0">
        <left style="thin">
          <color auto="1"/>
        </left>
        <right style="thin">
          <color auto="1"/>
        </right>
        <top style="thin">
          <color auto="1"/>
        </top>
        <bottom style="thin">
          <color auto="1"/>
        </bottom>
      </border>
      <protection locked="0"/>
    </ndxf>
  </rcc>
  <rcc rId="73481" sId="1" xfDxf="1" dxf="1">
    <nc r="G1341">
      <v>15</v>
    </nc>
    <ndxf>
      <alignment horizontal="center" vertical="center" readingOrder="0"/>
      <border outline="0">
        <left style="thin">
          <color auto="1"/>
        </left>
        <right style="thin">
          <color auto="1"/>
        </right>
        <top style="thin">
          <color auto="1"/>
        </top>
        <bottom style="thin">
          <color auto="1"/>
        </bottom>
      </border>
    </ndxf>
  </rcc>
  <rcc rId="73482" sId="1" xfDxf="1" dxf="1">
    <nc r="D1342"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483" sId="1" xfDxf="1" dxf="1">
    <nc r="E1342" t="inlineStr">
      <is>
        <t>Biožaliavų, tepalų ir kitų skysčių kūrimas iš aliejų ir jų funkcinių savybių (lakumo, žematemperatūrinių parametrų, klampos, stabilumo ir pan.) tobulinimas. Rezultatas: techninė galimybių studija.</t>
      </is>
    </nc>
    <ndxf>
      <alignment vertical="top" wrapText="1" readingOrder="0"/>
      <border outline="0">
        <left style="thin">
          <color auto="1"/>
        </left>
        <right style="thin">
          <color auto="1"/>
        </right>
        <top style="thin">
          <color auto="1"/>
        </top>
        <bottom style="thin">
          <color auto="1"/>
        </bottom>
      </border>
      <protection locked="0"/>
    </ndxf>
  </rcc>
  <rcc rId="73484" sId="1" xfDxf="1" dxf="1">
    <nc r="F1342" t="inlineStr">
      <is>
        <t>Dr. Svajus Asadauskas
FTMC Elektrocheminės medžiagotyros skyrius
Tel. +370-682-56893
El. p.: asadauskas@chi.lt</t>
      </is>
    </nc>
    <ndxf>
      <alignment horizontal="left" vertical="top" wrapText="1" readingOrder="0"/>
      <border outline="0">
        <left style="thin">
          <color auto="1"/>
        </left>
        <right style="thin">
          <color auto="1"/>
        </right>
        <top style="thin">
          <color auto="1"/>
        </top>
        <bottom style="thin">
          <color auto="1"/>
        </bottom>
      </border>
      <protection locked="0"/>
    </ndxf>
  </rcc>
  <rcc rId="73485" sId="1" xfDxf="1" dxf="1">
    <nc r="G1342">
      <v>18</v>
    </nc>
    <ndxf>
      <alignment horizontal="center" vertical="center" readingOrder="0"/>
      <border outline="0">
        <left style="thin">
          <color auto="1"/>
        </left>
        <right style="thin">
          <color auto="1"/>
        </right>
        <top style="thin">
          <color auto="1"/>
        </top>
        <bottom style="thin">
          <color auto="1"/>
        </bottom>
      </border>
    </ndxf>
  </rcc>
  <rcc rId="73486" sId="1" xfDxf="1" dxf="1">
    <nc r="D1343"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487" sId="1" xfDxf="1" dxf="1">
    <nc r="E1343" t="inlineStr">
      <is>
        <t>14C žymekliniai metodai žemės ūkio ir maisto perdirbimo atliekų panaudojimui dirvožemio derlingumui padidinti,  ieškoti naujų beatliekinių technologijų.</t>
      </is>
    </nc>
    <ndxf>
      <alignment vertical="top" wrapText="1" readingOrder="0"/>
      <border outline="0">
        <left style="thin">
          <color auto="1"/>
        </left>
        <right style="thin">
          <color auto="1"/>
        </right>
        <top style="thin">
          <color auto="1"/>
        </top>
        <bottom style="thin">
          <color auto="1"/>
        </bottom>
      </border>
      <protection locked="0"/>
    </ndxf>
  </rcc>
  <rcc rId="73488" sId="1" xfDxf="1" dxf="1">
    <nc r="F1343" t="inlineStr">
      <is>
        <t>Dr. Artūras Plukis
FTMC branduolinių tyrimų skyrius
Tel. (+3705)2661654
Mob. +37068754728
El. p.: arturas.plukis@ftmc.lt</t>
      </is>
    </nc>
    <ndxf>
      <alignment horizontal="left" vertical="top" wrapText="1" readingOrder="0"/>
      <border outline="0">
        <left style="thin">
          <color auto="1"/>
        </left>
        <right style="thin">
          <color auto="1"/>
        </right>
        <top style="thin">
          <color auto="1"/>
        </top>
        <bottom style="thin">
          <color auto="1"/>
        </bottom>
      </border>
      <protection locked="0"/>
    </ndxf>
  </rcc>
  <rcc rId="73489" sId="1" xfDxf="1" dxf="1">
    <nc r="G1343">
      <v>18</v>
    </nc>
    <ndxf>
      <alignment horizontal="center" vertical="center" readingOrder="0"/>
      <border outline="0">
        <left style="thin">
          <color auto="1"/>
        </left>
        <right style="thin">
          <color auto="1"/>
        </right>
        <top style="thin">
          <color auto="1"/>
        </top>
        <bottom style="thin">
          <color auto="1"/>
        </bottom>
      </border>
    </ndxf>
  </rcc>
  <rcc rId="73490" sId="1" xfDxf="1" dxf="1">
    <nc r="D1344"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491" sId="1" xfDxf="1" dxf="1">
    <nc r="E1344" t="inlineStr">
      <is>
        <t xml:space="preserve">Vandens ir angliavandenilių ištyrimas dirvožemyje  (derlingumui padidinti,  ir ieškoti naujų beatliekinių technologijų) naudojant greitų neutronų sklaidos bei atspindžio radiografiją bei skaitinį modeliavimą. </t>
      </is>
    </nc>
    <ndxf>
      <alignment vertical="top" wrapText="1" readingOrder="0"/>
      <border outline="0">
        <left style="thin">
          <color auto="1"/>
        </left>
        <right style="thin">
          <color auto="1"/>
        </right>
        <top style="thin">
          <color auto="1"/>
        </top>
        <bottom style="thin">
          <color auto="1"/>
        </bottom>
      </border>
      <protection locked="0"/>
    </ndxf>
  </rcc>
  <rcc rId="73492" sId="1" xfDxf="1" dxf="1">
    <nc r="F1344" t="inlineStr">
      <is>
        <t>Dr. Artūras Plukis
FTMC branduolinių tyrimų skyrius
Tel. (+3705)2661654
Mob. +37068754728 
El. p.: arturas.plukis@ftmc.lt</t>
      </is>
    </nc>
    <ndxf>
      <alignment horizontal="left" vertical="top" wrapText="1" readingOrder="0"/>
      <border outline="0">
        <left style="thin">
          <color auto="1"/>
        </left>
        <right style="thin">
          <color auto="1"/>
        </right>
        <top style="thin">
          <color auto="1"/>
        </top>
        <bottom style="thin">
          <color auto="1"/>
        </bottom>
      </border>
      <protection locked="0"/>
    </ndxf>
  </rcc>
  <rcc rId="73493" sId="1" xfDxf="1" dxf="1">
    <nc r="G1344">
      <v>18</v>
    </nc>
    <ndxf>
      <alignment horizontal="center" vertical="center" readingOrder="0"/>
      <border outline="0">
        <left style="thin">
          <color auto="1"/>
        </left>
        <right style="thin">
          <color auto="1"/>
        </right>
        <top style="thin">
          <color auto="1"/>
        </top>
        <bottom style="thin">
          <color auto="1"/>
        </bottom>
      </border>
    </ndxf>
  </rcc>
  <rcc rId="73494" sId="1" xfDxf="1" dxf="1">
    <nc r="D1345"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495" sId="1" xfDxf="1" dxf="1">
    <nc r="E1345" t="inlineStr">
      <is>
        <t>Žemės ūkio  gamybos atliekų ir antrinių produktų utilizavimo bei perdirbimo ir gauto produkto panaudojimo galimybių studija.</t>
      </is>
    </nc>
    <ndxf>
      <alignment vertical="top" wrapText="1" readingOrder="0"/>
      <border outline="0">
        <left style="thin">
          <color auto="1"/>
        </left>
        <right style="thin">
          <color auto="1"/>
        </right>
        <top style="thin">
          <color auto="1"/>
        </top>
        <bottom style="thin">
          <color auto="1"/>
        </bottom>
      </border>
      <protection locked="0"/>
    </ndxf>
  </rcc>
  <rcc rId="73496" sId="1" xfDxf="1" dxf="1">
    <nc r="F1345" t="inlineStr">
      <is>
        <t xml:space="preserve">Doc. dr. Antanas Pocius
El. p. antanas.pocius@asu.lt
Tel. +37069833993
Prof. dr. Eglė Jotautienė
El. p. egle.jotautiene@asu.lt
Tel.  +37065610434
</t>
      </is>
    </nc>
    <ndxf>
      <alignment horizontal="left" vertical="top" wrapText="1" readingOrder="0"/>
      <border outline="0">
        <left style="thin">
          <color auto="1"/>
        </left>
        <right style="thin">
          <color auto="1"/>
        </right>
        <top style="thin">
          <color auto="1"/>
        </top>
        <bottom style="thin">
          <color auto="1"/>
        </bottom>
      </border>
      <protection locked="0"/>
    </ndxf>
  </rcc>
  <rcc rId="73497" sId="1" xfDxf="1" dxf="1">
    <nc r="G1345">
      <v>19</v>
    </nc>
    <ndxf>
      <alignment horizontal="center" vertical="center" readingOrder="0"/>
      <border outline="0">
        <left style="thin">
          <color auto="1"/>
        </left>
        <right style="thin">
          <color auto="1"/>
        </right>
        <top style="thin">
          <color auto="1"/>
        </top>
        <bottom style="thin">
          <color auto="1"/>
        </bottom>
      </border>
    </ndxf>
  </rcc>
  <rcc rId="73498" sId="1" xfDxf="1" dxf="1">
    <nc r="D1346"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499" sId="1" xfDxf="1" dxf="1">
    <nc r="E1346" t="inlineStr">
      <is>
        <t>Maisto žaliavų perdirbimo procese susidariusių šalutinių produktų perdirbimo, siekiant pagaminti inovatyvius produktus žemės ūkiui, technologinės koncepcijos parengimas</t>
      </is>
    </nc>
    <ndxf>
      <alignment vertical="top" wrapText="1" readingOrder="0"/>
      <border outline="0">
        <left style="thin">
          <color auto="1"/>
        </left>
        <right style="thin">
          <color auto="1"/>
        </right>
        <top style="thin">
          <color auto="1"/>
        </top>
        <bottom style="thin">
          <color auto="1"/>
        </bottom>
      </border>
      <protection locked="0"/>
    </ndxf>
  </rcc>
  <rcc rId="73500" sId="1" xfDxf="1" dxf="1">
    <nc r="F1346" t="inlineStr">
      <is>
        <t xml:space="preserve">Doc. dr. Ernestas Zaleckas
El. p. ernestas.zaleckas@chemcentras.lt
tel. +37068305769
</t>
      </is>
    </nc>
    <ndxf>
      <alignment horizontal="left" vertical="top" wrapText="1" readingOrder="0"/>
      <border outline="0">
        <left style="thin">
          <color auto="1"/>
        </left>
        <right style="thin">
          <color auto="1"/>
        </right>
        <top style="thin">
          <color auto="1"/>
        </top>
        <bottom style="thin">
          <color auto="1"/>
        </bottom>
      </border>
      <protection locked="0"/>
    </ndxf>
  </rcc>
  <rcc rId="73501" sId="1" xfDxf="1" dxf="1">
    <nc r="G1346">
      <v>19</v>
    </nc>
    <ndxf>
      <alignment horizontal="center" vertical="center" readingOrder="0"/>
      <border outline="0">
        <left style="thin">
          <color auto="1"/>
        </left>
        <right style="thin">
          <color auto="1"/>
        </right>
        <top style="thin">
          <color auto="1"/>
        </top>
        <bottom style="thin">
          <color auto="1"/>
        </bottom>
      </border>
    </ndxf>
  </rcc>
  <rcc rId="73502" sId="1" xfDxf="1" dxf="1">
    <nc r="D1347"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503" sId="1" xfDxf="1" dxf="1">
    <nc r="E1347" t="inlineStr">
      <is>
        <t>Biožaliavų perdirbimo nuotekų ir atliekų tvarkymas</t>
      </is>
    </nc>
    <ndxf>
      <alignment vertical="top" wrapText="1" readingOrder="0"/>
      <border outline="0">
        <left style="thin">
          <color auto="1"/>
        </left>
        <right style="thin">
          <color auto="1"/>
        </right>
        <top style="thin">
          <color auto="1"/>
        </top>
        <bottom style="thin">
          <color auto="1"/>
        </bottom>
      </border>
      <protection locked="0"/>
    </ndxf>
  </rcc>
  <rcc rId="73504" sId="1" xfDxf="1" dxf="1">
    <nc r="F1347" t="inlineStr">
      <is>
        <t xml:space="preserve">Dr. Valerijus Gasiūnas
El. p. valerijus.gasiunas@asu.lt
Tel. +37068641570
</t>
      </is>
    </nc>
    <ndxf>
      <alignment horizontal="left" vertical="top" wrapText="1" readingOrder="0"/>
      <border outline="0">
        <left style="thin">
          <color auto="1"/>
        </left>
        <right style="thin">
          <color auto="1"/>
        </right>
        <top style="thin">
          <color auto="1"/>
        </top>
        <bottom style="thin">
          <color auto="1"/>
        </bottom>
      </border>
      <protection locked="0"/>
    </ndxf>
  </rcc>
  <rcc rId="73505" sId="1" xfDxf="1" dxf="1">
    <nc r="G1347">
      <v>19</v>
    </nc>
    <ndxf>
      <alignment horizontal="center" vertical="center" readingOrder="0"/>
      <border outline="0">
        <left style="thin">
          <color auto="1"/>
        </left>
        <right style="thin">
          <color auto="1"/>
        </right>
        <top style="thin">
          <color auto="1"/>
        </top>
        <bottom style="thin">
          <color auto="1"/>
        </bottom>
      </border>
    </ndxf>
  </rcc>
  <rcc rId="73506" sId="1" xfDxf="1" dxf="1">
    <nc r="D1348" t="inlineStr">
      <is>
        <t>K3_P2_T1</t>
      </is>
    </nc>
    <ndxf>
      <alignment horizontal="center" vertical="center" readingOrder="0"/>
      <border outline="0">
        <left style="thin">
          <color auto="1"/>
        </left>
        <right style="thin">
          <color auto="1"/>
        </right>
        <top style="thin">
          <color auto="1"/>
        </top>
        <bottom style="thin">
          <color auto="1"/>
        </bottom>
      </border>
      <protection locked="0"/>
    </ndxf>
  </rcc>
  <rcc rId="73507" sId="1" xfDxf="1" dxf="1">
    <nc r="E1348" t="inlineStr">
      <is>
        <t>Sulčių gamybos proceso metu susidarančių atliekų panaudojimas maisto produktų praturtinimui funkcionaliais komponentais.</t>
      </is>
    </nc>
    <ndxf>
      <alignment vertical="top" wrapText="1" readingOrder="0"/>
      <border outline="0">
        <left style="thin">
          <color auto="1"/>
        </left>
        <right style="thin">
          <color auto="1"/>
        </right>
        <top style="thin">
          <color auto="1"/>
        </top>
        <bottom style="thin">
          <color auto="1"/>
        </bottom>
      </border>
      <protection locked="0"/>
    </ndxf>
  </rcc>
  <rcc rId="73508" sId="1" xfDxf="1" dxf="1">
    <nc r="F1348" t="inlineStr">
      <is>
        <t>Doc. dr. Živilė Tarasevičienė, El.p.  Zivile.taraseviciene@asu.lt, Tel: 861151028</t>
      </is>
    </nc>
    <ndxf>
      <alignment horizontal="left" vertical="top" readingOrder="0"/>
      <border outline="0">
        <left style="thin">
          <color auto="1"/>
        </left>
        <right style="thin">
          <color auto="1"/>
        </right>
        <top style="thin">
          <color auto="1"/>
        </top>
        <bottom style="thin">
          <color auto="1"/>
        </bottom>
      </border>
      <protection locked="0"/>
    </ndxf>
  </rcc>
  <rcc rId="73509" sId="1" xfDxf="1" dxf="1">
    <nc r="G1348">
      <v>19</v>
    </nc>
    <ndxf>
      <alignment horizontal="center" vertical="center" readingOrder="0"/>
      <border outline="0">
        <left style="thin">
          <color auto="1"/>
        </left>
        <right style="thin">
          <color auto="1"/>
        </right>
        <top style="thin">
          <color auto="1"/>
        </top>
        <bottom style="thin">
          <color auto="1"/>
        </bottom>
      </border>
    </ndxf>
  </rcc>
  <rcc rId="73510" sId="1" xfDxf="1" dxf="1">
    <nc r="D1349"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511" sId="1" xfDxf="1" dxf="1">
    <nc r="E1349" t="inlineStr">
      <is>
        <t xml:space="preserve">Įvairių šviesos šaltinių taikymas biomasės ir maisto produktų gamyboje. </t>
      </is>
    </nc>
    <ndxf>
      <alignment vertical="top" wrapText="1" readingOrder="0"/>
      <border outline="0">
        <left style="thin">
          <color auto="1"/>
        </left>
        <right style="thin">
          <color auto="1"/>
        </right>
        <top style="thin">
          <color auto="1"/>
        </top>
        <bottom style="thin">
          <color auto="1"/>
        </bottom>
      </border>
      <protection locked="0"/>
    </ndxf>
  </rcc>
  <rcc rId="73512" sId="1" xfDxf="1" dxf="1">
    <nc r="F1349" t="inlineStr">
      <is>
        <t>Dr. Arvydas Nekrošius
Mob. 8 621 50997
El.p. arvydas.nekrosius@asu.lt</t>
      </is>
    </nc>
    <ndxf>
      <alignment horizontal="left" vertical="top" wrapText="1" readingOrder="0"/>
      <border outline="0">
        <left style="thin">
          <color auto="1"/>
        </left>
        <right style="thin">
          <color auto="1"/>
        </right>
        <top style="thin">
          <color auto="1"/>
        </top>
        <bottom style="thin">
          <color auto="1"/>
        </bottom>
      </border>
      <protection locked="0"/>
    </ndxf>
  </rcc>
  <rcc rId="73513" sId="1" xfDxf="1" dxf="1">
    <nc r="G1349">
      <v>19</v>
    </nc>
    <ndxf>
      <alignment horizontal="center" vertical="center" readingOrder="0"/>
      <border outline="0">
        <left style="thin">
          <color auto="1"/>
        </left>
        <right style="thin">
          <color auto="1"/>
        </right>
        <top style="thin">
          <color auto="1"/>
        </top>
        <bottom style="thin">
          <color auto="1"/>
        </bottom>
      </border>
    </ndxf>
  </rcc>
  <rcc rId="73514" sId="1" xfDxf="1" dxf="1">
    <nc r="D1350"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515" sId="1" xfDxf="1" dxf="1">
    <nc r="E1350" t="inlineStr">
      <is>
        <t>Metodų biožaliavų perdirbimo procesų optimizavimui naudojant duomenų gavybą, dirbtinį intelektą sukūrimas ir įvertinimas.</t>
      </is>
    </nc>
    <ndxf>
      <alignment vertical="top" wrapText="1" readingOrder="0"/>
      <border outline="0">
        <left style="thin">
          <color auto="1"/>
        </left>
        <right style="thin">
          <color auto="1"/>
        </right>
        <top style="thin">
          <color auto="1"/>
        </top>
        <bottom style="thin">
          <color auto="1"/>
        </bottom>
      </border>
      <protection locked="0"/>
    </ndxf>
  </rcc>
  <rcc rId="73516" sId="1" xfDxf="1" dxf="1">
    <nc r="F1350" t="inlineStr">
      <is>
        <t>Prof. Tomas Krilavičius
IT skyriaus vadovas 
 t.krilavicius@bpti.lt
 +37061804223</t>
      </is>
    </nc>
    <ndxf>
      <alignment horizontal="left" vertical="top" wrapText="1" readingOrder="0"/>
      <border outline="0">
        <left style="thin">
          <color auto="1"/>
        </left>
        <right style="thin">
          <color auto="1"/>
        </right>
        <top style="thin">
          <color auto="1"/>
        </top>
        <bottom style="thin">
          <color auto="1"/>
        </bottom>
      </border>
      <protection locked="0"/>
    </ndxf>
  </rcc>
  <rcc rId="73517" sId="1" xfDxf="1" dxf="1">
    <nc r="G1350">
      <v>20</v>
    </nc>
    <ndxf>
      <alignment horizontal="center" vertical="center" readingOrder="0"/>
      <border outline="0">
        <left style="thin">
          <color auto="1"/>
        </left>
        <right style="thin">
          <color auto="1"/>
        </right>
        <top style="thin">
          <color auto="1"/>
        </top>
        <bottom style="thin">
          <color auto="1"/>
        </bottom>
      </border>
    </ndxf>
  </rcc>
  <rcc rId="73518" sId="1" xfDxf="1" dxf="1">
    <nc r="D1351"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519" sId="1" xfDxf="1" dxf="1">
    <nc r="E1351" t="inlineStr">
      <is>
        <t>Išeksploatuotų aukštapelkių (durpynų) rekultivavimo ir renatūralizavimo galimybių studija.</t>
      </is>
    </nc>
    <ndxf>
      <alignment vertical="top" wrapText="1" readingOrder="0"/>
      <border outline="0">
        <left style="thin">
          <color auto="1"/>
        </left>
        <right style="thin">
          <color auto="1"/>
        </right>
        <top style="thin">
          <color auto="1"/>
        </top>
        <bottom style="thin">
          <color auto="1"/>
        </bottom>
      </border>
      <protection locked="0"/>
    </ndxf>
  </rcc>
  <rcc rId="73520" sId="1" xfDxf="1" dxf="1">
    <nc r="F1351" t="inlineStr">
      <is>
        <t>VDU Kauno botanikos sodas, Pomologijos kolekcijų sektorius
Dr. (HP) Remigijus Daubaras,
El.p. r.daubaras@bs.vdu.lt
Tel.: 868734637</t>
      </is>
    </nc>
    <ndxf>
      <alignment horizontal="left" vertical="top" wrapText="1" readingOrder="0"/>
      <border outline="0">
        <left style="thin">
          <color auto="1"/>
        </left>
        <right style="thin">
          <color auto="1"/>
        </right>
        <top style="thin">
          <color auto="1"/>
        </top>
        <bottom style="thin">
          <color auto="1"/>
        </bottom>
      </border>
      <protection locked="0"/>
    </ndxf>
  </rcc>
  <rcc rId="73521" sId="1" xfDxf="1" dxf="1">
    <nc r="G1351">
      <v>31</v>
    </nc>
    <ndxf>
      <alignment horizontal="center" vertical="center" readingOrder="0"/>
      <border outline="0">
        <left style="thin">
          <color auto="1"/>
        </left>
        <right style="thin">
          <color auto="1"/>
        </right>
        <top style="thin">
          <color auto="1"/>
        </top>
        <bottom style="thin">
          <color auto="1"/>
        </bottom>
      </border>
    </ndxf>
  </rcc>
  <rcc rId="73522" sId="1" xfDxf="1" dxf="1">
    <nc r="D1352"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523" sId="1" xfDxf="1" dxf="1">
    <nc r="E1352" t="inlineStr">
      <is>
        <t>Gamtinių ir modifikuotų biokatalizatorių panaudojimas technologiniams sprendimams</t>
      </is>
    </nc>
    <ndxf>
      <alignment vertical="top" wrapText="1" readingOrder="0"/>
      <border outline="0">
        <left style="thin">
          <color auto="1"/>
        </left>
        <right style="thin">
          <color auto="1"/>
        </right>
        <top style="thin">
          <color auto="1"/>
        </top>
        <bottom style="thin">
          <color auto="1"/>
        </bottom>
      </border>
      <protection locked="0"/>
    </ndxf>
  </rcc>
  <rcc rId="73524" sId="1" xfDxf="1" dxf="1">
    <nc r="F1352" t="inlineStr">
      <is>
        <t>Inga Matijošytė
El. paštas: inga.matijosyte@bti.vu.lt
Biotechnologijos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525" sId="1" xfDxf="1" dxf="1">
    <nc r="G1352">
      <v>32</v>
    </nc>
    <ndxf>
      <alignment horizontal="center" vertical="center" readingOrder="0"/>
      <border outline="0">
        <left style="thin">
          <color auto="1"/>
        </left>
        <right style="thin">
          <color auto="1"/>
        </right>
        <top style="thin">
          <color auto="1"/>
        </top>
        <bottom style="thin">
          <color auto="1"/>
        </bottom>
      </border>
    </ndxf>
  </rcc>
  <rcc rId="73526" sId="1" xfDxf="1" dxf="1">
    <nc r="D1353"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527" sId="1" xfDxf="1" dxf="1">
    <nc r="E1353" t="inlineStr">
      <is>
        <t>Natyvių ir įmobilizuotų biokatalizatorių bei jų sistemų panaudojimas technologiniams sprendimas</t>
      </is>
    </nc>
    <ndxf>
      <alignment vertical="top" wrapText="1" readingOrder="0"/>
      <border outline="0">
        <left style="thin">
          <color auto="1"/>
        </left>
        <right style="thin">
          <color auto="1"/>
        </right>
        <top style="thin">
          <color auto="1"/>
        </top>
        <bottom style="thin">
          <color auto="1"/>
        </bottom>
      </border>
      <protection locked="0"/>
    </ndxf>
  </rcc>
  <rcc rId="73528" sId="1" xfDxf="1" dxf="1">
    <nc r="F1353" t="inlineStr">
      <is>
        <t>Inga Matijošytė
Tel. (85) 240 4679
El. paštas: inga.matijosyte@bti.vu.lt
Biotechnologijos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529" sId="1" xfDxf="1" dxf="1">
    <nc r="G1353">
      <v>32</v>
    </nc>
    <ndxf>
      <alignment horizontal="center" vertical="center" readingOrder="0"/>
      <border outline="0">
        <left style="thin">
          <color auto="1"/>
        </left>
        <right style="thin">
          <color auto="1"/>
        </right>
        <top style="thin">
          <color auto="1"/>
        </top>
        <bottom style="thin">
          <color auto="1"/>
        </bottom>
      </border>
    </ndxf>
  </rcc>
  <rcc rId="73530" sId="1" xfDxf="1" dxf="1">
    <nc r="D1354"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531" sId="1" xfDxf="1" dxf="1">
    <nc r="E1354" t="inlineStr">
      <is>
        <t>"Žaliosios chemijos" principų taikymas technologiniams sprendimams</t>
      </is>
    </nc>
    <ndxf>
      <alignment vertical="top" wrapText="1" readingOrder="0"/>
      <border outline="0">
        <left style="thin">
          <color auto="1"/>
        </left>
        <right style="thin">
          <color auto="1"/>
        </right>
        <top style="thin">
          <color auto="1"/>
        </top>
        <bottom style="thin">
          <color auto="1"/>
        </bottom>
      </border>
      <protection locked="0"/>
    </ndxf>
  </rcc>
  <rcc rId="73532" sId="1" xfDxf="1" dxf="1">
    <nc r="F1354" t="inlineStr">
      <is>
        <t>Inga Matijošytė
Tel. (85) 240 4679
El. paštas: inga.matijosyte@bti.vu.lt
Biotechnologijos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533" sId="1" xfDxf="1" dxf="1">
    <nc r="G1354">
      <v>32</v>
    </nc>
    <ndxf>
      <alignment horizontal="center" vertical="center" readingOrder="0"/>
      <border outline="0">
        <left style="thin">
          <color auto="1"/>
        </left>
        <right style="thin">
          <color auto="1"/>
        </right>
        <top style="thin">
          <color auto="1"/>
        </top>
        <bottom style="thin">
          <color auto="1"/>
        </bottom>
      </border>
    </ndxf>
  </rcc>
  <rcc rId="73534" sId="1" xfDxf="1" dxf="1">
    <nc r="D1355" t="inlineStr">
      <is>
        <t>K3_P3_T1</t>
      </is>
    </nc>
    <ndxf>
      <alignment horizontal="center" vertical="center" readingOrder="0"/>
      <border outline="0">
        <left style="thin">
          <color auto="1"/>
        </left>
        <right style="thin">
          <color auto="1"/>
        </right>
        <top style="thin">
          <color auto="1"/>
        </top>
        <bottom style="thin">
          <color auto="1"/>
        </bottom>
      </border>
      <protection locked="0"/>
    </ndxf>
  </rcc>
  <rcc rId="73535" sId="1" xfDxf="1" dxf="1">
    <nc r="E1355" t="inlineStr">
      <is>
        <t>Vandens ekosistemų būklę bloginančių planktono ir bentoso dumblių tyrimas jų plitimo reguliavimui ir/ar apribojimui</t>
      </is>
    </nc>
    <ndxf>
      <alignment vertical="top" wrapText="1" readingOrder="0"/>
      <border outline="0">
        <left style="thin">
          <color auto="1"/>
        </left>
        <right style="thin">
          <color auto="1"/>
        </right>
        <top style="thin">
          <color auto="1"/>
        </top>
        <bottom style="thin">
          <color auto="1"/>
        </bottom>
      </border>
      <protection locked="0"/>
    </ndxf>
  </rcc>
  <rcc rId="73536" sId="1" xfDxf="1" dxf="1">
    <nc r="F1355" t="inlineStr">
      <is>
        <t>Vida Bendikienė
Tel. (8 5) 239 8241
El. paštas: vida.bendikienė@gf.vu.lt
Gamtos mokslų fakultetas</t>
      </is>
    </nc>
    <ndxf>
      <alignment horizontal="left" vertical="top" wrapText="1" readingOrder="0"/>
      <border outline="0">
        <left style="thin">
          <color auto="1"/>
        </left>
        <right style="thin">
          <color auto="1"/>
        </right>
        <top style="thin">
          <color auto="1"/>
        </top>
        <bottom style="thin">
          <color auto="1"/>
        </bottom>
      </border>
      <protection locked="0"/>
    </ndxf>
  </rcc>
  <rcc rId="73537" sId="1" xfDxf="1" dxf="1">
    <nc r="G1355">
      <v>32</v>
    </nc>
    <ndxf>
      <alignment horizontal="center" vertical="center" readingOrder="0"/>
      <border outline="0">
        <left style="thin">
          <color auto="1"/>
        </left>
        <right style="thin">
          <color auto="1"/>
        </right>
        <top style="thin">
          <color auto="1"/>
        </top>
        <bottom style="thin">
          <color auto="1"/>
        </bottom>
      </border>
    </ndxf>
  </rcc>
  <rcc rId="73538" sId="1" xfDxf="1" dxf="1">
    <nc r="D1356"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539" sId="1" xfDxf="1" dxf="1">
    <nc r="E1356" t="inlineStr">
      <is>
        <t xml:space="preserve">Kiaušinių lukštų miltelių panaudojimas maisto praturtinimui ir funkcionaliųjų gėrimų gamybai.
Pateikiama išsami kiaušinio lukšto cheminė sudėtis, pateikiami kiaušinių lukštų miltelių gamybos ir membranos atskyrimo būdai;
Sukuriamos gaminių, su kiaušinių lukštų milteliais (praturtintų kalciu) receptūros ir technologinė dokumentacija.  </t>
      </is>
    </nc>
    <ndxf>
      <alignment vertical="top" wrapText="1" readingOrder="0"/>
      <border outline="0">
        <left style="thin">
          <color auto="1"/>
        </left>
        <right style="thin">
          <color auto="1"/>
        </right>
        <top style="thin">
          <color auto="1"/>
        </top>
        <bottom style="thin">
          <color auto="1"/>
        </bottom>
      </border>
      <protection locked="0"/>
    </ndxf>
  </rcc>
  <rcc rId="73540" sId="1" xfDxf="1" dxf="1">
    <nc r="F1356" t="inlineStr">
      <is>
        <t>Vijolė Bradauskienė,
Maisto technologijų katedros vedėja,
v.bradauskiene@kvk.lt
Tel.  8-655-38385</t>
      </is>
    </nc>
    <ndxf>
      <alignment horizontal="left" vertical="top" wrapText="1" readingOrder="0"/>
      <border outline="0">
        <left style="thin">
          <color auto="1"/>
        </left>
        <right style="thin">
          <color auto="1"/>
        </right>
        <top style="thin">
          <color auto="1"/>
        </top>
        <bottom style="thin">
          <color auto="1"/>
        </bottom>
      </border>
      <protection locked="0"/>
    </ndxf>
  </rcc>
  <rcc rId="73541" sId="1" xfDxf="1" dxf="1">
    <nc r="G1356">
      <v>10</v>
    </nc>
    <ndxf>
      <alignment horizontal="center" vertical="center" readingOrder="0"/>
      <border outline="0">
        <left style="thin">
          <color auto="1"/>
        </left>
        <right style="thin">
          <color auto="1"/>
        </right>
        <top style="thin">
          <color auto="1"/>
        </top>
        <bottom style="thin">
          <color auto="1"/>
        </bottom>
      </border>
    </ndxf>
  </rcc>
  <rcc rId="73542" sId="1" xfDxf="1" dxf="1">
    <nc r="D1357"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543" sId="1" xfDxf="1" dxf="1">
    <nc r="E1357" t="inlineStr">
      <is>
        <t>Inovatyvių vaisių ir daržovių biožaliavų  ir biorafinavimo produktų prototipo sukūrimas</t>
      </is>
    </nc>
    <ndxf>
      <alignment vertical="top" wrapText="1" readingOrder="0"/>
      <border outline="0">
        <left style="thin">
          <color auto="1"/>
        </left>
        <right style="thin">
          <color auto="1"/>
        </right>
        <top style="thin">
          <color auto="1"/>
        </top>
        <bottom style="thin">
          <color auto="1"/>
        </bottom>
      </border>
      <protection locked="0"/>
    </ndxf>
  </rcc>
  <rcc rId="73544" sId="1" xfDxf="1" dxf="1">
    <nc r="F1357" t="inlineStr">
      <is>
        <t xml:space="preserve">Dr. Edita Dambrauskienė
Tel. (8 37) 555439
biochem@lsdi.lt </t>
      </is>
    </nc>
    <ndxf>
      <alignment horizontal="left" vertical="top" wrapText="1" readingOrder="0"/>
      <border outline="0">
        <left style="thin">
          <color auto="1"/>
        </left>
        <right style="thin">
          <color auto="1"/>
        </right>
        <top style="thin">
          <color auto="1"/>
        </top>
        <bottom style="thin">
          <color auto="1"/>
        </bottom>
      </border>
      <protection locked="0"/>
    </ndxf>
  </rcc>
  <rcc rId="73545" sId="1" xfDxf="1" dxf="1">
    <nc r="G1357">
      <v>12</v>
    </nc>
    <ndxf>
      <alignment horizontal="center" vertical="center" readingOrder="0"/>
      <border outline="0">
        <left style="thin">
          <color auto="1"/>
        </left>
        <right style="thin">
          <color auto="1"/>
        </right>
        <top style="thin">
          <color auto="1"/>
        </top>
        <bottom style="thin">
          <color auto="1"/>
        </bottom>
      </border>
    </ndxf>
  </rcc>
  <rcc rId="73546" sId="1" xfDxf="1" dxf="1">
    <nc r="D1358"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547" sId="1" xfDxf="1" dxf="1">
    <nc r="E1358" t="inlineStr">
      <is>
        <t>Krakmolui ir glitimui skirtų kviečių genotipų sukūrimas</t>
      </is>
    </nc>
    <ndxf>
      <alignment vertical="top" wrapText="1" readingOrder="0"/>
      <border outline="0">
        <left style="thin">
          <color auto="1"/>
        </left>
        <right style="thin">
          <color auto="1"/>
        </right>
        <top style="thin">
          <color auto="1"/>
        </top>
        <bottom style="thin">
          <color auto="1"/>
        </bottom>
      </border>
      <protection locked="0"/>
    </ndxf>
  </rcc>
  <rcc rId="73548" sId="1" xfDxf="1" dxf="1">
    <nc r="F1358" t="inlineStr">
      <is>
        <t>Doc. dr. Vytautas Ruzgas 
Tel. (8 698) 27648 
ruzgas@lzi.lt</t>
      </is>
    </nc>
    <ndxf>
      <alignment horizontal="left" vertical="top" wrapText="1" readingOrder="0"/>
      <border outline="0">
        <left style="thin">
          <color auto="1"/>
        </left>
        <right style="thin">
          <color auto="1"/>
        </right>
        <top style="thin">
          <color auto="1"/>
        </top>
        <bottom style="thin">
          <color auto="1"/>
        </bottom>
      </border>
      <protection locked="0"/>
    </ndxf>
  </rcc>
  <rcc rId="73549" sId="1" xfDxf="1" dxf="1">
    <nc r="G1358">
      <v>12</v>
    </nc>
    <ndxf>
      <alignment horizontal="center" vertical="center" readingOrder="0"/>
      <border outline="0">
        <left style="thin">
          <color auto="1"/>
        </left>
        <right style="thin">
          <color auto="1"/>
        </right>
        <top style="thin">
          <color auto="1"/>
        </top>
        <bottom style="thin">
          <color auto="1"/>
        </bottom>
      </border>
    </ndxf>
  </rcc>
  <rcc rId="73550" sId="1" xfDxf="1" dxf="1">
    <nc r="D1359"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551" sId="1" xfDxf="1" dxf="1">
    <nc r="E1359" t="inlineStr">
      <is>
        <t>Inovatyvaus didelio ekstraktyvumo huminių medžiagų preparato iš agrožaliavos sukūrimas</t>
      </is>
    </nc>
    <ndxf>
      <alignment vertical="top" wrapText="1" readingOrder="0"/>
      <border outline="0">
        <left style="thin">
          <color auto="1"/>
        </left>
        <right style="thin">
          <color auto="1"/>
        </right>
        <top style="thin">
          <color auto="1"/>
        </top>
        <bottom style="thin">
          <color auto="1"/>
        </bottom>
      </border>
      <protection locked="0"/>
    </ndxf>
  </rcc>
  <rcc rId="73552" sId="1" xfDxf="1" dxf="1">
    <nc r="F1359" t="inlineStr">
      <is>
        <t>Alvyra Šlepetienė
Tel. (8 612) 43141
alvyra@lzi.lt</t>
      </is>
    </nc>
    <ndxf>
      <alignment horizontal="left" vertical="top" wrapText="1" readingOrder="0"/>
      <border outline="0">
        <left style="thin">
          <color auto="1"/>
        </left>
        <right style="thin">
          <color auto="1"/>
        </right>
        <top style="thin">
          <color auto="1"/>
        </top>
        <bottom style="thin">
          <color auto="1"/>
        </bottom>
      </border>
      <protection locked="0"/>
    </ndxf>
  </rcc>
  <rcc rId="73553" sId="1" xfDxf="1" dxf="1">
    <nc r="G1359">
      <v>12</v>
    </nc>
    <ndxf>
      <alignment horizontal="center" vertical="center" readingOrder="0"/>
      <border outline="0">
        <left style="thin">
          <color auto="1"/>
        </left>
        <right style="thin">
          <color auto="1"/>
        </right>
        <top style="thin">
          <color auto="1"/>
        </top>
        <bottom style="thin">
          <color auto="1"/>
        </bottom>
      </border>
    </ndxf>
  </rcc>
  <rcc rId="73554" sId="1" xfDxf="1" dxf="1">
    <nc r="D1360"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555" sId="1" xfDxf="1" dxf="1">
    <nc r="E1360" t="inlineStr">
      <is>
        <t>Inovatyvių vaisių ir daržovių biožaliavų  ir biorafinavimo produktų prototipo demonstravimas</t>
      </is>
    </nc>
    <ndxf>
      <alignment vertical="top" wrapText="1" readingOrder="0"/>
      <border outline="0">
        <left style="thin">
          <color auto="1"/>
        </left>
        <right style="thin">
          <color auto="1"/>
        </right>
        <top style="thin">
          <color auto="1"/>
        </top>
        <bottom style="thin">
          <color auto="1"/>
        </bottom>
      </border>
      <protection locked="0"/>
    </ndxf>
  </rcc>
  <rcc rId="73556" sId="1" xfDxf="1" dxf="1">
    <nc r="F1360" t="inlineStr">
      <is>
        <t>Dr. Česlovas Bobinas
Tel. (8 37) 555439
biochem@lsdi.lt</t>
      </is>
    </nc>
    <ndxf>
      <alignment horizontal="left" vertical="top" wrapText="1" readingOrder="0"/>
      <border outline="0">
        <left style="thin">
          <color auto="1"/>
        </left>
        <right style="thin">
          <color auto="1"/>
        </right>
        <top style="thin">
          <color auto="1"/>
        </top>
        <bottom style="thin">
          <color auto="1"/>
        </bottom>
      </border>
      <protection locked="0"/>
    </ndxf>
  </rcc>
  <rcc rId="73557" sId="1" xfDxf="1" dxf="1">
    <nc r="G1360">
      <v>12</v>
    </nc>
    <ndxf>
      <alignment horizontal="center" vertical="center" readingOrder="0"/>
      <border outline="0">
        <left style="thin">
          <color auto="1"/>
        </left>
        <right style="thin">
          <color auto="1"/>
        </right>
        <top style="thin">
          <color auto="1"/>
        </top>
        <bottom style="thin">
          <color auto="1"/>
        </bottom>
      </border>
    </ndxf>
  </rcc>
  <rcc rId="73558" sId="1" xfDxf="1" dxf="1">
    <nc r="D1361"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559" sId="1" xfDxf="1" dxf="1">
    <nc r="E1361" t="inlineStr">
      <is>
        <t>Krakmolui ir glitimui skirtų 
perspektyvių žieminių kviečių selekcinių linijų ir veislių adaptacinių bei originalumo savybių patikrinimas ir demonstravimas</t>
      </is>
    </nc>
    <ndxf>
      <alignment vertical="top" wrapText="1" readingOrder="0"/>
      <border outline="0">
        <left style="thin">
          <color auto="1"/>
        </left>
        <right style="thin">
          <color auto="1"/>
        </right>
        <top style="thin">
          <color auto="1"/>
        </top>
        <bottom style="thin">
          <color auto="1"/>
        </bottom>
      </border>
      <protection locked="0"/>
    </ndxf>
  </rcc>
  <rcc rId="73560" sId="1" xfDxf="1" dxf="1">
    <nc r="F1361" t="inlineStr">
      <is>
        <t>Doc. dr. Vytautas Ruzgas 
Tel. (8 698) 27648
ruzgas@lzi.lt</t>
      </is>
    </nc>
    <ndxf>
      <alignment horizontal="left" vertical="top" wrapText="1" readingOrder="0"/>
      <border outline="0">
        <left style="thin">
          <color auto="1"/>
        </left>
        <right style="thin">
          <color auto="1"/>
        </right>
        <top style="thin">
          <color auto="1"/>
        </top>
        <bottom style="thin">
          <color auto="1"/>
        </bottom>
      </border>
      <protection locked="0"/>
    </ndxf>
  </rcc>
  <rcc rId="73561" sId="1" xfDxf="1" dxf="1">
    <nc r="G1361">
      <v>12</v>
    </nc>
    <ndxf>
      <alignment horizontal="center" vertical="center" readingOrder="0"/>
      <border outline="0">
        <left style="thin">
          <color auto="1"/>
        </left>
        <right style="thin">
          <color auto="1"/>
        </right>
        <top style="thin">
          <color auto="1"/>
        </top>
        <bottom style="thin">
          <color auto="1"/>
        </bottom>
      </border>
    </ndxf>
  </rcc>
  <rcc rId="73562" sId="1" xfDxf="1" dxf="1">
    <nc r="D1362"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563" sId="1" xfDxf="1" dxf="1">
    <nc r="E1362" t="inlineStr">
      <is>
        <t>Inovatyvaus didelio ekstraktyvumo huminių medžiagų preparato iš agrožaliavos demonstravimas</t>
      </is>
    </nc>
    <ndxf>
      <alignment vertical="top" wrapText="1" readingOrder="0"/>
      <border outline="0">
        <left style="thin">
          <color auto="1"/>
        </left>
        <right style="thin">
          <color auto="1"/>
        </right>
        <top style="thin">
          <color auto="1"/>
        </top>
        <bottom style="thin">
          <color auto="1"/>
        </bottom>
      </border>
      <protection locked="0"/>
    </ndxf>
  </rcc>
  <rcc rId="73564" sId="1" xfDxf="1" dxf="1">
    <nc r="F1362" t="inlineStr">
      <is>
        <t>Dr. Alvyra Šlepetienė,
Tel. (8 612) 43141
alvyra@lzi.lt</t>
      </is>
    </nc>
    <ndxf>
      <alignment horizontal="left" vertical="top" wrapText="1" readingOrder="0"/>
      <border outline="0">
        <left style="thin">
          <color auto="1"/>
        </left>
        <right style="thin">
          <color auto="1"/>
        </right>
        <top style="thin">
          <color auto="1"/>
        </top>
        <bottom style="thin">
          <color auto="1"/>
        </bottom>
      </border>
      <protection locked="0"/>
    </ndxf>
  </rcc>
  <rcc rId="73565" sId="1" xfDxf="1" dxf="1">
    <nc r="G1362">
      <v>12</v>
    </nc>
    <ndxf>
      <alignment horizontal="center" vertical="center" readingOrder="0"/>
      <border outline="0">
        <left style="thin">
          <color auto="1"/>
        </left>
        <right style="thin">
          <color auto="1"/>
        </right>
        <top style="thin">
          <color auto="1"/>
        </top>
        <bottom style="thin">
          <color auto="1"/>
        </bottom>
      </border>
    </ndxf>
  </rcc>
  <rcc rId="73566" sId="1" xfDxf="1" dxf="1">
    <nc r="D1363"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567" sId="1" xfDxf="1" dxf="1">
    <nc r="E1363" t="inlineStr">
      <is>
        <t>Inovatyvių vaisių ir daržovių biožaliavų  ir biorafinavimo produktų bandomosios partijos gamyba</t>
      </is>
    </nc>
    <ndxf>
      <alignment vertical="top" wrapText="1" readingOrder="0"/>
      <border outline="0">
        <left style="thin">
          <color auto="1"/>
        </left>
        <right style="thin">
          <color auto="1"/>
        </right>
        <top style="thin">
          <color auto="1"/>
        </top>
        <bottom style="thin">
          <color auto="1"/>
        </bottom>
      </border>
      <protection locked="0"/>
    </ndxf>
  </rcc>
  <rcc rId="73568" sId="1" xfDxf="1" dxf="1">
    <nc r="F1363" t="inlineStr">
      <is>
        <t>Dr. Česlovas Bobinas
Tel. (8 37) 555439
biochem@lsdi.lt</t>
      </is>
    </nc>
    <ndxf>
      <alignment horizontal="left" vertical="top" wrapText="1" readingOrder="0"/>
      <border outline="0">
        <left style="thin">
          <color auto="1"/>
        </left>
        <right style="thin">
          <color auto="1"/>
        </right>
        <top style="thin">
          <color auto="1"/>
        </top>
        <bottom style="thin">
          <color auto="1"/>
        </bottom>
      </border>
      <protection locked="0"/>
    </ndxf>
  </rcc>
  <rcc rId="73569" sId="1" xfDxf="1" dxf="1">
    <nc r="G1363">
      <v>12</v>
    </nc>
    <ndxf>
      <alignment horizontal="center" vertical="center" readingOrder="0"/>
      <border outline="0">
        <left style="thin">
          <color auto="1"/>
        </left>
        <right style="thin">
          <color auto="1"/>
        </right>
        <top style="thin">
          <color auto="1"/>
        </top>
        <bottom style="thin">
          <color auto="1"/>
        </bottom>
      </border>
    </ndxf>
  </rcc>
  <rcc rId="73570" sId="1" xfDxf="1" dxf="1">
    <nc r="D1364"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571" sId="1" xfDxf="1" dxf="1">
    <nc r="E1364" t="inlineStr">
      <is>
        <t>Paprastojo kviečio dvigubų haploidų kūrimas</t>
      </is>
    </nc>
    <ndxf>
      <alignment vertical="top" wrapText="1" readingOrder="0"/>
      <border outline="0">
        <left style="thin">
          <color auto="1"/>
        </left>
        <right style="thin">
          <color auto="1"/>
        </right>
        <top style="thin">
          <color auto="1"/>
        </top>
        <bottom style="thin">
          <color auto="1"/>
        </bottom>
      </border>
      <protection locked="0"/>
    </ndxf>
  </rcc>
  <rcc rId="73572" sId="1" xfDxf="1" dxf="1">
    <nc r="F1364" t="inlineStr">
      <is>
        <t>Dr. Gintaras Brazauskas
Tel. (8 687) 33839
gintaras@lzi.lt</t>
      </is>
    </nc>
    <ndxf>
      <alignment horizontal="left" vertical="top" wrapText="1" readingOrder="0"/>
      <border outline="0">
        <left style="thin">
          <color auto="1"/>
        </left>
        <right style="thin">
          <color auto="1"/>
        </right>
        <top style="thin">
          <color auto="1"/>
        </top>
        <bottom style="thin">
          <color auto="1"/>
        </bottom>
      </border>
      <protection locked="0"/>
    </ndxf>
  </rcc>
  <rcc rId="73573" sId="1" xfDxf="1" dxf="1">
    <nc r="G1364">
      <v>12</v>
    </nc>
    <ndxf>
      <alignment horizontal="center" vertical="center" readingOrder="0"/>
      <border outline="0">
        <left style="thin">
          <color auto="1"/>
        </left>
        <right style="thin">
          <color auto="1"/>
        </right>
        <top style="thin">
          <color auto="1"/>
        </top>
        <bottom style="thin">
          <color auto="1"/>
        </bottom>
      </border>
    </ndxf>
  </rcc>
  <rcc rId="73574" sId="1" xfDxf="1" dxf="1">
    <nc r="D1365"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575" sId="1" xfDxf="1" dxf="1">
    <nc r="E1365" t="inlineStr">
      <is>
        <t>Daugiametės svidrės poliploidų kūrimas</t>
      </is>
    </nc>
    <ndxf>
      <alignment vertical="top" wrapText="1" readingOrder="0"/>
      <border outline="0">
        <left style="thin">
          <color auto="1"/>
        </left>
        <right style="thin">
          <color auto="1"/>
        </right>
        <top style="thin">
          <color auto="1"/>
        </top>
        <bottom style="thin">
          <color auto="1"/>
        </bottom>
      </border>
      <protection locked="0"/>
    </ndxf>
  </rcc>
  <rcc rId="73576" sId="1" xfDxf="1" dxf="1">
    <nc r="F1365" t="inlineStr">
      <is>
        <t>Dr. Gražina Statkevičiūtė
Tel. (8 699) 67324
grazinastat@lzi.lt</t>
      </is>
    </nc>
    <ndxf>
      <alignment horizontal="left" vertical="top" wrapText="1" readingOrder="0"/>
      <border outline="0">
        <left style="thin">
          <color auto="1"/>
        </left>
        <right style="thin">
          <color auto="1"/>
        </right>
        <top style="thin">
          <color auto="1"/>
        </top>
        <bottom style="thin">
          <color auto="1"/>
        </bottom>
      </border>
      <protection locked="0"/>
    </ndxf>
  </rcc>
  <rcc rId="73577" sId="1" xfDxf="1" dxf="1">
    <nc r="G1365">
      <v>12</v>
    </nc>
    <ndxf>
      <alignment horizontal="center" vertical="center" readingOrder="0"/>
      <border outline="0">
        <left style="thin">
          <color auto="1"/>
        </left>
        <right style="thin">
          <color auto="1"/>
        </right>
        <top style="thin">
          <color auto="1"/>
        </top>
        <bottom style="thin">
          <color auto="1"/>
        </bottom>
      </border>
    </ndxf>
  </rcc>
  <rcc rId="73578" sId="1" xfDxf="1" dxf="1">
    <nc r="D1366"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579" sId="1" xfDxf="1" dxf="1">
    <nc r="E1366" t="inlineStr">
      <is>
        <t>Krakmolui ir glitimui skirtų kviečių veislių pradinės sėklinės medžiagos gavimas ir paruošimas</t>
      </is>
    </nc>
    <ndxf>
      <alignment vertical="top" wrapText="1" readingOrder="0"/>
      <border outline="0">
        <left style="thin">
          <color auto="1"/>
        </left>
        <right style="thin">
          <color auto="1"/>
        </right>
        <top style="thin">
          <color auto="1"/>
        </top>
        <bottom style="thin">
          <color auto="1"/>
        </bottom>
      </border>
      <protection locked="0"/>
    </ndxf>
  </rcc>
  <rcc rId="73580" sId="1" xfDxf="1" dxf="1">
    <nc r="F1366" t="inlineStr">
      <is>
        <t>Doc. dr. Vytautas Ruzgas 
Tel. (8 698) 27648
ruzgas@lzi.lt</t>
      </is>
    </nc>
    <ndxf>
      <alignment horizontal="left" vertical="top" wrapText="1" readingOrder="0"/>
      <border outline="0">
        <left style="thin">
          <color auto="1"/>
        </left>
        <right style="thin">
          <color auto="1"/>
        </right>
        <top style="thin">
          <color auto="1"/>
        </top>
        <bottom style="thin">
          <color auto="1"/>
        </bottom>
      </border>
      <protection locked="0"/>
    </ndxf>
  </rcc>
  <rcc rId="73581" sId="1" xfDxf="1" dxf="1">
    <nc r="G1366">
      <v>12</v>
    </nc>
    <ndxf>
      <alignment horizontal="center" vertical="center" readingOrder="0"/>
      <border outline="0">
        <left style="thin">
          <color auto="1"/>
        </left>
        <right style="thin">
          <color auto="1"/>
        </right>
        <top style="thin">
          <color auto="1"/>
        </top>
        <bottom style="thin">
          <color auto="1"/>
        </bottom>
      </border>
    </ndxf>
  </rcc>
  <rcc rId="73582" sId="1" xfDxf="1" dxf="1">
    <nc r="D1367"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583" sId="1" xfDxf="1" dxf="1">
    <nc r="E1367" t="inlineStr">
      <is>
        <t>Inovatyvaus didelio ekstraktyvumo huminių medžiagų preparato iš agrožaliavos gamyba</t>
      </is>
    </nc>
    <ndxf>
      <alignment vertical="top" wrapText="1" readingOrder="0"/>
      <border outline="0">
        <left style="thin">
          <color auto="1"/>
        </left>
        <right style="thin">
          <color auto="1"/>
        </right>
        <top style="thin">
          <color auto="1"/>
        </top>
        <bottom style="thin">
          <color auto="1"/>
        </bottom>
      </border>
      <protection locked="0"/>
    </ndxf>
  </rcc>
  <rcc rId="73584" sId="1" xfDxf="1" dxf="1">
    <nc r="F1367" t="inlineStr">
      <is>
        <t>Dr. Alvyra Šlepetienė
Tel. (8 612) 43141
alvyra@lzi.lt</t>
      </is>
    </nc>
    <ndxf>
      <alignment horizontal="left" vertical="top" wrapText="1" readingOrder="0"/>
      <border outline="0">
        <left style="thin">
          <color auto="1"/>
        </left>
        <right style="thin">
          <color auto="1"/>
        </right>
        <top style="thin">
          <color auto="1"/>
        </top>
        <bottom style="thin">
          <color auto="1"/>
        </bottom>
      </border>
      <protection locked="0"/>
    </ndxf>
  </rcc>
  <rcc rId="73585" sId="1" xfDxf="1" dxf="1">
    <nc r="G1367">
      <v>12</v>
    </nc>
    <ndxf>
      <alignment horizontal="center" vertical="center" readingOrder="0"/>
      <border outline="0">
        <left style="thin">
          <color auto="1"/>
        </left>
        <right style="thin">
          <color auto="1"/>
        </right>
        <top style="thin">
          <color auto="1"/>
        </top>
        <bottom style="thin">
          <color auto="1"/>
        </bottom>
      </border>
    </ndxf>
  </rcc>
  <rcc rId="73586" sId="1" xfDxf="1" dxf="1">
    <nc r="D1368"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587" sId="1" xfDxf="1" dxf="1">
    <nc r="E1368" t="inlineStr">
      <is>
        <t>Eksperimentinė plėtra, apimanti baltymingų žaliavų gryninimą iš  tvarių augalinių žemės ūkio resursų, gautų žaliavų saugos ir kokybės parametrų vertinimą .</t>
      </is>
    </nc>
    <ndxf>
      <alignment vertical="top" wrapText="1" readingOrder="0"/>
      <border outline="0">
        <left style="thin">
          <color auto="1"/>
        </left>
        <right style="thin">
          <color auto="1"/>
        </right>
        <top style="thin">
          <color auto="1"/>
        </top>
        <bottom style="thin">
          <color auto="1"/>
        </bottom>
      </border>
      <protection locked="0"/>
    </ndxf>
  </rcc>
  <rcc rId="73588" sId="1" xfDxf="1" dxf="1">
    <nc r="F1368" t="inlineStr">
      <is>
        <t>Elena Bartkienė
profesorė
tel.: 8-601 35837 
el.paštas: elena.bartkiene@lsmuni.lt</t>
      </is>
    </nc>
    <ndxf>
      <alignment horizontal="left" vertical="top" wrapText="1" readingOrder="0"/>
      <border outline="0">
        <left style="thin">
          <color auto="1"/>
        </left>
        <right style="thin">
          <color auto="1"/>
        </right>
        <top style="thin">
          <color auto="1"/>
        </top>
        <bottom style="thin">
          <color auto="1"/>
        </bottom>
      </border>
      <protection locked="0"/>
    </ndxf>
  </rcc>
  <rcc rId="73589" sId="1" xfDxf="1" dxf="1">
    <nc r="G1368">
      <v>17</v>
    </nc>
    <ndxf>
      <alignment horizontal="center" vertical="center" readingOrder="0"/>
      <border outline="0">
        <left style="thin">
          <color auto="1"/>
        </left>
        <right style="thin">
          <color auto="1"/>
        </right>
        <top style="thin">
          <color auto="1"/>
        </top>
        <bottom style="thin">
          <color auto="1"/>
        </bottom>
      </border>
    </ndxf>
  </rcc>
  <rcc rId="73590" sId="1" xfDxf="1" dxf="1">
    <nc r="D1369" t="inlineStr">
      <is>
        <t>K3_P2_T2</t>
      </is>
    </nc>
    <ndxf>
      <alignment horizontal="center" vertical="center" readingOrder="0"/>
      <border outline="0">
        <left style="thin">
          <color auto="1"/>
        </left>
        <right style="thin">
          <color auto="1"/>
        </right>
        <top style="thin">
          <color auto="1"/>
        </top>
        <bottom style="thin">
          <color auto="1"/>
        </bottom>
      </border>
      <protection locked="0"/>
    </ndxf>
  </rcc>
  <rcc rId="73591" sId="1" xfDxf="1" dxf="1">
    <nc r="E1369" t="inlineStr">
      <is>
        <t>Mėsos funkcinių, biologinių ir technologinių savybių gerinimas inovatyviais metodais</t>
      </is>
    </nc>
    <ndxf>
      <alignment vertical="top" wrapText="1" readingOrder="0"/>
      <border outline="0">
        <left style="thin">
          <color auto="1"/>
        </left>
        <right style="thin">
          <color auto="1"/>
        </right>
        <top style="thin">
          <color auto="1"/>
        </top>
        <bottom style="thin">
          <color auto="1"/>
        </bottom>
      </border>
      <protection locked="0"/>
    </ndxf>
  </rcc>
  <rcc rId="73592" sId="1" xfDxf="1" dxf="1">
    <nc r="F1369" t="inlineStr">
      <is>
        <t xml:space="preserve">Prof. dr. Vigilijus Jukna
El. p. vigilijus.jukna@asu.lt
Tel. +37069950905
</t>
      </is>
    </nc>
    <ndxf>
      <alignment horizontal="left" vertical="top" wrapText="1" readingOrder="0"/>
      <border outline="0">
        <left style="thin">
          <color auto="1"/>
        </left>
        <right style="thin">
          <color auto="1"/>
        </right>
        <top style="thin">
          <color auto="1"/>
        </top>
        <bottom style="thin">
          <color auto="1"/>
        </bottom>
      </border>
      <protection locked="0"/>
    </ndxf>
  </rcc>
  <rcc rId="73593" sId="1" xfDxf="1" dxf="1">
    <nc r="G1369">
      <v>19</v>
    </nc>
    <ndxf>
      <alignment horizontal="center" vertical="center" readingOrder="0"/>
      <border outline="0">
        <left style="thin">
          <color auto="1"/>
        </left>
        <right style="thin">
          <color auto="1"/>
        </right>
        <top style="thin">
          <color auto="1"/>
        </top>
        <bottom style="thin">
          <color auto="1"/>
        </bottom>
      </border>
    </ndxf>
  </rcc>
  <rcc rId="73594" sId="1" xfDxf="1" dxf="1">
    <nc r="D1370"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595" sId="1" xfDxf="1" dxf="1">
    <nc r="E1370" t="inlineStr">
      <is>
        <t>Maisto žaliavų perdirbimo procese susidariusių šalutinių produktų perdirbimo technologijų kūrimas, siekiant pagaminti inovatyvius produktus žemės ūkiui</t>
      </is>
    </nc>
    <ndxf>
      <alignment vertical="top" wrapText="1" readingOrder="0"/>
      <border outline="0">
        <left style="thin">
          <color auto="1"/>
        </left>
        <right style="thin">
          <color auto="1"/>
        </right>
        <top style="thin">
          <color auto="1"/>
        </top>
        <bottom style="thin">
          <color auto="1"/>
        </bottom>
      </border>
      <protection locked="0"/>
    </ndxf>
  </rcc>
  <rcc rId="73596" sId="1" xfDxf="1" dxf="1">
    <nc r="F1370" t="inlineStr">
      <is>
        <t xml:space="preserve">Doc. dr. Ernestas Zaleckas
El. p. ernestas.zaleckas@chemcentras.lt
tel. +37068305769
</t>
      </is>
    </nc>
    <ndxf>
      <alignment horizontal="left" vertical="top" wrapText="1" readingOrder="0"/>
      <border outline="0">
        <left style="thin">
          <color auto="1"/>
        </left>
        <right style="thin">
          <color auto="1"/>
        </right>
        <top style="thin">
          <color auto="1"/>
        </top>
        <bottom style="thin">
          <color auto="1"/>
        </bottom>
      </border>
      <protection locked="0"/>
    </ndxf>
  </rcc>
  <rcc rId="73597" sId="1" xfDxf="1" dxf="1">
    <nc r="G1370">
      <v>19</v>
    </nc>
    <ndxf>
      <alignment horizontal="center" vertical="center" readingOrder="0"/>
      <border outline="0">
        <left style="thin">
          <color auto="1"/>
        </left>
        <right style="thin">
          <color auto="1"/>
        </right>
        <top style="thin">
          <color auto="1"/>
        </top>
        <bottom style="thin">
          <color auto="1"/>
        </bottom>
      </border>
    </ndxf>
  </rcc>
  <rcc rId="73598" sId="1" xfDxf="1" dxf="1">
    <nc r="D1371"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599" sId="1" xfDxf="1" dxf="1">
    <nc r="E1371" t="inlineStr">
      <is>
        <t>Maisto žaliavų perdirbimo procese susidariusių šalutinių produktų perdirbimo pagaminant inovatyvius produktus žemės ūkiui demonstravimas</t>
      </is>
    </nc>
    <ndxf>
      <alignment vertical="top" wrapText="1" readingOrder="0"/>
      <border outline="0">
        <left style="thin">
          <color auto="1"/>
        </left>
        <right style="thin">
          <color auto="1"/>
        </right>
        <top style="thin">
          <color auto="1"/>
        </top>
        <bottom style="thin">
          <color auto="1"/>
        </bottom>
      </border>
      <protection locked="0"/>
    </ndxf>
  </rcc>
  <rcc rId="73600" sId="1" xfDxf="1" dxf="1">
    <nc r="F1371" t="inlineStr">
      <is>
        <t xml:space="preserve">Doc. dr. Ernestas Zaleckas
El. p. ernestas.zaleckas@chemcentras.lt
tel. +37068305769
</t>
      </is>
    </nc>
    <ndxf>
      <alignment horizontal="left" vertical="top" wrapText="1" readingOrder="0"/>
      <border outline="0">
        <left style="thin">
          <color auto="1"/>
        </left>
        <right style="thin">
          <color auto="1"/>
        </right>
        <top style="thin">
          <color auto="1"/>
        </top>
        <bottom style="thin">
          <color auto="1"/>
        </bottom>
      </border>
      <protection locked="0"/>
    </ndxf>
  </rcc>
  <rcc rId="73601" sId="1" xfDxf="1" dxf="1">
    <nc r="G1371">
      <v>19</v>
    </nc>
    <ndxf>
      <alignment horizontal="center" vertical="center" readingOrder="0"/>
      <border outline="0">
        <left style="thin">
          <color auto="1"/>
        </left>
        <right style="thin">
          <color auto="1"/>
        </right>
        <top style="thin">
          <color auto="1"/>
        </top>
        <bottom style="thin">
          <color auto="1"/>
        </bottom>
      </border>
    </ndxf>
  </rcc>
  <rcc rId="73602" sId="1" xfDxf="1" dxf="1">
    <nc r="D1372"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603" sId="1" xfDxf="1" dxf="1">
    <nc r="E1372" t="inlineStr">
      <is>
        <t>Prototipų biožaliavų perdirbimo procesų optimizavimui naudojant duomanų gavybą ir dirbtinį intelektą sukūrimas.</t>
      </is>
    </nc>
    <ndxf>
      <alignment vertical="top" wrapText="1" readingOrder="0"/>
      <border outline="0">
        <left style="thin">
          <color auto="1"/>
        </left>
        <right style="thin">
          <color auto="1"/>
        </right>
        <top style="thin">
          <color auto="1"/>
        </top>
        <bottom style="thin">
          <color auto="1"/>
        </bottom>
      </border>
      <protection locked="0"/>
    </ndxf>
  </rcc>
  <rcc rId="73604" sId="1" xfDxf="1" dxf="1">
    <nc r="F1372" t="inlineStr">
      <is>
        <t>Prof. Tomas Krilavičius
IT skyriaus vadovas 
 t.krilavicius@bpti.lt
 +37061804223</t>
      </is>
    </nc>
    <ndxf>
      <alignment horizontal="left" vertical="top" wrapText="1" readingOrder="0"/>
      <border outline="0">
        <left style="thin">
          <color auto="1"/>
        </left>
        <right style="thin">
          <color auto="1"/>
        </right>
        <top style="thin">
          <color auto="1"/>
        </top>
        <bottom style="thin">
          <color auto="1"/>
        </bottom>
      </border>
      <protection locked="0"/>
    </ndxf>
  </rcc>
  <rcc rId="73605" sId="1" xfDxf="1" dxf="1">
    <nc r="G1372">
      <v>20</v>
    </nc>
    <ndxf>
      <alignment horizontal="center" vertical="center" readingOrder="0"/>
      <border outline="0">
        <left style="thin">
          <color auto="1"/>
        </left>
        <right style="thin">
          <color auto="1"/>
        </right>
        <top style="thin">
          <color auto="1"/>
        </top>
        <bottom style="thin">
          <color auto="1"/>
        </bottom>
      </border>
    </ndxf>
  </rcc>
  <rcc rId="73606" sId="1" xfDxf="1" dxf="1">
    <nc r="D1373"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607" sId="1" xfDxf="1" dxf="1">
    <nc r="E1373" t="inlineStr">
      <is>
        <t>Prototipų biožaliavų perdirbimo procesų optimizavimui naudojant duomanų gavybą ir dirbtinį intelektą demonstravimas.</t>
      </is>
    </nc>
    <ndxf>
      <alignment vertical="top" wrapText="1" readingOrder="0"/>
      <border outline="0">
        <left style="thin">
          <color auto="1"/>
        </left>
        <right style="thin">
          <color auto="1"/>
        </right>
        <top style="thin">
          <color auto="1"/>
        </top>
        <bottom style="thin">
          <color auto="1"/>
        </bottom>
      </border>
      <protection locked="0"/>
    </ndxf>
  </rcc>
  <rcc rId="73608" sId="1" xfDxf="1" dxf="1">
    <nc r="F1373" t="inlineStr">
      <is>
        <t>Prof. Tomas Krilavičius
IT skyriaus vadovas 
 t.krilavicius@bpti.lt
 +37061804223</t>
      </is>
    </nc>
    <ndxf>
      <alignment horizontal="left" vertical="top" wrapText="1" readingOrder="0"/>
      <border outline="0">
        <left style="thin">
          <color auto="1"/>
        </left>
        <right style="thin">
          <color auto="1"/>
        </right>
        <top style="thin">
          <color auto="1"/>
        </top>
        <bottom style="thin">
          <color auto="1"/>
        </bottom>
      </border>
      <protection locked="0"/>
    </ndxf>
  </rcc>
  <rcc rId="73609" sId="1" xfDxf="1" dxf="1">
    <nc r="G1373">
      <v>20</v>
    </nc>
    <ndxf>
      <alignment horizontal="center" vertical="center" readingOrder="0"/>
      <border outline="0">
        <left style="thin">
          <color auto="1"/>
        </left>
        <right style="thin">
          <color auto="1"/>
        </right>
        <top style="thin">
          <color auto="1"/>
        </top>
        <bottom style="thin">
          <color auto="1"/>
        </bottom>
      </border>
    </ndxf>
  </rcc>
  <rcc rId="73610" sId="1" xfDxf="1" dxf="1">
    <nc r="D1374"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611" sId="1" xfDxf="1" dxf="1">
    <nc r="E1374" t="inlineStr">
      <is>
        <t>Kompleksinio biopreparato augalinių liekanų biodegradacijai paspartinti ir dirvožemiui praturinti kūrimas</t>
      </is>
    </nc>
    <ndxf>
      <alignment vertical="top" wrapText="1" readingOrder="0"/>
      <border outline="0">
        <left style="thin">
          <color auto="1"/>
        </left>
        <right style="thin">
          <color auto="1"/>
        </right>
        <top style="thin">
          <color auto="1"/>
        </top>
        <bottom style="thin">
          <color auto="1"/>
        </bottom>
      </border>
      <protection locked="0"/>
    </ndxf>
  </rcc>
  <rcc rId="73612" sId="1" xfDxf="1" dxf="1">
    <nc r="F1374" t="inlineStr">
      <is>
        <t>Sigitas Šulčius, GTAPC
vadovas, 864591880
sigitas.sulcius@gamtostyrimai.lt</t>
      </is>
    </nc>
    <ndxf>
      <alignment horizontal="left" vertical="top" wrapText="1" readingOrder="0"/>
      <border outline="0">
        <left style="thin">
          <color auto="1"/>
        </left>
        <right style="thin">
          <color auto="1"/>
        </right>
        <top style="thin">
          <color auto="1"/>
        </top>
        <bottom style="thin">
          <color auto="1"/>
        </bottom>
      </border>
      <protection locked="0"/>
    </ndxf>
  </rcc>
  <rcc rId="73613" sId="1" xfDxf="1" dxf="1">
    <nc r="G1374">
      <v>21</v>
    </nc>
    <ndxf>
      <alignment horizontal="center" vertical="center" readingOrder="0"/>
      <border outline="0">
        <left style="thin">
          <color auto="1"/>
        </left>
        <right style="thin">
          <color auto="1"/>
        </right>
        <top style="thin">
          <color auto="1"/>
        </top>
        <bottom style="thin">
          <color auto="1"/>
        </bottom>
      </border>
    </ndxf>
  </rcc>
  <rcc rId="73614" sId="1" xfDxf="1" dxf="1">
    <nc r="D1375"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615" sId="1" xfDxf="1" dxf="1">
    <nc r="E1375" t="inlineStr">
      <is>
        <t>Bioremediacijos grybais įvertinimas</t>
      </is>
    </nc>
    <ndxf>
      <alignment vertical="top" wrapText="1" readingOrder="0"/>
      <border outline="0">
        <left style="thin">
          <color auto="1"/>
        </left>
        <right style="thin">
          <color auto="1"/>
        </right>
        <top style="thin">
          <color auto="1"/>
        </top>
        <bottom style="thin">
          <color auto="1"/>
        </bottom>
      </border>
      <protection locked="0"/>
    </ndxf>
  </rcc>
  <rcc rId="73616" sId="1" xfDxf="1" dxf="1">
    <nc r="F1375" t="inlineStr">
      <is>
        <t>VDU Gamtos mokslų fakultetas
Biologijos katedra 
Prof. habil. dr. Audrius Maruška
El. p. a.maruska@gmf.vdu.lt
Tel. Nr. 8 37 327907</t>
      </is>
    </nc>
    <ndxf>
      <alignment horizontal="left" vertical="top" wrapText="1" readingOrder="0"/>
      <border outline="0">
        <left style="thin">
          <color auto="1"/>
        </left>
        <right style="thin">
          <color auto="1"/>
        </right>
        <top style="thin">
          <color auto="1"/>
        </top>
        <bottom style="thin">
          <color auto="1"/>
        </bottom>
      </border>
      <protection locked="0"/>
    </ndxf>
  </rcc>
  <rcc rId="73617" sId="1" xfDxf="1" dxf="1">
    <nc r="G1375">
      <v>31</v>
    </nc>
    <ndxf>
      <alignment horizontal="center" vertical="center" readingOrder="0"/>
      <border outline="0">
        <left style="thin">
          <color auto="1"/>
        </left>
        <right style="thin">
          <color auto="1"/>
        </right>
        <top style="thin">
          <color auto="1"/>
        </top>
        <bottom style="thin">
          <color auto="1"/>
        </bottom>
      </border>
    </ndxf>
  </rcc>
  <rcc rId="73618" sId="1" xfDxf="1" dxf="1">
    <nc r="D1376"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619" sId="1" xfDxf="1" dxf="1">
    <nc r="E1376" t="inlineStr">
      <is>
        <t>Natyvių ir įmobilizuotų biokatalizatorių kūrimas</t>
      </is>
    </nc>
    <ndxf>
      <alignment vertical="top" wrapText="1" readingOrder="0"/>
      <border outline="0">
        <left style="thin">
          <color auto="1"/>
        </left>
        <right style="thin">
          <color auto="1"/>
        </right>
        <top style="thin">
          <color auto="1"/>
        </top>
        <bottom style="thin">
          <color auto="1"/>
        </bottom>
      </border>
      <protection locked="0"/>
    </ndxf>
  </rcc>
  <rcc rId="73620" sId="1" xfDxf="1" dxf="1">
    <nc r="F1376" t="inlineStr">
      <is>
        <t>Inga Matijošytė
Tel. (85) 240 4679
El. paštas: inga.matijosyte@bti.vu.lt
Biotechnologijos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621" sId="1" xfDxf="1" dxf="1">
    <nc r="G1376">
      <v>32</v>
    </nc>
    <ndxf>
      <alignment horizontal="center" vertical="center" readingOrder="0"/>
      <border outline="0">
        <left style="thin">
          <color auto="1"/>
        </left>
        <right style="thin">
          <color auto="1"/>
        </right>
        <top style="thin">
          <color auto="1"/>
        </top>
        <bottom style="thin">
          <color auto="1"/>
        </bottom>
      </border>
    </ndxf>
  </rcc>
  <rcc rId="73622" sId="1" xfDxf="1" dxf="1">
    <nc r="D1377"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623" sId="1" xfDxf="1" dxf="1">
    <nc r="E1377" t="inlineStr">
      <is>
        <t>Gamtinių ir rekombinantinių biokatalizatorių kūrimas</t>
      </is>
    </nc>
    <ndxf>
      <alignment vertical="top" wrapText="1" readingOrder="0"/>
      <border outline="0">
        <left style="thin">
          <color auto="1"/>
        </left>
        <right style="thin">
          <color auto="1"/>
        </right>
        <top style="thin">
          <color auto="1"/>
        </top>
        <bottom style="thin">
          <color auto="1"/>
        </bottom>
      </border>
      <protection locked="0"/>
    </ndxf>
  </rcc>
  <rcc rId="73624" sId="1" xfDxf="1" dxf="1">
    <nc r="F1377" t="inlineStr">
      <is>
        <t>Inga Matijošytė
Tel. (85) 240 4679
El. paštas: inga.matijosyte@bti.vu.lt
Biotechnologijos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625" sId="1" xfDxf="1" dxf="1">
    <nc r="G1377">
      <v>32</v>
    </nc>
    <ndxf>
      <alignment horizontal="center" vertical="center" readingOrder="0"/>
      <border outline="0">
        <left style="thin">
          <color auto="1"/>
        </left>
        <right style="thin">
          <color auto="1"/>
        </right>
        <top style="thin">
          <color auto="1"/>
        </top>
        <bottom style="thin">
          <color auto="1"/>
        </bottom>
      </border>
    </ndxf>
  </rcc>
  <rcc rId="73626" sId="1" xfDxf="1" dxf="1">
    <nc r="D1378"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627" sId="1" xfDxf="1" dxf="1">
    <nc r="E1378" t="inlineStr">
      <is>
        <t>Biokatalizinių sistemų kūrimas tikslinių produktų gavimui</t>
      </is>
    </nc>
    <ndxf>
      <alignment vertical="top" wrapText="1" readingOrder="0"/>
      <border outline="0">
        <left style="thin">
          <color auto="1"/>
        </left>
        <right style="thin">
          <color auto="1"/>
        </right>
        <top style="thin">
          <color auto="1"/>
        </top>
        <bottom style="thin">
          <color auto="1"/>
        </bottom>
      </border>
      <protection locked="0"/>
    </ndxf>
  </rcc>
  <rcc rId="73628" sId="1" xfDxf="1" dxf="1">
    <nc r="F1378" t="inlineStr">
      <is>
        <t>Inga Matijošytė
Tel. (85) 240 4679
El. paštas: inga.matijosyte@bti.vu.lt
Biotechnologijos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629" sId="1" xfDxf="1" dxf="1">
    <nc r="G1378">
      <v>32</v>
    </nc>
    <ndxf>
      <alignment horizontal="center" vertical="center" readingOrder="0"/>
      <border outline="0">
        <left style="thin">
          <color auto="1"/>
        </left>
        <right style="thin">
          <color auto="1"/>
        </right>
        <top style="thin">
          <color auto="1"/>
        </top>
        <bottom style="thin">
          <color auto="1"/>
        </bottom>
      </border>
    </ndxf>
  </rcc>
  <rcc rId="73630" sId="1" xfDxf="1" dxf="1">
    <nc r="D1379"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631" sId="1" xfDxf="1" dxf="1">
    <nc r="E1379" t="inlineStr">
      <is>
        <t>Producentų identifikavimo ir fermentacijos procesų kūrimas</t>
      </is>
    </nc>
    <ndxf>
      <alignment vertical="top" wrapText="1" readingOrder="0"/>
      <border outline="0">
        <left style="thin">
          <color auto="1"/>
        </left>
        <right style="thin">
          <color auto="1"/>
        </right>
        <top style="thin">
          <color auto="1"/>
        </top>
        <bottom style="thin">
          <color auto="1"/>
        </bottom>
      </border>
      <protection locked="0"/>
    </ndxf>
  </rcc>
  <rcc rId="73632" sId="1" xfDxf="1" dxf="1">
    <nc r="F1379" t="inlineStr">
      <is>
        <t>Inga Matijošytė
Tel. (85) 240 4679
El. paštas: inga.matijosyte@bti.vu.lt
Biotechnologijos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633" sId="1" xfDxf="1" dxf="1">
    <nc r="G1379">
      <v>32</v>
    </nc>
    <ndxf>
      <alignment horizontal="center" vertical="center" readingOrder="0"/>
      <border outline="0">
        <left style="thin">
          <color auto="1"/>
        </left>
        <right style="thin">
          <color auto="1"/>
        </right>
        <top style="thin">
          <color auto="1"/>
        </top>
        <bottom style="thin">
          <color auto="1"/>
        </bottom>
      </border>
    </ndxf>
  </rcc>
  <rcc rId="73634" sId="1" xfDxf="1" dxf="1">
    <nc r="D1380"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635" sId="1" xfDxf="1" dxf="1">
    <nc r="E1380" t="inlineStr">
      <is>
        <t>Biokatalizinių sistemų analitinių metodikų kūrimas</t>
      </is>
    </nc>
    <ndxf>
      <alignment vertical="top" wrapText="1" readingOrder="0"/>
      <border outline="0">
        <left style="thin">
          <color auto="1"/>
        </left>
        <right style="thin">
          <color auto="1"/>
        </right>
        <top style="thin">
          <color auto="1"/>
        </top>
        <bottom style="thin">
          <color auto="1"/>
        </bottom>
      </border>
      <protection locked="0"/>
    </ndxf>
  </rcc>
  <rcc rId="73636" sId="1" xfDxf="1" dxf="1">
    <nc r="F1380" t="inlineStr">
      <is>
        <t>Inga Matijošytė
Tel. (85) 240 4679
El. paštas: inga.matijosyte@bti.vu.lt
Biotechnologijos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637" sId="1" xfDxf="1" dxf="1">
    <nc r="G1380">
      <v>32</v>
    </nc>
    <ndxf>
      <alignment horizontal="center" vertical="center" readingOrder="0"/>
      <border outline="0">
        <left style="thin">
          <color auto="1"/>
        </left>
        <right style="thin">
          <color auto="1"/>
        </right>
        <top style="thin">
          <color auto="1"/>
        </top>
        <bottom style="thin">
          <color auto="1"/>
        </bottom>
      </border>
    </ndxf>
  </rcc>
  <rcc rId="73638" sId="1" xfDxf="1" dxf="1">
    <nc r="D1381"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639" sId="1" xfDxf="1" dxf="1">
    <nc r="E1381" t="inlineStr">
      <is>
        <t>Biožaliavų perdirbimas/tobulinimas į aukštesnės pridėtinės vertės produktus biokataliziniais metodais.</t>
      </is>
    </nc>
    <ndxf>
      <alignment vertical="top" wrapText="1" readingOrder="0"/>
      <border outline="0">
        <left style="thin">
          <color auto="1"/>
        </left>
        <right style="thin">
          <color auto="1"/>
        </right>
        <top style="thin">
          <color auto="1"/>
        </top>
        <bottom style="thin">
          <color auto="1"/>
        </bottom>
      </border>
      <protection locked="0"/>
    </ndxf>
  </rcc>
  <rcc rId="73640" sId="1" xfDxf="1" dxf="1">
    <nc r="F1381" t="inlineStr">
      <is>
        <t>Inga Matijošytė
Tel. (85) 240 4679
El. paštas: inga.matijosyte@bti.vu.lt
Biotechnologijos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641" sId="1" xfDxf="1" dxf="1">
    <nc r="G1381">
      <v>32</v>
    </nc>
    <ndxf>
      <alignment horizontal="center" vertical="center" readingOrder="0"/>
      <border outline="0">
        <left style="thin">
          <color auto="1"/>
        </left>
        <right style="thin">
          <color auto="1"/>
        </right>
        <top style="thin">
          <color auto="1"/>
        </top>
        <bottom style="thin">
          <color auto="1"/>
        </bottom>
      </border>
    </ndxf>
  </rcc>
  <rcc rId="73642" sId="1" xfDxf="1" dxf="1">
    <nc r="D1382"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643" sId="1" xfDxf="1" dxf="1">
    <nc r="E1382" t="inlineStr">
      <is>
        <t>Vandens ekosistemų būklę bloginančių planktono ir bentoso dumblių biomasės sudėties ir savybių tyrimas</t>
      </is>
    </nc>
    <ndxf>
      <alignment vertical="top" wrapText="1" readingOrder="0"/>
      <border outline="0">
        <left style="thin">
          <color auto="1"/>
        </left>
        <right style="thin">
          <color auto="1"/>
        </right>
        <top style="thin">
          <color auto="1"/>
        </top>
        <bottom style="thin">
          <color auto="1"/>
        </bottom>
      </border>
      <protection locked="0"/>
    </ndxf>
  </rcc>
  <rcc rId="73644" sId="1" xfDxf="1" dxf="1">
    <nc r="F1382" t="inlineStr">
      <is>
        <t>Vida Bendikienė
Tel. (8 5) 239 8241
El. paštas: vida.bendikienė@gf.vu.lt
Gamtos mokslų fakultetas</t>
      </is>
    </nc>
    <ndxf>
      <alignment horizontal="left" vertical="top" wrapText="1" readingOrder="0"/>
      <border outline="0">
        <left style="thin">
          <color auto="1"/>
        </left>
        <right style="thin">
          <color auto="1"/>
        </right>
        <top style="thin">
          <color auto="1"/>
        </top>
        <bottom style="thin">
          <color auto="1"/>
        </bottom>
      </border>
      <protection locked="0"/>
    </ndxf>
  </rcc>
  <rcc rId="73645" sId="1" xfDxf="1" dxf="1">
    <nc r="G1382">
      <v>32</v>
    </nc>
    <ndxf>
      <alignment horizontal="center" vertical="center" readingOrder="0"/>
      <border outline="0">
        <left style="thin">
          <color auto="1"/>
        </left>
        <right style="thin">
          <color auto="1"/>
        </right>
        <top style="thin">
          <color auto="1"/>
        </top>
        <bottom style="thin">
          <color auto="1"/>
        </bottom>
      </border>
    </ndxf>
  </rcc>
  <rcc rId="73646" sId="1" xfDxf="1" dxf="1">
    <nc r="D1383"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647" sId="1" xfDxf="1" dxf="1">
    <nc r="E1383" t="inlineStr">
      <is>
        <t>Žaliadumblių biomasės perdirbimas/tobulinimas aukštesnės pridėtinės vertės tikslinių produktų gavimui</t>
      </is>
    </nc>
    <ndxf>
      <alignment vertical="top" wrapText="1" readingOrder="0"/>
      <border outline="0">
        <left style="thin">
          <color auto="1"/>
        </left>
        <right style="thin">
          <color auto="1"/>
        </right>
        <top style="thin">
          <color auto="1"/>
        </top>
        <bottom style="thin">
          <color auto="1"/>
        </bottom>
      </border>
      <protection locked="0"/>
    </ndxf>
  </rcc>
  <rcc rId="73648" sId="1" xfDxf="1" dxf="1">
    <nc r="F1383" t="inlineStr">
      <is>
        <t>Vida Bendikienė
Tel. (8 5) 239 8241
El. paštas: vida.bendikienė@gf.vu.lt
Gamtos mokslų fakultetas</t>
      </is>
    </nc>
    <ndxf>
      <alignment horizontal="left" vertical="top" wrapText="1" readingOrder="0"/>
      <border outline="0">
        <left style="thin">
          <color auto="1"/>
        </left>
        <right style="thin">
          <color auto="1"/>
        </right>
        <top style="thin">
          <color auto="1"/>
        </top>
        <bottom style="thin">
          <color auto="1"/>
        </bottom>
      </border>
      <protection locked="0"/>
    </ndxf>
  </rcc>
  <rcc rId="73649" sId="1" xfDxf="1" dxf="1">
    <nc r="G1383">
      <v>32</v>
    </nc>
    <ndxf>
      <alignment horizontal="center" vertical="center" readingOrder="0"/>
      <border outline="0">
        <left style="thin">
          <color auto="1"/>
        </left>
        <right style="thin">
          <color auto="1"/>
        </right>
        <top style="thin">
          <color auto="1"/>
        </top>
        <bottom style="thin">
          <color auto="1"/>
        </bottom>
      </border>
    </ndxf>
  </rcc>
  <rcc rId="73650" sId="1" xfDxf="1" dxf="1">
    <nc r="D1384" t="inlineStr">
      <is>
        <t>K3_P3_T2</t>
      </is>
    </nc>
    <ndxf>
      <alignment horizontal="center" vertical="center" readingOrder="0"/>
      <border outline="0">
        <left style="thin">
          <color auto="1"/>
        </left>
        <right style="thin">
          <color auto="1"/>
        </right>
        <top style="thin">
          <color auto="1"/>
        </top>
        <bottom style="thin">
          <color auto="1"/>
        </bottom>
      </border>
      <protection locked="0"/>
    </ndxf>
  </rcc>
  <rcc rId="73651" sId="1" xfDxf="1" dxf="1">
    <nc r="E1384" t="inlineStr">
      <is>
        <t>Biokatalizinių procesų prototipų kūrimas</t>
      </is>
    </nc>
    <ndxf>
      <alignment vertical="top" wrapText="1" readingOrder="0"/>
      <border outline="0">
        <left style="thin">
          <color auto="1"/>
        </left>
        <right style="thin">
          <color auto="1"/>
        </right>
        <top style="thin">
          <color auto="1"/>
        </top>
        <bottom style="thin">
          <color auto="1"/>
        </bottom>
      </border>
      <protection locked="0"/>
    </ndxf>
  </rcc>
  <rcc rId="73652" sId="1" xfDxf="1" dxf="1">
    <nc r="F1384" t="inlineStr">
      <is>
        <t>Rolandas Meškys
El. paštas: rolandas.meskys@bchi.vu.lt
Biochemijos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653" sId="1" xfDxf="1" dxf="1">
    <nc r="G1384">
      <v>32</v>
    </nc>
    <ndxf>
      <alignment horizontal="center" vertical="center" readingOrder="0"/>
      <border outline="0">
        <left style="thin">
          <color auto="1"/>
        </left>
        <right style="thin">
          <color auto="1"/>
        </right>
        <top style="thin">
          <color auto="1"/>
        </top>
        <bottom style="thin">
          <color auto="1"/>
        </bottom>
      </border>
    </ndxf>
  </rcc>
  <rcc rId="73654" sId="1" xfDxf="1" dxf="1">
    <nc r="D1385" t="inlineStr">
      <is>
        <t>K3_P3_T3</t>
      </is>
    </nc>
    <ndxf>
      <alignment horizontal="center" vertical="center" readingOrder="0"/>
      <border outline="0">
        <left style="thin">
          <color auto="1"/>
        </left>
        <right style="thin">
          <color auto="1"/>
        </right>
        <top style="thin">
          <color auto="1"/>
        </top>
        <bottom style="thin">
          <color auto="1"/>
        </bottom>
      </border>
      <protection locked="0"/>
    </ndxf>
  </rcc>
  <rcc rId="73655" sId="1" xfDxf="1" dxf="1">
    <nc r="E1385" t="inlineStr">
      <is>
        <t xml:space="preserve"> Ekologinio komposto gamybos iš augalinių atliekų tyrimas nustatant optimaliausią gamybos trukmę, jo maistinę vertą, bei panaudojimą auginant dekoratyviuosius augalus.  </t>
      </is>
    </nc>
    <ndxf>
      <alignment vertical="top" wrapText="1" readingOrder="0"/>
      <border outline="0">
        <left style="thin">
          <color auto="1"/>
        </left>
        <right style="thin">
          <color auto="1"/>
        </right>
        <top style="thin">
          <color auto="1"/>
        </top>
        <bottom style="thin">
          <color auto="1"/>
        </bottom>
      </border>
      <protection locked="0"/>
    </ndxf>
  </rcc>
  <rcc rId="73656" sId="1" xfDxf="1" dxf="1">
    <nc r="F1385" t="inlineStr">
      <is>
        <t xml:space="preserve">Dr. Regina Vasinauskienė
E. p. regina.vasinauskiene@go.kauko.lt 
tel. 861523684
</t>
      </is>
    </nc>
    <ndxf>
      <alignment horizontal="left" vertical="top" wrapText="1" readingOrder="0"/>
      <border outline="0">
        <left style="thin">
          <color auto="1"/>
        </left>
        <right style="thin">
          <color auto="1"/>
        </right>
        <top style="thin">
          <color auto="1"/>
        </top>
        <bottom style="thin">
          <color auto="1"/>
        </bottom>
      </border>
      <protection locked="0"/>
    </ndxf>
  </rcc>
  <rcc rId="73657" sId="1" xfDxf="1" dxf="1">
    <nc r="G1385">
      <v>15</v>
    </nc>
    <ndxf>
      <alignment horizontal="center" vertical="center" readingOrder="0"/>
      <border outline="0">
        <left style="thin">
          <color auto="1"/>
        </left>
        <right style="thin">
          <color auto="1"/>
        </right>
        <top style="thin">
          <color auto="1"/>
        </top>
        <bottom style="thin">
          <color auto="1"/>
        </bottom>
      </border>
    </ndxf>
  </rcc>
  <rcc rId="73658" sId="1" xfDxf="1" dxf="1">
    <nc r="D1386" t="inlineStr">
      <is>
        <t>K3_P3_T3</t>
      </is>
    </nc>
    <ndxf>
      <alignment horizontal="center" vertical="center" readingOrder="0"/>
      <border outline="0">
        <left style="thin">
          <color auto="1"/>
        </left>
        <right style="thin">
          <color auto="1"/>
        </right>
        <top style="thin">
          <color auto="1"/>
        </top>
        <bottom style="thin">
          <color auto="1"/>
        </bottom>
      </border>
      <protection locked="0"/>
    </ndxf>
  </rcc>
  <rcc rId="73659" sId="1" xfDxf="1" dxf="1">
    <nc r="E1386" t="inlineStr">
      <is>
        <t>Atliekų sklaidos gamtiniais barjerais  skaitinis  modeliavimas, pasitelkiant radioaktyvius traserius.</t>
      </is>
    </nc>
    <ndxf>
      <alignment vertical="top" wrapText="1" readingOrder="0"/>
      <border outline="0">
        <left style="thin">
          <color auto="1"/>
        </left>
        <right style="thin">
          <color auto="1"/>
        </right>
        <top style="thin">
          <color auto="1"/>
        </top>
        <bottom style="thin">
          <color auto="1"/>
        </bottom>
      </border>
      <protection locked="0"/>
    </ndxf>
  </rcc>
  <rcc rId="73660" sId="1" xfDxf="1" dxf="1">
    <nc r="F1386" t="inlineStr">
      <is>
        <t>Dr. Artūras Plukis
FTMC branduolinių tyrimų skyrius
Tel. (+3705)2661654
Mob. +37068754728
El. p.: arturas.plukis@ftmc.lt</t>
      </is>
    </nc>
    <ndxf>
      <alignment horizontal="left" vertical="top" wrapText="1" readingOrder="0"/>
      <border outline="0">
        <left style="thin">
          <color auto="1"/>
        </left>
        <right style="thin">
          <color auto="1"/>
        </right>
        <top style="thin">
          <color auto="1"/>
        </top>
        <bottom style="thin">
          <color auto="1"/>
        </bottom>
      </border>
      <protection locked="0"/>
    </ndxf>
  </rcc>
  <rcc rId="73661" sId="1" xfDxf="1" dxf="1">
    <nc r="G1386">
      <v>18</v>
    </nc>
    <ndxf>
      <alignment horizontal="center" vertical="center" readingOrder="0"/>
      <border outline="0">
        <left style="thin">
          <color auto="1"/>
        </left>
        <right style="thin">
          <color auto="1"/>
        </right>
        <top style="thin">
          <color auto="1"/>
        </top>
        <bottom style="thin">
          <color auto="1"/>
        </bottom>
      </border>
    </ndxf>
  </rcc>
  <rcc rId="73662" sId="1" xfDxf="1" dxf="1">
    <nc r="D1387" t="inlineStr">
      <is>
        <t>K3_P1_T3</t>
      </is>
    </nc>
    <ndxf>
      <alignment horizontal="center" vertical="center" readingOrder="0"/>
      <border outline="0">
        <left style="thin">
          <color auto="1"/>
        </left>
        <right style="thin">
          <color auto="1"/>
        </right>
        <top style="thin">
          <color auto="1"/>
        </top>
        <bottom style="thin">
          <color auto="1"/>
        </bottom>
      </border>
      <protection locked="0"/>
    </ndxf>
  </rcc>
  <rcc rId="73663" sId="1" xfDxf="1" dxf="1">
    <nc r="E1387" t="inlineStr">
      <is>
        <t xml:space="preserve">Įvairių metalinių objektų aptikimas ir šalinimas iš maisto produktų ir jų perdirbimo atliekų. </t>
      </is>
    </nc>
    <ndxf>
      <alignment vertical="top" wrapText="1" readingOrder="0"/>
      <border outline="0">
        <left style="thin">
          <color auto="1"/>
        </left>
        <right style="thin">
          <color auto="1"/>
        </right>
        <top style="thin">
          <color auto="1"/>
        </top>
        <bottom style="thin">
          <color auto="1"/>
        </bottom>
      </border>
      <protection locked="0"/>
    </ndxf>
  </rcc>
  <rcc rId="73664" sId="1" xfDxf="1" dxf="1">
    <nc r="F1387" t="inlineStr">
      <is>
        <t>Doc. dr. Kęstutis Venslauskas
Mob. 8 656 97642
El. p. kestutis.venslauskas@asu.lt</t>
      </is>
    </nc>
    <ndxf>
      <alignment horizontal="left" vertical="top" wrapText="1" readingOrder="0"/>
      <border outline="0">
        <left style="thin">
          <color auto="1"/>
        </left>
        <right style="thin">
          <color auto="1"/>
        </right>
        <top style="thin">
          <color auto="1"/>
        </top>
        <bottom style="thin">
          <color auto="1"/>
        </bottom>
      </border>
      <protection locked="0"/>
    </ndxf>
  </rcc>
  <rcc rId="73665" sId="1" xfDxf="1" dxf="1">
    <nc r="G1387">
      <v>19</v>
    </nc>
    <ndxf>
      <alignment horizontal="center" vertical="center" readingOrder="0"/>
      <border outline="0">
        <left style="thin">
          <color auto="1"/>
        </left>
        <right style="thin">
          <color auto="1"/>
        </right>
        <top style="thin">
          <color auto="1"/>
        </top>
        <bottom style="thin">
          <color auto="1"/>
        </bottom>
      </border>
    </ndxf>
  </rcc>
  <rcc rId="73666" sId="1" xfDxf="1" dxf="1">
    <nc r="D1388" t="inlineStr">
      <is>
        <t>K3_P3_T3</t>
      </is>
    </nc>
    <ndxf>
      <alignment horizontal="center" vertical="center" readingOrder="0"/>
      <border outline="0">
        <left style="thin">
          <color auto="1"/>
        </left>
        <right style="thin">
          <color auto="1"/>
        </right>
        <top style="thin">
          <color auto="1"/>
        </top>
        <bottom style="thin">
          <color auto="1"/>
        </bottom>
      </border>
      <protection locked="0"/>
    </ndxf>
  </rcc>
  <rcc rId="73667" sId="1" xfDxf="1" dxf="1">
    <nc r="E1388" t="inlineStr">
      <is>
        <t xml:space="preserve">Ivairių fizinių metodų taikymas inovatyviose maisto produktų gamybos technologijose. </t>
      </is>
    </nc>
    <ndxf>
      <alignment vertical="top" wrapText="1" readingOrder="0"/>
      <border outline="0">
        <left style="thin">
          <color auto="1"/>
        </left>
        <right style="thin">
          <color auto="1"/>
        </right>
        <top style="thin">
          <color auto="1"/>
        </top>
        <bottom style="thin">
          <color auto="1"/>
        </bottom>
      </border>
      <protection locked="0"/>
    </ndxf>
  </rcc>
  <rcc rId="73668" sId="1" xfDxf="1" dxf="1">
    <nc r="F1388" t="inlineStr">
      <is>
        <t>Doc. dr. Kęstutis Venslauskas
Mob. 8 656 97642
El. p. kestutis.venslauskas@asu.lt</t>
      </is>
    </nc>
    <ndxf>
      <alignment horizontal="left" vertical="top" wrapText="1" readingOrder="0"/>
      <border outline="0">
        <left style="thin">
          <color auto="1"/>
        </left>
        <right style="thin">
          <color auto="1"/>
        </right>
        <top style="thin">
          <color auto="1"/>
        </top>
        <bottom style="thin">
          <color auto="1"/>
        </bottom>
      </border>
      <protection locked="0"/>
    </ndxf>
  </rcc>
  <rcc rId="73669" sId="1" xfDxf="1" dxf="1">
    <nc r="G1388">
      <v>19</v>
    </nc>
    <ndxf>
      <alignment horizontal="center" vertical="center" readingOrder="0"/>
      <border outline="0">
        <left style="thin">
          <color auto="1"/>
        </left>
        <right style="thin">
          <color auto="1"/>
        </right>
        <top style="thin">
          <color auto="1"/>
        </top>
        <bottom style="thin">
          <color auto="1"/>
        </bottom>
      </border>
    </ndxf>
  </rcc>
  <rcc rId="73670" sId="1" xfDxf="1" dxf="1">
    <nc r="D1389" t="inlineStr">
      <is>
        <t>K3_P3_T3</t>
      </is>
    </nc>
    <ndxf>
      <alignment horizontal="center" vertical="center" readingOrder="0"/>
      <border outline="0">
        <left style="thin">
          <color auto="1"/>
        </left>
        <right style="thin">
          <color auto="1"/>
        </right>
        <top style="thin">
          <color auto="1"/>
        </top>
        <bottom style="thin">
          <color auto="1"/>
        </bottom>
      </border>
      <protection locked="0"/>
    </ndxf>
  </rcc>
  <rcc rId="73671" sId="1" xfDxf="1" dxf="1">
    <nc r="E1389" t="inlineStr">
      <is>
        <t xml:space="preserve">Biožaliavų perdirbimo metu gautų šalutinių produktų pridėtinės vertės didinimas ir pakartotinis naudojimas. </t>
      </is>
    </nc>
    <ndxf>
      <alignment vertical="top" wrapText="1" readingOrder="0"/>
      <border outline="0">
        <left style="thin">
          <color auto="1"/>
        </left>
        <right style="thin">
          <color auto="1"/>
        </right>
        <top style="thin">
          <color auto="1"/>
        </top>
        <bottom style="thin">
          <color auto="1"/>
        </bottom>
      </border>
      <protection locked="0"/>
    </ndxf>
  </rcc>
  <rcc rId="73672" sId="1" xfDxf="1" dxf="1">
    <nc r="F1389" t="inlineStr">
      <is>
        <t xml:space="preserve">Prof. dr. Kęstutis Navickas
El. p. kestutis.navickas@asu.lt
Tel. +37068786826
</t>
      </is>
    </nc>
    <ndxf>
      <alignment horizontal="left" vertical="top" wrapText="1" readingOrder="0"/>
      <border outline="0">
        <left style="thin">
          <color auto="1"/>
        </left>
        <right style="thin">
          <color auto="1"/>
        </right>
        <top style="thin">
          <color auto="1"/>
        </top>
        <bottom style="thin">
          <color auto="1"/>
        </bottom>
      </border>
      <protection locked="0"/>
    </ndxf>
  </rcc>
  <rcc rId="73673" sId="1" xfDxf="1" dxf="1">
    <nc r="G1389">
      <v>19</v>
    </nc>
    <ndxf>
      <alignment horizontal="center" vertical="center" readingOrder="0"/>
      <border outline="0">
        <left style="thin">
          <color auto="1"/>
        </left>
        <right style="thin">
          <color auto="1"/>
        </right>
        <top style="thin">
          <color auto="1"/>
        </top>
        <bottom style="thin">
          <color auto="1"/>
        </bottom>
      </border>
    </ndxf>
  </rcc>
  <rcc rId="73674" sId="1" xfDxf="1" dxf="1">
    <nc r="D1390" t="inlineStr">
      <is>
        <t>K3_P3_T3</t>
      </is>
    </nc>
    <ndxf>
      <alignment horizontal="center" vertical="center" readingOrder="0"/>
      <border outline="0">
        <left style="thin">
          <color auto="1"/>
        </left>
        <right style="thin">
          <color auto="1"/>
        </right>
        <top style="thin">
          <color auto="1"/>
        </top>
        <bottom style="thin">
          <color auto="1"/>
        </bottom>
      </border>
      <protection locked="0"/>
    </ndxf>
  </rcc>
  <rcc rId="73675" sId="1" xfDxf="1" dxf="1">
    <nc r="E1390" t="inlineStr">
      <is>
        <t>Duomenų gamybos, dirbtinio intelekto ir statistinės analizės taikymų biožaliavų perdirbimui moksliniai tyrimai</t>
      </is>
    </nc>
    <ndxf>
      <alignment vertical="top" wrapText="1" readingOrder="0"/>
      <border outline="0">
        <left style="thin">
          <color auto="1"/>
        </left>
        <right style="thin">
          <color auto="1"/>
        </right>
        <top style="thin">
          <color auto="1"/>
        </top>
        <bottom style="thin">
          <color auto="1"/>
        </bottom>
      </border>
      <protection locked="0"/>
    </ndxf>
  </rcc>
  <rcc rId="73676" sId="1" xfDxf="1" dxf="1">
    <nc r="F1390" t="inlineStr">
      <is>
        <t>VDU Informatikos fakultetas
Prof. Tomas Krilavičius, 
El. p. t.krilavicius@if.vdu.lt
Tel.: +37061804223</t>
      </is>
    </nc>
    <ndxf>
      <alignment horizontal="left" vertical="top" wrapText="1" readingOrder="0"/>
      <border outline="0">
        <left style="thin">
          <color auto="1"/>
        </left>
        <right style="thin">
          <color auto="1"/>
        </right>
        <top style="thin">
          <color auto="1"/>
        </top>
        <bottom style="thin">
          <color auto="1"/>
        </bottom>
      </border>
      <protection locked="0"/>
    </ndxf>
  </rcc>
  <rcc rId="73677" sId="1" xfDxf="1" dxf="1">
    <nc r="G1390">
      <v>31</v>
    </nc>
    <ndxf>
      <alignment horizontal="center" vertical="center" readingOrder="0"/>
      <border outline="0">
        <left style="thin">
          <color auto="1"/>
        </left>
        <right style="thin">
          <color auto="1"/>
        </right>
        <top style="thin">
          <color auto="1"/>
        </top>
        <bottom style="thin">
          <color auto="1"/>
        </bottom>
      </border>
    </ndxf>
  </rcc>
  <rcc rId="73678" sId="1" xfDxf="1" dxf="1">
    <nc r="D1391" t="inlineStr">
      <is>
        <t>K3_P3_T3</t>
      </is>
    </nc>
    <ndxf>
      <alignment horizontal="center" vertical="center" readingOrder="0"/>
      <border outline="0">
        <left style="thin">
          <color auto="1"/>
        </left>
        <right style="thin">
          <color auto="1"/>
        </right>
        <top style="thin">
          <color auto="1"/>
        </top>
        <bottom style="thin">
          <color auto="1"/>
        </bottom>
      </border>
      <protection locked="0"/>
    </ndxf>
  </rcc>
  <rcc rId="73679" sId="1" xfDxf="1" dxf="1">
    <nc r="E1391" t="inlineStr">
      <is>
        <t>Biokatalizatorių atranka, konstravimas ir tyrimas</t>
      </is>
    </nc>
    <ndxf>
      <alignment vertical="top" wrapText="1" readingOrder="0"/>
      <border outline="0">
        <left style="thin">
          <color auto="1"/>
        </left>
        <right style="thin">
          <color auto="1"/>
        </right>
        <top style="thin">
          <color auto="1"/>
        </top>
        <bottom style="thin">
          <color auto="1"/>
        </bottom>
      </border>
      <protection locked="0"/>
    </ndxf>
  </rcc>
  <rcc rId="73680" sId="1" xfDxf="1" dxf="1">
    <nc r="F1391" t="inlineStr">
      <is>
        <t>Rolandas Meškys
El. paštas: rolandas.meskys@bchi.vu.lt
Biochemijos institutas</t>
      </is>
    </nc>
    <ndxf>
      <alignment horizontal="left" vertical="top" wrapText="1" readingOrder="0"/>
      <border outline="0">
        <left style="thin">
          <color auto="1"/>
        </left>
        <right style="thin">
          <color auto="1"/>
        </right>
        <top style="thin">
          <color auto="1"/>
        </top>
        <bottom style="thin">
          <color auto="1"/>
        </bottom>
      </border>
      <protection locked="0"/>
    </ndxf>
  </rcc>
  <rcc rId="73681" sId="1" xfDxf="1" dxf="1">
    <nc r="G1391">
      <v>32</v>
    </nc>
    <ndxf>
      <alignment horizontal="center" vertical="center" readingOrder="0"/>
      <border outline="0">
        <left style="thin">
          <color auto="1"/>
        </left>
        <right style="thin">
          <color auto="1"/>
        </right>
        <top style="thin">
          <color auto="1"/>
        </top>
        <bottom style="thin">
          <color auto="1"/>
        </bottom>
      </border>
    </ndxf>
  </rcc>
  <rcv guid="{BE3D19A9-D786-4023-ABCA-EBDEE30FDB06}" action="delete"/>
  <rdn rId="0" localSheetId="1" customView="1" name="Z_BE3D19A9_D786_4023_ABCA_EBDEE30FDB06_.wvu.FilterData" hidden="1" oldHidden="1">
    <formula>'Paslaugų sąrašas'!$A$1:$H$1</formula>
    <oldFormula>'Paslaugų sąrašas'!$A$1:$H$1</oldFormula>
  </rdn>
  <rcv guid="{BE3D19A9-D786-4023-ABCA-EBDEE30FDB06}"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microsoft.com/office/2006/relationships/wsSortMap" Target="wsSortMa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enableFormatConditionsCalculation="0">
    <tabColor rgb="FFFF0000"/>
  </sheetPr>
  <dimension ref="A1:I2561"/>
  <sheetViews>
    <sheetView showGridLines="0" tabSelected="1" zoomScale="90" zoomScaleNormal="90" zoomScalePageLayoutView="90" workbookViewId="0">
      <selection activeCell="F5" sqref="F5"/>
    </sheetView>
  </sheetViews>
  <sheetFormatPr defaultColWidth="11.42578125" defaultRowHeight="15"/>
  <cols>
    <col min="1" max="1" width="13" style="3" customWidth="1"/>
    <col min="2" max="4" width="25.140625" style="19" customWidth="1"/>
    <col min="5" max="5" width="19.85546875" style="24" hidden="1" customWidth="1"/>
    <col min="6" max="6" width="56.28515625" style="25" customWidth="1"/>
    <col min="7" max="7" width="48.140625" style="26" customWidth="1"/>
    <col min="8" max="8" width="17" style="3" hidden="1" customWidth="1"/>
    <col min="9" max="9" width="48.140625" style="13" customWidth="1"/>
  </cols>
  <sheetData>
    <row r="1" spans="1:9" ht="48.75" customHeight="1">
      <c r="A1" s="167" t="s">
        <v>3290</v>
      </c>
    </row>
    <row r="2" spans="1:9" ht="23.1" customHeight="1">
      <c r="A2" s="165" t="s">
        <v>3289</v>
      </c>
      <c r="B2" s="7" t="s">
        <v>1</v>
      </c>
      <c r="C2" s="7" t="s">
        <v>2</v>
      </c>
      <c r="D2" s="7" t="s">
        <v>3</v>
      </c>
      <c r="E2" s="20" t="s">
        <v>66</v>
      </c>
      <c r="F2" s="20" t="s">
        <v>4</v>
      </c>
      <c r="G2" s="20" t="s">
        <v>5</v>
      </c>
      <c r="H2" s="7" t="s">
        <v>96</v>
      </c>
      <c r="I2" s="7" t="s">
        <v>68</v>
      </c>
    </row>
    <row r="3" spans="1:9" ht="45">
      <c r="A3" s="11">
        <v>1</v>
      </c>
      <c r="B3" s="18" t="str">
        <f t="shared" ref="B3:B66" si="0">IF(ISBLANK(E3), ,VLOOKUP(E3, Kodai,2, FALSE))</f>
        <v>AGROINOVACIJOS IR MAISTO TECHNOLOGIJOS</v>
      </c>
      <c r="C3" s="18" t="str">
        <f t="shared" ref="C3:C66" si="1">IF(ISBLANK(E3), ,VLOOKUP(E3, Kodai,3, FALSE))</f>
        <v>Funkcionalusis maistas</v>
      </c>
      <c r="D3" s="18" t="str">
        <f t="shared" ref="D3:D66" si="2">IF(ISBLANK(E3), ,VLOOKUP(E3, Kodai,4, FALSE))</f>
        <v>Eksperimentinė plėtra</v>
      </c>
      <c r="E3" s="21" t="s">
        <v>31</v>
      </c>
      <c r="F3" s="22" t="s">
        <v>1695</v>
      </c>
      <c r="G3" s="27" t="s">
        <v>1433</v>
      </c>
      <c r="H3" s="11">
        <v>12</v>
      </c>
      <c r="I3" s="12" t="str">
        <f t="shared" ref="I3:I66" si="3">IF(ISBLANK(H3), ,VLOOKUP(H3, Institucijos,2, FALSE))</f>
        <v>Lietuvos agrarinių ir miškų mokslų centras</v>
      </c>
    </row>
    <row r="4" spans="1:9" ht="90">
      <c r="A4" s="11">
        <v>2</v>
      </c>
      <c r="B4" s="18" t="str">
        <f t="shared" si="0"/>
        <v>AGROINOVACIJOS IR MAISTO TECHNOLOGIJOS</v>
      </c>
      <c r="C4" s="18" t="str">
        <f t="shared" si="1"/>
        <v>Funkcionalusis maistas</v>
      </c>
      <c r="D4" s="18" t="str">
        <f t="shared" si="2"/>
        <v>Eksperimentinė plėtra</v>
      </c>
      <c r="E4" s="21" t="s">
        <v>31</v>
      </c>
      <c r="F4" s="22" t="s">
        <v>1693</v>
      </c>
      <c r="G4" s="27" t="s">
        <v>1692</v>
      </c>
      <c r="H4" s="11">
        <v>10</v>
      </c>
      <c r="I4" s="12" t="str">
        <f t="shared" si="3"/>
        <v>Klaipėdos valstybinė kolegija</v>
      </c>
    </row>
    <row r="5" spans="1:9" ht="60">
      <c r="A5" s="11">
        <v>3</v>
      </c>
      <c r="B5" s="18" t="str">
        <f t="shared" si="0"/>
        <v>AGROINOVACIJOS IR MAISTO TECHNOLOGIJOS</v>
      </c>
      <c r="C5" s="18" t="str">
        <f t="shared" si="1"/>
        <v>Funkcionalusis maistas</v>
      </c>
      <c r="D5" s="18" t="str">
        <f t="shared" si="2"/>
        <v>Eksperimentinė plėtra</v>
      </c>
      <c r="E5" s="55" t="s">
        <v>31</v>
      </c>
      <c r="F5" s="56" t="s">
        <v>1370</v>
      </c>
      <c r="G5" s="94" t="s">
        <v>230</v>
      </c>
      <c r="H5" s="11">
        <v>22</v>
      </c>
      <c r="I5" s="12" t="str">
        <f t="shared" si="3"/>
        <v>VšĮ Kauno technologijos universitetas</v>
      </c>
    </row>
    <row r="6" spans="1:9" ht="60">
      <c r="A6" s="11">
        <v>4</v>
      </c>
      <c r="B6" s="18" t="str">
        <f t="shared" si="0"/>
        <v>AGROINOVACIJOS IR MAISTO TECHNOLOGIJOS</v>
      </c>
      <c r="C6" s="18" t="str">
        <f t="shared" si="1"/>
        <v>Funkcionalusis maistas</v>
      </c>
      <c r="D6" s="18" t="str">
        <f t="shared" si="2"/>
        <v>Eksperimentinė plėtra</v>
      </c>
      <c r="E6" s="55" t="s">
        <v>31</v>
      </c>
      <c r="F6" s="56" t="s">
        <v>1388</v>
      </c>
      <c r="G6" s="94" t="s">
        <v>230</v>
      </c>
      <c r="H6" s="11">
        <v>22</v>
      </c>
      <c r="I6" s="12" t="str">
        <f t="shared" si="3"/>
        <v>VšĮ Kauno technologijos universitetas</v>
      </c>
    </row>
    <row r="7" spans="1:9" ht="45">
      <c r="A7" s="11">
        <v>5</v>
      </c>
      <c r="B7" s="18" t="str">
        <f t="shared" si="0"/>
        <v>AGROINOVACIJOS IR MAISTO TECHNOLOGIJOS</v>
      </c>
      <c r="C7" s="18" t="str">
        <f t="shared" si="1"/>
        <v>Funkcionalusis maistas</v>
      </c>
      <c r="D7" s="18" t="str">
        <f t="shared" si="2"/>
        <v>Eksperimentinė plėtra</v>
      </c>
      <c r="E7" s="21" t="s">
        <v>31</v>
      </c>
      <c r="F7" s="22" t="s">
        <v>1698</v>
      </c>
      <c r="G7" s="27" t="s">
        <v>1699</v>
      </c>
      <c r="H7" s="11">
        <v>12</v>
      </c>
      <c r="I7" s="12" t="str">
        <f t="shared" si="3"/>
        <v>Lietuvos agrarinių ir miškų mokslų centras</v>
      </c>
    </row>
    <row r="8" spans="1:9" ht="60">
      <c r="A8" s="11">
        <v>6</v>
      </c>
      <c r="B8" s="18" t="str">
        <f t="shared" si="0"/>
        <v>AGROINOVACIJOS IR MAISTO TECHNOLOGIJOS</v>
      </c>
      <c r="C8" s="18" t="str">
        <f t="shared" si="1"/>
        <v>Funkcionalusis maistas</v>
      </c>
      <c r="D8" s="18" t="str">
        <f t="shared" si="2"/>
        <v>Eksperimentinė plėtra</v>
      </c>
      <c r="E8" s="55" t="s">
        <v>31</v>
      </c>
      <c r="F8" s="56" t="s">
        <v>1389</v>
      </c>
      <c r="G8" s="94" t="s">
        <v>230</v>
      </c>
      <c r="H8" s="11">
        <v>22</v>
      </c>
      <c r="I8" s="12" t="str">
        <f t="shared" si="3"/>
        <v>VšĮ Kauno technologijos universitetas</v>
      </c>
    </row>
    <row r="9" spans="1:9" ht="60">
      <c r="A9" s="11">
        <v>7</v>
      </c>
      <c r="B9" s="18" t="str">
        <f t="shared" si="0"/>
        <v>AGROINOVACIJOS IR MAISTO TECHNOLOGIJOS</v>
      </c>
      <c r="C9" s="18" t="str">
        <f t="shared" si="1"/>
        <v>Funkcionalusis maistas</v>
      </c>
      <c r="D9" s="18" t="str">
        <f t="shared" si="2"/>
        <v>Eksperimentinė plėtra</v>
      </c>
      <c r="E9" s="55" t="s">
        <v>31</v>
      </c>
      <c r="F9" s="56" t="s">
        <v>1389</v>
      </c>
      <c r="G9" s="94" t="s">
        <v>230</v>
      </c>
      <c r="H9" s="11">
        <v>22</v>
      </c>
      <c r="I9" s="12" t="str">
        <f t="shared" si="3"/>
        <v>VšĮ Kauno technologijos universitetas</v>
      </c>
    </row>
    <row r="10" spans="1:9" ht="45">
      <c r="A10" s="11">
        <v>8</v>
      </c>
      <c r="B10" s="18" t="str">
        <f t="shared" si="0"/>
        <v>AGROINOVACIJOS IR MAISTO TECHNOLOGIJOS</v>
      </c>
      <c r="C10" s="18" t="str">
        <f t="shared" si="1"/>
        <v>Funkcionalusis maistas</v>
      </c>
      <c r="D10" s="18" t="str">
        <f t="shared" si="2"/>
        <v>Eksperimentinė plėtra</v>
      </c>
      <c r="E10" s="21" t="s">
        <v>31</v>
      </c>
      <c r="F10" s="22" t="s">
        <v>1786</v>
      </c>
      <c r="G10" s="27" t="s">
        <v>1787</v>
      </c>
      <c r="H10" s="11">
        <v>12</v>
      </c>
      <c r="I10" s="12" t="str">
        <f t="shared" si="3"/>
        <v>Lietuvos agrarinių ir miškų mokslų centras</v>
      </c>
    </row>
    <row r="11" spans="1:9" ht="60">
      <c r="A11" s="11">
        <v>9</v>
      </c>
      <c r="B11" s="18" t="str">
        <f t="shared" si="0"/>
        <v>AGROINOVACIJOS IR MAISTO TECHNOLOGIJOS</v>
      </c>
      <c r="C11" s="18" t="str">
        <f t="shared" si="1"/>
        <v>Funkcionalusis maistas</v>
      </c>
      <c r="D11" s="18" t="str">
        <f t="shared" si="2"/>
        <v>Eksperimentinė plėtra</v>
      </c>
      <c r="E11" s="21" t="s">
        <v>31</v>
      </c>
      <c r="F11" s="22" t="s">
        <v>1707</v>
      </c>
      <c r="G11" s="27" t="s">
        <v>1708</v>
      </c>
      <c r="H11" s="11">
        <v>17</v>
      </c>
      <c r="I11" s="12" t="str">
        <f t="shared" si="3"/>
        <v>Lietuvos sveikatos mokslų universitetas</v>
      </c>
    </row>
    <row r="12" spans="1:9" ht="60">
      <c r="A12" s="11">
        <v>10</v>
      </c>
      <c r="B12" s="18" t="str">
        <f t="shared" si="0"/>
        <v>AGROINOVACIJOS IR MAISTO TECHNOLOGIJOS</v>
      </c>
      <c r="C12" s="18" t="str">
        <f t="shared" si="1"/>
        <v>Funkcionalusis maistas</v>
      </c>
      <c r="D12" s="18" t="str">
        <f t="shared" si="2"/>
        <v>Eksperimentinė plėtra</v>
      </c>
      <c r="E12" s="21" t="s">
        <v>31</v>
      </c>
      <c r="F12" s="22" t="s">
        <v>1706</v>
      </c>
      <c r="G12" s="27" t="s">
        <v>1162</v>
      </c>
      <c r="H12" s="11">
        <v>17</v>
      </c>
      <c r="I12" s="12" t="str">
        <f t="shared" si="3"/>
        <v>Lietuvos sveikatos mokslų universitetas</v>
      </c>
    </row>
    <row r="13" spans="1:9" ht="75">
      <c r="A13" s="11">
        <v>11</v>
      </c>
      <c r="B13" s="18" t="str">
        <f t="shared" si="0"/>
        <v>AGROINOVACIJOS IR MAISTO TECHNOLOGIJOS</v>
      </c>
      <c r="C13" s="18" t="str">
        <f t="shared" si="1"/>
        <v>Funkcionalusis maistas</v>
      </c>
      <c r="D13" s="18" t="str">
        <f t="shared" si="2"/>
        <v>Eksperimentinė plėtra</v>
      </c>
      <c r="E13" s="21" t="s">
        <v>31</v>
      </c>
      <c r="F13" s="22" t="s">
        <v>1705</v>
      </c>
      <c r="G13" s="27" t="s">
        <v>1162</v>
      </c>
      <c r="H13" s="11">
        <v>17</v>
      </c>
      <c r="I13" s="12" t="str">
        <f t="shared" si="3"/>
        <v>Lietuvos sveikatos mokslų universitetas</v>
      </c>
    </row>
    <row r="14" spans="1:9" ht="60">
      <c r="A14" s="11">
        <v>12</v>
      </c>
      <c r="B14" s="18" t="str">
        <f t="shared" si="0"/>
        <v>AGROINOVACIJOS IR MAISTO TECHNOLOGIJOS</v>
      </c>
      <c r="C14" s="18" t="str">
        <f t="shared" si="1"/>
        <v>Funkcionalusis maistas</v>
      </c>
      <c r="D14" s="18" t="str">
        <f t="shared" si="2"/>
        <v>Eksperimentinė plėtra</v>
      </c>
      <c r="E14" s="55" t="s">
        <v>31</v>
      </c>
      <c r="F14" s="56" t="s">
        <v>1384</v>
      </c>
      <c r="G14" s="94" t="s">
        <v>230</v>
      </c>
      <c r="H14" s="11">
        <v>22</v>
      </c>
      <c r="I14" s="12" t="str">
        <f t="shared" si="3"/>
        <v>VšĮ Kauno technologijos universitetas</v>
      </c>
    </row>
    <row r="15" spans="1:9" ht="60">
      <c r="A15" s="11">
        <v>13</v>
      </c>
      <c r="B15" s="18" t="str">
        <f t="shared" si="0"/>
        <v>AGROINOVACIJOS IR MAISTO TECHNOLOGIJOS</v>
      </c>
      <c r="C15" s="18" t="str">
        <f t="shared" si="1"/>
        <v>Funkcionalusis maistas</v>
      </c>
      <c r="D15" s="18" t="str">
        <f t="shared" si="2"/>
        <v>Eksperimentinė plėtra</v>
      </c>
      <c r="E15" s="55" t="s">
        <v>31</v>
      </c>
      <c r="F15" s="56" t="s">
        <v>1396</v>
      </c>
      <c r="G15" s="94" t="s">
        <v>230</v>
      </c>
      <c r="H15" s="11">
        <v>22</v>
      </c>
      <c r="I15" s="12" t="str">
        <f t="shared" si="3"/>
        <v>VšĮ Kauno technologijos universitetas</v>
      </c>
    </row>
    <row r="16" spans="1:9" ht="60">
      <c r="A16" s="11">
        <v>14</v>
      </c>
      <c r="B16" s="18" t="str">
        <f t="shared" si="0"/>
        <v>AGROINOVACIJOS IR MAISTO TECHNOLOGIJOS</v>
      </c>
      <c r="C16" s="18" t="str">
        <f t="shared" si="1"/>
        <v>Funkcionalusis maistas</v>
      </c>
      <c r="D16" s="18" t="str">
        <f t="shared" si="2"/>
        <v>Eksperimentinė plėtra</v>
      </c>
      <c r="E16" s="55" t="s">
        <v>31</v>
      </c>
      <c r="F16" s="56" t="s">
        <v>1378</v>
      </c>
      <c r="G16" s="94" t="s">
        <v>230</v>
      </c>
      <c r="H16" s="11">
        <v>22</v>
      </c>
      <c r="I16" s="12" t="str">
        <f t="shared" si="3"/>
        <v>VšĮ Kauno technologijos universitetas</v>
      </c>
    </row>
    <row r="17" spans="1:9" ht="75">
      <c r="A17" s="11">
        <v>15</v>
      </c>
      <c r="B17" s="18" t="str">
        <f t="shared" si="0"/>
        <v>AGROINOVACIJOS IR MAISTO TECHNOLOGIJOS</v>
      </c>
      <c r="C17" s="18" t="str">
        <f t="shared" si="1"/>
        <v>Funkcionalusis maistas</v>
      </c>
      <c r="D17" s="18" t="str">
        <f t="shared" si="2"/>
        <v>Eksperimentinė plėtra</v>
      </c>
      <c r="E17" s="55" t="s">
        <v>31</v>
      </c>
      <c r="F17" s="56" t="s">
        <v>1395</v>
      </c>
      <c r="G17" s="94" t="s">
        <v>230</v>
      </c>
      <c r="H17" s="11">
        <v>22</v>
      </c>
      <c r="I17" s="12" t="str">
        <f t="shared" si="3"/>
        <v>VšĮ Kauno technologijos universitetas</v>
      </c>
    </row>
    <row r="18" spans="1:9" ht="75">
      <c r="A18" s="11">
        <v>16</v>
      </c>
      <c r="B18" s="18" t="str">
        <f t="shared" si="0"/>
        <v>AGROINOVACIJOS IR MAISTO TECHNOLOGIJOS</v>
      </c>
      <c r="C18" s="18" t="str">
        <f t="shared" si="1"/>
        <v>Funkcionalusis maistas</v>
      </c>
      <c r="D18" s="18" t="str">
        <f t="shared" si="2"/>
        <v>Eksperimentinė plėtra</v>
      </c>
      <c r="E18" s="55" t="s">
        <v>31</v>
      </c>
      <c r="F18" s="56" t="s">
        <v>1395</v>
      </c>
      <c r="G18" s="94" t="s">
        <v>230</v>
      </c>
      <c r="H18" s="11">
        <v>22</v>
      </c>
      <c r="I18" s="12" t="str">
        <f t="shared" si="3"/>
        <v>VšĮ Kauno technologijos universitetas</v>
      </c>
    </row>
    <row r="19" spans="1:9" ht="60">
      <c r="A19" s="11">
        <v>17</v>
      </c>
      <c r="B19" s="18" t="str">
        <f t="shared" si="0"/>
        <v>AGROINOVACIJOS IR MAISTO TECHNOLOGIJOS</v>
      </c>
      <c r="C19" s="18" t="str">
        <f t="shared" si="1"/>
        <v>Funkcionalusis maistas</v>
      </c>
      <c r="D19" s="18" t="str">
        <f t="shared" si="2"/>
        <v>Eksperimentinė plėtra</v>
      </c>
      <c r="E19" s="55" t="s">
        <v>31</v>
      </c>
      <c r="F19" s="56" t="s">
        <v>1383</v>
      </c>
      <c r="G19" s="94" t="s">
        <v>230</v>
      </c>
      <c r="H19" s="11">
        <v>22</v>
      </c>
      <c r="I19" s="12" t="str">
        <f t="shared" si="3"/>
        <v>VšĮ Kauno technologijos universitetas</v>
      </c>
    </row>
    <row r="20" spans="1:9" ht="75">
      <c r="A20" s="11">
        <v>18</v>
      </c>
      <c r="B20" s="18" t="str">
        <f t="shared" si="0"/>
        <v>AGROINOVACIJOS IR MAISTO TECHNOLOGIJOS</v>
      </c>
      <c r="C20" s="18" t="str">
        <f t="shared" si="1"/>
        <v>Funkcionalusis maistas</v>
      </c>
      <c r="D20" s="18" t="str">
        <f t="shared" si="2"/>
        <v>Eksperimentinė plėtra</v>
      </c>
      <c r="E20" s="55" t="s">
        <v>31</v>
      </c>
      <c r="F20" s="56" t="s">
        <v>1379</v>
      </c>
      <c r="G20" s="94" t="s">
        <v>230</v>
      </c>
      <c r="H20" s="11">
        <v>22</v>
      </c>
      <c r="I20" s="12" t="str">
        <f t="shared" si="3"/>
        <v>VšĮ Kauno technologijos universitetas</v>
      </c>
    </row>
    <row r="21" spans="1:9" ht="60">
      <c r="A21" s="11">
        <v>19</v>
      </c>
      <c r="B21" s="18" t="str">
        <f t="shared" si="0"/>
        <v>AGROINOVACIJOS IR MAISTO TECHNOLOGIJOS</v>
      </c>
      <c r="C21" s="18" t="str">
        <f t="shared" si="1"/>
        <v>Funkcionalusis maistas</v>
      </c>
      <c r="D21" s="18" t="str">
        <f t="shared" si="2"/>
        <v>Eksperimentinė plėtra</v>
      </c>
      <c r="E21" s="55" t="s">
        <v>31</v>
      </c>
      <c r="F21" s="56" t="s">
        <v>1371</v>
      </c>
      <c r="G21" s="94" t="s">
        <v>230</v>
      </c>
      <c r="H21" s="11">
        <v>22</v>
      </c>
      <c r="I21" s="12" t="str">
        <f t="shared" si="3"/>
        <v>VšĮ Kauno technologijos universitetas</v>
      </c>
    </row>
    <row r="22" spans="1:9" ht="60">
      <c r="A22" s="11">
        <v>20</v>
      </c>
      <c r="B22" s="18" t="str">
        <f t="shared" si="0"/>
        <v>AGROINOVACIJOS IR MAISTO TECHNOLOGIJOS</v>
      </c>
      <c r="C22" s="18" t="str">
        <f t="shared" si="1"/>
        <v>Funkcionalusis maistas</v>
      </c>
      <c r="D22" s="18" t="str">
        <f t="shared" si="2"/>
        <v>Eksperimentinė plėtra</v>
      </c>
      <c r="E22" s="55" t="s">
        <v>31</v>
      </c>
      <c r="F22" s="56" t="s">
        <v>1393</v>
      </c>
      <c r="G22" s="94" t="s">
        <v>230</v>
      </c>
      <c r="H22" s="11">
        <v>22</v>
      </c>
      <c r="I22" s="12" t="str">
        <f t="shared" si="3"/>
        <v>VšĮ Kauno technologijos universitetas</v>
      </c>
    </row>
    <row r="23" spans="1:9" ht="75">
      <c r="A23" s="11">
        <v>21</v>
      </c>
      <c r="B23" s="18" t="str">
        <f t="shared" si="0"/>
        <v>AGROINOVACIJOS IR MAISTO TECHNOLOGIJOS</v>
      </c>
      <c r="C23" s="18" t="str">
        <f t="shared" si="1"/>
        <v>Funkcionalusis maistas</v>
      </c>
      <c r="D23" s="18" t="str">
        <f t="shared" si="2"/>
        <v>Eksperimentinė plėtra</v>
      </c>
      <c r="E23" s="21" t="s">
        <v>31</v>
      </c>
      <c r="F23" s="22" t="s">
        <v>1711</v>
      </c>
      <c r="G23" s="27" t="s">
        <v>1686</v>
      </c>
      <c r="H23" s="11">
        <v>31</v>
      </c>
      <c r="I23" s="12" t="str">
        <f t="shared" si="3"/>
        <v>Vytauto Didžiojo universitetas</v>
      </c>
    </row>
    <row r="24" spans="1:9" ht="120">
      <c r="A24" s="11">
        <v>22</v>
      </c>
      <c r="B24" s="18" t="str">
        <f t="shared" si="0"/>
        <v>AGROINOVACIJOS IR MAISTO TECHNOLOGIJOS</v>
      </c>
      <c r="C24" s="18" t="str">
        <f t="shared" si="1"/>
        <v>Funkcionalusis maistas</v>
      </c>
      <c r="D24" s="18" t="str">
        <f t="shared" si="2"/>
        <v>Eksperimentinė plėtra</v>
      </c>
      <c r="E24" s="21" t="s">
        <v>31</v>
      </c>
      <c r="F24" s="22" t="s">
        <v>1772</v>
      </c>
      <c r="G24" s="27" t="s">
        <v>1773</v>
      </c>
      <c r="H24" s="11">
        <v>10</v>
      </c>
      <c r="I24" s="12" t="str">
        <f t="shared" si="3"/>
        <v>Klaipėdos valstybinė kolegija</v>
      </c>
    </row>
    <row r="25" spans="1:9" ht="75">
      <c r="A25" s="11">
        <v>23</v>
      </c>
      <c r="B25" s="18" t="str">
        <f t="shared" si="0"/>
        <v>AGROINOVACIJOS IR MAISTO TECHNOLOGIJOS</v>
      </c>
      <c r="C25" s="18" t="str">
        <f t="shared" si="1"/>
        <v>Funkcionalusis maistas</v>
      </c>
      <c r="D25" s="18" t="str">
        <f t="shared" si="2"/>
        <v>Eksperimentinė plėtra</v>
      </c>
      <c r="E25" s="21" t="s">
        <v>31</v>
      </c>
      <c r="F25" s="22" t="s">
        <v>1716</v>
      </c>
      <c r="G25" s="27" t="s">
        <v>1717</v>
      </c>
      <c r="H25" s="11">
        <v>31</v>
      </c>
      <c r="I25" s="12" t="str">
        <f t="shared" si="3"/>
        <v>Vytauto Didžiojo universitetas</v>
      </c>
    </row>
    <row r="26" spans="1:9" ht="60">
      <c r="A26" s="11">
        <v>24</v>
      </c>
      <c r="B26" s="18" t="str">
        <f t="shared" si="0"/>
        <v>AGROINOVACIJOS IR MAISTO TECHNOLOGIJOS</v>
      </c>
      <c r="C26" s="18" t="str">
        <f t="shared" si="1"/>
        <v>Funkcionalusis maistas</v>
      </c>
      <c r="D26" s="18" t="str">
        <f t="shared" si="2"/>
        <v>Eksperimentinė plėtra</v>
      </c>
      <c r="E26" s="21" t="s">
        <v>31</v>
      </c>
      <c r="F26" s="22" t="s">
        <v>3287</v>
      </c>
      <c r="G26" s="27" t="s">
        <v>1440</v>
      </c>
      <c r="H26" s="11">
        <v>15</v>
      </c>
      <c r="I26" s="12" t="str">
        <f t="shared" si="3"/>
        <v>Kauno kolegija</v>
      </c>
    </row>
    <row r="27" spans="1:9" ht="60">
      <c r="A27" s="11">
        <v>25</v>
      </c>
      <c r="B27" s="18" t="str">
        <f t="shared" si="0"/>
        <v>AGROINOVACIJOS IR MAISTO TECHNOLOGIJOS</v>
      </c>
      <c r="C27" s="18" t="str">
        <f t="shared" si="1"/>
        <v>Funkcionalusis maistas</v>
      </c>
      <c r="D27" s="18" t="str">
        <f t="shared" si="2"/>
        <v>Eksperimentinė plėtra</v>
      </c>
      <c r="E27" s="150" t="s">
        <v>31</v>
      </c>
      <c r="F27" s="22" t="s">
        <v>1792</v>
      </c>
      <c r="G27" s="27" t="s">
        <v>1579</v>
      </c>
      <c r="H27" s="11">
        <v>19</v>
      </c>
      <c r="I27" s="12" t="str">
        <f t="shared" si="3"/>
        <v>Aleksandro Stulginskio universitetas</v>
      </c>
    </row>
    <row r="28" spans="1:9" ht="60">
      <c r="A28" s="11">
        <v>26</v>
      </c>
      <c r="B28" s="18" t="str">
        <f t="shared" si="0"/>
        <v>AGROINOVACIJOS IR MAISTO TECHNOLOGIJOS</v>
      </c>
      <c r="C28" s="18" t="str">
        <f t="shared" si="1"/>
        <v>Funkcionalusis maistas</v>
      </c>
      <c r="D28" s="18" t="str">
        <f t="shared" si="2"/>
        <v>Eksperimentinė plėtra</v>
      </c>
      <c r="E28" s="55" t="s">
        <v>31</v>
      </c>
      <c r="F28" s="56" t="s">
        <v>1367</v>
      </c>
      <c r="G28" s="94" t="s">
        <v>230</v>
      </c>
      <c r="H28" s="11">
        <v>22</v>
      </c>
      <c r="I28" s="12" t="str">
        <f t="shared" si="3"/>
        <v>VšĮ Kauno technologijos universitetas</v>
      </c>
    </row>
    <row r="29" spans="1:9" ht="60">
      <c r="A29" s="11">
        <v>27</v>
      </c>
      <c r="B29" s="18" t="str">
        <f t="shared" si="0"/>
        <v>AGROINOVACIJOS IR MAISTO TECHNOLOGIJOS</v>
      </c>
      <c r="C29" s="18" t="str">
        <f t="shared" si="1"/>
        <v>Funkcionalusis maistas</v>
      </c>
      <c r="D29" s="18" t="str">
        <f t="shared" si="2"/>
        <v>Eksperimentinė plėtra</v>
      </c>
      <c r="E29" s="21" t="s">
        <v>31</v>
      </c>
      <c r="F29" s="22" t="s">
        <v>1709</v>
      </c>
      <c r="G29" s="27" t="s">
        <v>1710</v>
      </c>
      <c r="H29" s="11">
        <v>19</v>
      </c>
      <c r="I29" s="12" t="str">
        <f t="shared" si="3"/>
        <v>Aleksandro Stulginskio universitetas</v>
      </c>
    </row>
    <row r="30" spans="1:9" ht="60">
      <c r="A30" s="11">
        <v>28</v>
      </c>
      <c r="B30" s="18" t="str">
        <f t="shared" si="0"/>
        <v>AGROINOVACIJOS IR MAISTO TECHNOLOGIJOS</v>
      </c>
      <c r="C30" s="18" t="str">
        <f t="shared" si="1"/>
        <v>Funkcionalusis maistas</v>
      </c>
      <c r="D30" s="18" t="str">
        <f t="shared" si="2"/>
        <v>Eksperimentinė plėtra</v>
      </c>
      <c r="E30" s="55" t="s">
        <v>31</v>
      </c>
      <c r="F30" s="56" t="s">
        <v>1386</v>
      </c>
      <c r="G30" s="94" t="s">
        <v>230</v>
      </c>
      <c r="H30" s="11">
        <v>22</v>
      </c>
      <c r="I30" s="12" t="str">
        <f t="shared" si="3"/>
        <v>VšĮ Kauno technologijos universitetas</v>
      </c>
    </row>
    <row r="31" spans="1:9" ht="75">
      <c r="A31" s="11">
        <v>29</v>
      </c>
      <c r="B31" s="18" t="str">
        <f t="shared" si="0"/>
        <v>AGROINOVACIJOS IR MAISTO TECHNOLOGIJOS</v>
      </c>
      <c r="C31" s="18" t="str">
        <f t="shared" si="1"/>
        <v>Funkcionalusis maistas</v>
      </c>
      <c r="D31" s="18" t="str">
        <f t="shared" si="2"/>
        <v>Eksperimentinė plėtra</v>
      </c>
      <c r="E31" s="21" t="s">
        <v>31</v>
      </c>
      <c r="F31" s="22" t="s">
        <v>1712</v>
      </c>
      <c r="G31" s="27" t="s">
        <v>1686</v>
      </c>
      <c r="H31" s="11">
        <v>31</v>
      </c>
      <c r="I31" s="12" t="str">
        <f t="shared" si="3"/>
        <v>Vytauto Didžiojo universitetas</v>
      </c>
    </row>
    <row r="32" spans="1:9" ht="60">
      <c r="A32" s="11">
        <v>30</v>
      </c>
      <c r="B32" s="18" t="str">
        <f t="shared" si="0"/>
        <v>AGROINOVACIJOS IR MAISTO TECHNOLOGIJOS</v>
      </c>
      <c r="C32" s="18" t="str">
        <f t="shared" si="1"/>
        <v>Funkcionalusis maistas</v>
      </c>
      <c r="D32" s="18" t="str">
        <f t="shared" si="2"/>
        <v>Eksperimentinė plėtra</v>
      </c>
      <c r="E32" s="55" t="s">
        <v>31</v>
      </c>
      <c r="F32" s="56" t="s">
        <v>1365</v>
      </c>
      <c r="G32" s="94" t="s">
        <v>230</v>
      </c>
      <c r="H32" s="11">
        <v>22</v>
      </c>
      <c r="I32" s="12" t="str">
        <f t="shared" si="3"/>
        <v>VšĮ Kauno technologijos universitetas</v>
      </c>
    </row>
    <row r="33" spans="1:9" ht="90">
      <c r="A33" s="11">
        <v>31</v>
      </c>
      <c r="B33" s="18" t="str">
        <f t="shared" si="0"/>
        <v>AGROINOVACIJOS IR MAISTO TECHNOLOGIJOS</v>
      </c>
      <c r="C33" s="18" t="str">
        <f t="shared" si="1"/>
        <v>Funkcionalusis maistas</v>
      </c>
      <c r="D33" s="18" t="str">
        <f t="shared" si="2"/>
        <v>Eksperimentinė plėtra</v>
      </c>
      <c r="E33" s="55" t="s">
        <v>31</v>
      </c>
      <c r="F33" s="56" t="s">
        <v>1392</v>
      </c>
      <c r="G33" s="94" t="s">
        <v>230</v>
      </c>
      <c r="H33" s="11">
        <v>22</v>
      </c>
      <c r="I33" s="12" t="str">
        <f t="shared" si="3"/>
        <v>VšĮ Kauno technologijos universitetas</v>
      </c>
    </row>
    <row r="34" spans="1:9" ht="105">
      <c r="A34" s="11">
        <v>32</v>
      </c>
      <c r="B34" s="18" t="str">
        <f t="shared" si="0"/>
        <v>AGROINOVACIJOS IR MAISTO TECHNOLOGIJOS</v>
      </c>
      <c r="C34" s="18" t="str">
        <f t="shared" si="1"/>
        <v>Funkcionalusis maistas</v>
      </c>
      <c r="D34" s="18" t="str">
        <f t="shared" si="2"/>
        <v>Eksperimentinė plėtra</v>
      </c>
      <c r="E34" s="21" t="s">
        <v>31</v>
      </c>
      <c r="F34" s="22" t="s">
        <v>3288</v>
      </c>
      <c r="G34" s="27" t="s">
        <v>1692</v>
      </c>
      <c r="H34" s="11">
        <v>10</v>
      </c>
      <c r="I34" s="12" t="str">
        <f t="shared" si="3"/>
        <v>Klaipėdos valstybinė kolegija</v>
      </c>
    </row>
    <row r="35" spans="1:9" ht="90">
      <c r="A35" s="11">
        <v>33</v>
      </c>
      <c r="B35" s="18" t="str">
        <f t="shared" si="0"/>
        <v>AGROINOVACIJOS IR MAISTO TECHNOLOGIJOS</v>
      </c>
      <c r="C35" s="18" t="str">
        <f t="shared" si="1"/>
        <v>Funkcionalusis maistas</v>
      </c>
      <c r="D35" s="18" t="str">
        <f t="shared" si="2"/>
        <v>Eksperimentinė plėtra</v>
      </c>
      <c r="E35" s="21" t="s">
        <v>31</v>
      </c>
      <c r="F35" s="22" t="s">
        <v>1720</v>
      </c>
      <c r="G35" s="27" t="s">
        <v>1721</v>
      </c>
      <c r="H35" s="11">
        <v>31</v>
      </c>
      <c r="I35" s="12" t="str">
        <f t="shared" si="3"/>
        <v>Vytauto Didžiojo universitetas</v>
      </c>
    </row>
    <row r="36" spans="1:9" ht="90">
      <c r="A36" s="11">
        <v>34</v>
      </c>
      <c r="B36" s="18" t="str">
        <f t="shared" si="0"/>
        <v>AGROINOVACIJOS IR MAISTO TECHNOLOGIJOS</v>
      </c>
      <c r="C36" s="18" t="str">
        <f t="shared" si="1"/>
        <v>Funkcionalusis maistas</v>
      </c>
      <c r="D36" s="18" t="str">
        <f t="shared" si="2"/>
        <v>Eksperimentinė plėtra</v>
      </c>
      <c r="E36" s="21" t="s">
        <v>31</v>
      </c>
      <c r="F36" s="22" t="s">
        <v>1718</v>
      </c>
      <c r="G36" s="27" t="s">
        <v>1719</v>
      </c>
      <c r="H36" s="11">
        <v>31</v>
      </c>
      <c r="I36" s="12" t="str">
        <f t="shared" si="3"/>
        <v>Vytauto Didžiojo universitetas</v>
      </c>
    </row>
    <row r="37" spans="1:9" ht="60">
      <c r="A37" s="11">
        <v>35</v>
      </c>
      <c r="B37" s="18" t="str">
        <f t="shared" si="0"/>
        <v>AGROINOVACIJOS IR MAISTO TECHNOLOGIJOS</v>
      </c>
      <c r="C37" s="18" t="str">
        <f t="shared" si="1"/>
        <v>Funkcionalusis maistas</v>
      </c>
      <c r="D37" s="18" t="str">
        <f t="shared" si="2"/>
        <v>Eksperimentinė plėtra</v>
      </c>
      <c r="E37" s="21" t="s">
        <v>31</v>
      </c>
      <c r="F37" s="22" t="s">
        <v>1700</v>
      </c>
      <c r="G37" s="27" t="s">
        <v>1670</v>
      </c>
      <c r="H37" s="11">
        <v>12</v>
      </c>
      <c r="I37" s="12" t="str">
        <f t="shared" si="3"/>
        <v>Lietuvos agrarinių ir miškų mokslų centras</v>
      </c>
    </row>
    <row r="38" spans="1:9" ht="60">
      <c r="A38" s="11">
        <v>36</v>
      </c>
      <c r="B38" s="18" t="str">
        <f t="shared" si="0"/>
        <v>AGROINOVACIJOS IR MAISTO TECHNOLOGIJOS</v>
      </c>
      <c r="C38" s="18" t="str">
        <f t="shared" si="1"/>
        <v>Funkcionalusis maistas</v>
      </c>
      <c r="D38" s="18" t="str">
        <f t="shared" si="2"/>
        <v>Eksperimentinė plėtra</v>
      </c>
      <c r="E38" s="21" t="s">
        <v>31</v>
      </c>
      <c r="F38" s="22" t="s">
        <v>1696</v>
      </c>
      <c r="G38" s="27" t="s">
        <v>1697</v>
      </c>
      <c r="H38" s="11">
        <v>12</v>
      </c>
      <c r="I38" s="12" t="str">
        <f t="shared" si="3"/>
        <v>Lietuvos agrarinių ir miškų mokslų centras</v>
      </c>
    </row>
    <row r="39" spans="1:9" ht="45">
      <c r="A39" s="11">
        <v>37</v>
      </c>
      <c r="B39" s="18" t="str">
        <f t="shared" si="0"/>
        <v>AGROINOVACIJOS IR MAISTO TECHNOLOGIJOS</v>
      </c>
      <c r="C39" s="18" t="str">
        <f t="shared" si="1"/>
        <v>Funkcionalusis maistas</v>
      </c>
      <c r="D39" s="18" t="str">
        <f t="shared" si="2"/>
        <v>Eksperimentinė plėtra</v>
      </c>
      <c r="E39" s="21" t="s">
        <v>31</v>
      </c>
      <c r="F39" s="22" t="s">
        <v>1702</v>
      </c>
      <c r="G39" s="27" t="s">
        <v>1665</v>
      </c>
      <c r="H39" s="11">
        <v>12</v>
      </c>
      <c r="I39" s="12" t="str">
        <f t="shared" si="3"/>
        <v>Lietuvos agrarinių ir miškų mokslų centras</v>
      </c>
    </row>
    <row r="40" spans="1:9" ht="45">
      <c r="A40" s="11">
        <v>38</v>
      </c>
      <c r="B40" s="18" t="str">
        <f t="shared" si="0"/>
        <v>AGROINOVACIJOS IR MAISTO TECHNOLOGIJOS</v>
      </c>
      <c r="C40" s="18" t="str">
        <f t="shared" si="1"/>
        <v>Funkcionalusis maistas</v>
      </c>
      <c r="D40" s="18" t="str">
        <f t="shared" si="2"/>
        <v>Eksperimentinė plėtra</v>
      </c>
      <c r="E40" s="21" t="s">
        <v>31</v>
      </c>
      <c r="F40" s="22" t="s">
        <v>1703</v>
      </c>
      <c r="G40" s="27" t="s">
        <v>1704</v>
      </c>
      <c r="H40" s="11">
        <v>12</v>
      </c>
      <c r="I40" s="12" t="str">
        <f t="shared" si="3"/>
        <v>Lietuvos agrarinių ir miškų mokslų centras</v>
      </c>
    </row>
    <row r="41" spans="1:9" ht="75">
      <c r="A41" s="11">
        <v>39</v>
      </c>
      <c r="B41" s="18" t="str">
        <f t="shared" si="0"/>
        <v>AGROINOVACIJOS IR MAISTO TECHNOLOGIJOS</v>
      </c>
      <c r="C41" s="18" t="str">
        <f t="shared" si="1"/>
        <v>Funkcionalusis maistas</v>
      </c>
      <c r="D41" s="18" t="str">
        <f t="shared" si="2"/>
        <v>Eksperimentinė plėtra</v>
      </c>
      <c r="E41" s="21" t="s">
        <v>31</v>
      </c>
      <c r="F41" s="22" t="s">
        <v>1714</v>
      </c>
      <c r="G41" s="27" t="s">
        <v>1715</v>
      </c>
      <c r="H41" s="11">
        <v>31</v>
      </c>
      <c r="I41" s="12" t="str">
        <f t="shared" si="3"/>
        <v>Vytauto Didžiojo universitetas</v>
      </c>
    </row>
    <row r="42" spans="1:9" ht="75">
      <c r="A42" s="11">
        <v>40</v>
      </c>
      <c r="B42" s="18" t="str">
        <f t="shared" si="0"/>
        <v>AGROINOVACIJOS IR MAISTO TECHNOLOGIJOS</v>
      </c>
      <c r="C42" s="18" t="str">
        <f t="shared" si="1"/>
        <v>Funkcionalusis maistas</v>
      </c>
      <c r="D42" s="18" t="str">
        <f t="shared" si="2"/>
        <v>Eksperimentinė plėtra</v>
      </c>
      <c r="E42" s="21" t="s">
        <v>31</v>
      </c>
      <c r="F42" s="22" t="s">
        <v>1713</v>
      </c>
      <c r="G42" s="27" t="s">
        <v>1684</v>
      </c>
      <c r="H42" s="11">
        <v>31</v>
      </c>
      <c r="I42" s="12" t="str">
        <f t="shared" si="3"/>
        <v>Vytauto Didžiojo universitetas</v>
      </c>
    </row>
    <row r="43" spans="1:9" ht="45">
      <c r="A43" s="11">
        <v>41</v>
      </c>
      <c r="B43" s="18" t="str">
        <f t="shared" si="0"/>
        <v>AGROINOVACIJOS IR MAISTO TECHNOLOGIJOS</v>
      </c>
      <c r="C43" s="18" t="str">
        <f t="shared" si="1"/>
        <v>Funkcionalusis maistas</v>
      </c>
      <c r="D43" s="18" t="str">
        <f t="shared" si="2"/>
        <v>Eksperimentinė plėtra</v>
      </c>
      <c r="E43" s="21" t="s">
        <v>31</v>
      </c>
      <c r="F43" s="22" t="s">
        <v>1701</v>
      </c>
      <c r="G43" s="27" t="s">
        <v>1665</v>
      </c>
      <c r="H43" s="11">
        <v>12</v>
      </c>
      <c r="I43" s="12" t="str">
        <f t="shared" si="3"/>
        <v>Lietuvos agrarinių ir miškų mokslų centras</v>
      </c>
    </row>
    <row r="44" spans="1:9" ht="45">
      <c r="A44" s="11">
        <v>42</v>
      </c>
      <c r="B44" s="18" t="str">
        <f t="shared" si="0"/>
        <v>AGROINOVACIJOS IR MAISTO TECHNOLOGIJOS</v>
      </c>
      <c r="C44" s="18" t="str">
        <f t="shared" si="1"/>
        <v>Funkcionalusis maistas</v>
      </c>
      <c r="D44" s="18" t="str">
        <f t="shared" si="2"/>
        <v>Eksperimentinė plėtra</v>
      </c>
      <c r="E44" s="21" t="s">
        <v>31</v>
      </c>
      <c r="F44" s="22" t="s">
        <v>1694</v>
      </c>
      <c r="G44" s="27" t="s">
        <v>1665</v>
      </c>
      <c r="H44" s="11">
        <v>12</v>
      </c>
      <c r="I44" s="12" t="str">
        <f t="shared" si="3"/>
        <v>Lietuvos agrarinių ir miškų mokslų centras</v>
      </c>
    </row>
    <row r="45" spans="1:9" ht="75">
      <c r="A45" s="11">
        <v>43</v>
      </c>
      <c r="B45" s="18" t="str">
        <f t="shared" si="0"/>
        <v>AGROINOVACIJOS IR MAISTO TECHNOLOGIJOS</v>
      </c>
      <c r="C45" s="18" t="str">
        <f t="shared" si="1"/>
        <v>Funkcionalusis maistas</v>
      </c>
      <c r="D45" s="18" t="str">
        <f t="shared" si="2"/>
        <v>Eksperimentinė plėtra</v>
      </c>
      <c r="E45" s="55" t="s">
        <v>31</v>
      </c>
      <c r="F45" s="56" t="s">
        <v>1397</v>
      </c>
      <c r="G45" s="94" t="s">
        <v>230</v>
      </c>
      <c r="H45" s="11">
        <v>22</v>
      </c>
      <c r="I45" s="12" t="str">
        <f t="shared" si="3"/>
        <v>VšĮ Kauno technologijos universitetas</v>
      </c>
    </row>
    <row r="46" spans="1:9" ht="60">
      <c r="A46" s="11">
        <v>44</v>
      </c>
      <c r="B46" s="18" t="str">
        <f t="shared" si="0"/>
        <v>AGROINOVACIJOS IR MAISTO TECHNOLOGIJOS</v>
      </c>
      <c r="C46" s="18" t="str">
        <f t="shared" si="1"/>
        <v>Funkcionalusis maistas</v>
      </c>
      <c r="D46" s="18" t="str">
        <f t="shared" si="2"/>
        <v>Eksperimentinė plėtra</v>
      </c>
      <c r="E46" s="55" t="s">
        <v>31</v>
      </c>
      <c r="F46" s="56" t="s">
        <v>1385</v>
      </c>
      <c r="G46" s="94" t="s">
        <v>230</v>
      </c>
      <c r="H46" s="11">
        <v>22</v>
      </c>
      <c r="I46" s="12" t="str">
        <f t="shared" si="3"/>
        <v>VšĮ Kauno technologijos universitetas</v>
      </c>
    </row>
    <row r="47" spans="1:9" ht="60">
      <c r="A47" s="11">
        <v>45</v>
      </c>
      <c r="B47" s="18" t="str">
        <f t="shared" si="0"/>
        <v>AGROINOVACIJOS IR MAISTO TECHNOLOGIJOS</v>
      </c>
      <c r="C47" s="18" t="str">
        <f t="shared" si="1"/>
        <v>Funkcionalusis maistas</v>
      </c>
      <c r="D47" s="18" t="str">
        <f t="shared" si="2"/>
        <v>Moksliniai tyrimai</v>
      </c>
      <c r="E47" s="21" t="s">
        <v>32</v>
      </c>
      <c r="F47" s="22" t="s">
        <v>1726</v>
      </c>
      <c r="G47" s="27" t="s">
        <v>1646</v>
      </c>
      <c r="H47" s="11">
        <v>17</v>
      </c>
      <c r="I47" s="12" t="str">
        <f t="shared" si="3"/>
        <v>Lietuvos sveikatos mokslų universitetas</v>
      </c>
    </row>
    <row r="48" spans="1:9" ht="60">
      <c r="A48" s="11">
        <v>46</v>
      </c>
      <c r="B48" s="18" t="str">
        <f t="shared" si="0"/>
        <v>AGROINOVACIJOS IR MAISTO TECHNOLOGIJOS</v>
      </c>
      <c r="C48" s="18" t="str">
        <f t="shared" si="1"/>
        <v>Funkcionalusis maistas</v>
      </c>
      <c r="D48" s="18" t="str">
        <f t="shared" si="2"/>
        <v>Moksliniai tyrimai</v>
      </c>
      <c r="E48" s="55" t="s">
        <v>32</v>
      </c>
      <c r="F48" s="56" t="s">
        <v>1401</v>
      </c>
      <c r="G48" s="94" t="s">
        <v>230</v>
      </c>
      <c r="H48" s="11">
        <v>22</v>
      </c>
      <c r="I48" s="12" t="str">
        <f t="shared" si="3"/>
        <v>VšĮ Kauno technologijos universitetas</v>
      </c>
    </row>
    <row r="49" spans="1:9" ht="75">
      <c r="A49" s="11">
        <v>47</v>
      </c>
      <c r="B49" s="18" t="str">
        <f t="shared" si="0"/>
        <v>AGROINOVACIJOS IR MAISTO TECHNOLOGIJOS</v>
      </c>
      <c r="C49" s="18" t="str">
        <f t="shared" si="1"/>
        <v>Funkcionalusis maistas</v>
      </c>
      <c r="D49" s="18" t="str">
        <f t="shared" si="2"/>
        <v>Moksliniai tyrimai</v>
      </c>
      <c r="E49" s="46" t="s">
        <v>32</v>
      </c>
      <c r="F49" s="45" t="s">
        <v>1201</v>
      </c>
      <c r="G49" s="89" t="s">
        <v>1202</v>
      </c>
      <c r="H49" s="11">
        <v>31</v>
      </c>
      <c r="I49" s="12" t="str">
        <f t="shared" si="3"/>
        <v>Vytauto Didžiojo universitetas</v>
      </c>
    </row>
    <row r="50" spans="1:9" ht="60">
      <c r="A50" s="11">
        <v>48</v>
      </c>
      <c r="B50" s="18" t="str">
        <f t="shared" si="0"/>
        <v>AGROINOVACIJOS IR MAISTO TECHNOLOGIJOS</v>
      </c>
      <c r="C50" s="18" t="str">
        <f t="shared" si="1"/>
        <v>Funkcionalusis maistas</v>
      </c>
      <c r="D50" s="18" t="str">
        <f t="shared" si="2"/>
        <v>Moksliniai tyrimai</v>
      </c>
      <c r="E50" s="55" t="s">
        <v>32</v>
      </c>
      <c r="F50" s="56" t="s">
        <v>1376</v>
      </c>
      <c r="G50" s="94" t="s">
        <v>230</v>
      </c>
      <c r="H50" s="11">
        <v>22</v>
      </c>
      <c r="I50" s="12" t="str">
        <f t="shared" si="3"/>
        <v>VšĮ Kauno technologijos universitetas</v>
      </c>
    </row>
    <row r="51" spans="1:9" ht="45">
      <c r="A51" s="11">
        <v>49</v>
      </c>
      <c r="B51" s="18" t="str">
        <f t="shared" si="0"/>
        <v>AGROINOVACIJOS IR MAISTO TECHNOLOGIJOS</v>
      </c>
      <c r="C51" s="18" t="str">
        <f t="shared" si="1"/>
        <v>Funkcionalusis maistas</v>
      </c>
      <c r="D51" s="18" t="str">
        <f t="shared" si="2"/>
        <v>Moksliniai tyrimai</v>
      </c>
      <c r="E51" s="21" t="s">
        <v>32</v>
      </c>
      <c r="F51" s="22" t="s">
        <v>1729</v>
      </c>
      <c r="G51" s="27" t="s">
        <v>176</v>
      </c>
      <c r="H51" s="11">
        <v>21</v>
      </c>
      <c r="I51" s="12" t="str">
        <f t="shared" si="3"/>
        <v>Gamtos tyrimų centas</v>
      </c>
    </row>
    <row r="52" spans="1:9" ht="45">
      <c r="A52" s="11">
        <v>50</v>
      </c>
      <c r="B52" s="18" t="str">
        <f t="shared" si="0"/>
        <v>AGROINOVACIJOS IR MAISTO TECHNOLOGIJOS</v>
      </c>
      <c r="C52" s="18" t="str">
        <f t="shared" si="1"/>
        <v>Funkcionalusis maistas</v>
      </c>
      <c r="D52" s="18" t="str">
        <f t="shared" si="2"/>
        <v>Moksliniai tyrimai</v>
      </c>
      <c r="E52" s="21" t="s">
        <v>32</v>
      </c>
      <c r="F52" s="22" t="s">
        <v>1728</v>
      </c>
      <c r="G52" s="27" t="s">
        <v>176</v>
      </c>
      <c r="H52" s="11">
        <v>21</v>
      </c>
      <c r="I52" s="12" t="str">
        <f t="shared" si="3"/>
        <v>Gamtos tyrimų centas</v>
      </c>
    </row>
    <row r="53" spans="1:9" ht="75">
      <c r="A53" s="11">
        <v>51</v>
      </c>
      <c r="B53" s="18" t="str">
        <f t="shared" si="0"/>
        <v>AGROINOVACIJOS IR MAISTO TECHNOLOGIJOS</v>
      </c>
      <c r="C53" s="18" t="str">
        <f t="shared" si="1"/>
        <v>Funkcionalusis maistas</v>
      </c>
      <c r="D53" s="18" t="str">
        <f t="shared" si="2"/>
        <v>Moksliniai tyrimai</v>
      </c>
      <c r="E53" s="55" t="s">
        <v>32</v>
      </c>
      <c r="F53" s="56" t="s">
        <v>1380</v>
      </c>
      <c r="G53" s="94" t="s">
        <v>230</v>
      </c>
      <c r="H53" s="11">
        <v>22</v>
      </c>
      <c r="I53" s="12" t="str">
        <f t="shared" si="3"/>
        <v>VšĮ Kauno technologijos universitetas</v>
      </c>
    </row>
    <row r="54" spans="1:9" ht="60">
      <c r="A54" s="11">
        <v>52</v>
      </c>
      <c r="B54" s="18" t="str">
        <f t="shared" si="0"/>
        <v>AGROINOVACIJOS IR MAISTO TECHNOLOGIJOS</v>
      </c>
      <c r="C54" s="18" t="str">
        <f t="shared" si="1"/>
        <v>Funkcionalusis maistas</v>
      </c>
      <c r="D54" s="18" t="str">
        <f t="shared" si="2"/>
        <v>Moksliniai tyrimai</v>
      </c>
      <c r="E54" s="21" t="s">
        <v>32</v>
      </c>
      <c r="F54" s="22" t="s">
        <v>1724</v>
      </c>
      <c r="G54" s="27" t="s">
        <v>1162</v>
      </c>
      <c r="H54" s="11">
        <v>17</v>
      </c>
      <c r="I54" s="12" t="str">
        <f t="shared" si="3"/>
        <v>Lietuvos sveikatos mokslų universitetas</v>
      </c>
    </row>
    <row r="55" spans="1:9" ht="60">
      <c r="A55" s="11">
        <v>53</v>
      </c>
      <c r="B55" s="18" t="str">
        <f t="shared" si="0"/>
        <v>AGROINOVACIJOS IR MAISTO TECHNOLOGIJOS</v>
      </c>
      <c r="C55" s="18" t="str">
        <f t="shared" si="1"/>
        <v>Funkcionalusis maistas</v>
      </c>
      <c r="D55" s="18" t="str">
        <f t="shared" si="2"/>
        <v>Moksliniai tyrimai</v>
      </c>
      <c r="E55" s="21" t="s">
        <v>32</v>
      </c>
      <c r="F55" s="22" t="s">
        <v>1725</v>
      </c>
      <c r="G55" s="27" t="s">
        <v>1708</v>
      </c>
      <c r="H55" s="11">
        <v>17</v>
      </c>
      <c r="I55" s="12" t="str">
        <f t="shared" si="3"/>
        <v>Lietuvos sveikatos mokslų universitetas</v>
      </c>
    </row>
    <row r="56" spans="1:9" ht="45">
      <c r="A56" s="11">
        <v>54</v>
      </c>
      <c r="B56" s="18" t="str">
        <f t="shared" si="0"/>
        <v>AGROINOVACIJOS IR MAISTO TECHNOLOGIJOS</v>
      </c>
      <c r="C56" s="18" t="str">
        <f t="shared" si="1"/>
        <v>Funkcionalusis maistas</v>
      </c>
      <c r="D56" s="18" t="str">
        <f t="shared" si="2"/>
        <v>Moksliniai tyrimai</v>
      </c>
      <c r="E56" s="21" t="s">
        <v>32</v>
      </c>
      <c r="F56" s="22" t="s">
        <v>1730</v>
      </c>
      <c r="G56" s="27" t="s">
        <v>176</v>
      </c>
      <c r="H56" s="11">
        <v>21</v>
      </c>
      <c r="I56" s="12" t="str">
        <f t="shared" si="3"/>
        <v>Gamtos tyrimų centas</v>
      </c>
    </row>
    <row r="57" spans="1:9" ht="60">
      <c r="A57" s="11">
        <v>55</v>
      </c>
      <c r="B57" s="18" t="str">
        <f t="shared" si="0"/>
        <v>AGROINOVACIJOS IR MAISTO TECHNOLOGIJOS</v>
      </c>
      <c r="C57" s="18" t="str">
        <f t="shared" si="1"/>
        <v>Funkcionalusis maistas</v>
      </c>
      <c r="D57" s="18" t="str">
        <f t="shared" si="2"/>
        <v>Moksliniai tyrimai</v>
      </c>
      <c r="E57" s="21" t="s">
        <v>32</v>
      </c>
      <c r="F57" s="22" t="s">
        <v>1743</v>
      </c>
      <c r="G57" s="27" t="s">
        <v>1662</v>
      </c>
      <c r="H57" s="11">
        <v>34</v>
      </c>
      <c r="I57" s="12" t="str">
        <f t="shared" si="3"/>
        <v>Alytaus kolegija</v>
      </c>
    </row>
    <row r="58" spans="1:9" ht="75">
      <c r="A58" s="11">
        <v>56</v>
      </c>
      <c r="B58" s="18" t="str">
        <f t="shared" si="0"/>
        <v>AGROINOVACIJOS IR MAISTO TECHNOLOGIJOS</v>
      </c>
      <c r="C58" s="18" t="str">
        <f t="shared" si="1"/>
        <v>Funkcionalusis maistas</v>
      </c>
      <c r="D58" s="18" t="str">
        <f t="shared" si="2"/>
        <v>Moksliniai tyrimai</v>
      </c>
      <c r="E58" s="44" t="s">
        <v>32</v>
      </c>
      <c r="F58" s="45" t="s">
        <v>1187</v>
      </c>
      <c r="G58" s="89" t="s">
        <v>1188</v>
      </c>
      <c r="H58" s="11">
        <v>26</v>
      </c>
      <c r="I58" s="12" t="str">
        <f t="shared" si="3"/>
        <v>Lietuvos sporto universitetas</v>
      </c>
    </row>
    <row r="59" spans="1:9" ht="60">
      <c r="A59" s="11">
        <v>57</v>
      </c>
      <c r="B59" s="18" t="str">
        <f t="shared" si="0"/>
        <v>AGROINOVACIJOS IR MAISTO TECHNOLOGIJOS</v>
      </c>
      <c r="C59" s="18" t="str">
        <f t="shared" si="1"/>
        <v>Funkcionalusis maistas</v>
      </c>
      <c r="D59" s="18" t="str">
        <f t="shared" si="2"/>
        <v>Moksliniai tyrimai</v>
      </c>
      <c r="E59" s="21" t="s">
        <v>32</v>
      </c>
      <c r="F59" s="22" t="s">
        <v>1723</v>
      </c>
      <c r="G59" s="27" t="s">
        <v>1440</v>
      </c>
      <c r="H59" s="11">
        <v>15</v>
      </c>
      <c r="I59" s="12" t="str">
        <f t="shared" si="3"/>
        <v>Kauno kolegija</v>
      </c>
    </row>
    <row r="60" spans="1:9" ht="45">
      <c r="A60" s="11">
        <v>58</v>
      </c>
      <c r="B60" s="18" t="str">
        <f t="shared" si="0"/>
        <v>AGROINOVACIJOS IR MAISTO TECHNOLOGIJOS</v>
      </c>
      <c r="C60" s="18" t="str">
        <f t="shared" si="1"/>
        <v>Funkcionalusis maistas</v>
      </c>
      <c r="D60" s="18" t="str">
        <f t="shared" si="2"/>
        <v>Moksliniai tyrimai</v>
      </c>
      <c r="E60" s="21" t="s">
        <v>32</v>
      </c>
      <c r="F60" s="22" t="s">
        <v>1727</v>
      </c>
      <c r="G60" s="27" t="s">
        <v>176</v>
      </c>
      <c r="H60" s="11">
        <v>21</v>
      </c>
      <c r="I60" s="12" t="str">
        <f t="shared" si="3"/>
        <v>Gamtos tyrimų centas</v>
      </c>
    </row>
    <row r="61" spans="1:9" ht="60">
      <c r="A61" s="11">
        <v>59</v>
      </c>
      <c r="B61" s="18" t="str">
        <f t="shared" si="0"/>
        <v>AGROINOVACIJOS IR MAISTO TECHNOLOGIJOS</v>
      </c>
      <c r="C61" s="18" t="str">
        <f t="shared" si="1"/>
        <v>Funkcionalusis maistas</v>
      </c>
      <c r="D61" s="18" t="str">
        <f t="shared" si="2"/>
        <v>Moksliniai tyrimai</v>
      </c>
      <c r="E61" s="21" t="s">
        <v>32</v>
      </c>
      <c r="F61" s="22" t="s">
        <v>1732</v>
      </c>
      <c r="G61" s="27" t="s">
        <v>1733</v>
      </c>
      <c r="H61" s="11">
        <v>29</v>
      </c>
      <c r="I61" s="12" t="str">
        <f t="shared" si="3"/>
        <v>Vilniaus kolegija</v>
      </c>
    </row>
    <row r="62" spans="1:9" ht="75">
      <c r="A62" s="11">
        <v>60</v>
      </c>
      <c r="B62" s="18" t="str">
        <f t="shared" si="0"/>
        <v>AGROINOVACIJOS IR MAISTO TECHNOLOGIJOS</v>
      </c>
      <c r="C62" s="18" t="str">
        <f t="shared" si="1"/>
        <v>Funkcionalusis maistas</v>
      </c>
      <c r="D62" s="18" t="str">
        <f t="shared" si="2"/>
        <v>Moksliniai tyrimai</v>
      </c>
      <c r="E62" s="55" t="s">
        <v>32</v>
      </c>
      <c r="F62" s="56" t="s">
        <v>1398</v>
      </c>
      <c r="G62" s="94" t="s">
        <v>230</v>
      </c>
      <c r="H62" s="11">
        <v>22</v>
      </c>
      <c r="I62" s="12" t="str">
        <f t="shared" si="3"/>
        <v>VšĮ Kauno technologijos universitetas</v>
      </c>
    </row>
    <row r="63" spans="1:9" ht="45">
      <c r="A63" s="11">
        <v>61</v>
      </c>
      <c r="B63" s="18" t="str">
        <f t="shared" si="0"/>
        <v>AGROINOVACIJOS IR MAISTO TECHNOLOGIJOS</v>
      </c>
      <c r="C63" s="18" t="str">
        <f t="shared" si="1"/>
        <v>Funkcionalusis maistas</v>
      </c>
      <c r="D63" s="18" t="str">
        <f t="shared" si="2"/>
        <v>Moksliniai tyrimai</v>
      </c>
      <c r="E63" s="21" t="s">
        <v>32</v>
      </c>
      <c r="F63" s="22" t="s">
        <v>1731</v>
      </c>
      <c r="G63" s="27" t="s">
        <v>176</v>
      </c>
      <c r="H63" s="11">
        <v>21</v>
      </c>
      <c r="I63" s="12" t="str">
        <f t="shared" si="3"/>
        <v>Gamtos tyrimų centas</v>
      </c>
    </row>
    <row r="64" spans="1:9" ht="105">
      <c r="A64" s="11">
        <v>62</v>
      </c>
      <c r="B64" s="18" t="str">
        <f t="shared" si="0"/>
        <v>AGROINOVACIJOS IR MAISTO TECHNOLOGIJOS</v>
      </c>
      <c r="C64" s="18" t="str">
        <f t="shared" si="1"/>
        <v>Funkcionalusis maistas</v>
      </c>
      <c r="D64" s="18" t="str">
        <f t="shared" si="2"/>
        <v>Moksliniai tyrimai</v>
      </c>
      <c r="E64" s="55" t="s">
        <v>32</v>
      </c>
      <c r="F64" s="56" t="s">
        <v>1399</v>
      </c>
      <c r="G64" s="94" t="s">
        <v>230</v>
      </c>
      <c r="H64" s="11">
        <v>22</v>
      </c>
      <c r="I64" s="12" t="str">
        <f t="shared" si="3"/>
        <v>VšĮ Kauno technologijos universitetas</v>
      </c>
    </row>
    <row r="65" spans="1:9" ht="150">
      <c r="A65" s="11">
        <v>63</v>
      </c>
      <c r="B65" s="18" t="str">
        <f t="shared" si="0"/>
        <v>AGROINOVACIJOS IR MAISTO TECHNOLOGIJOS</v>
      </c>
      <c r="C65" s="18" t="str">
        <f t="shared" si="1"/>
        <v>Funkcionalusis maistas</v>
      </c>
      <c r="D65" s="18" t="str">
        <f t="shared" si="2"/>
        <v>Moksliniai tyrimai</v>
      </c>
      <c r="E65" s="21" t="s">
        <v>32</v>
      </c>
      <c r="F65" s="22" t="s">
        <v>1722</v>
      </c>
      <c r="G65" s="27" t="s">
        <v>1692</v>
      </c>
      <c r="H65" s="11">
        <v>10</v>
      </c>
      <c r="I65" s="12" t="str">
        <f t="shared" si="3"/>
        <v>Klaipėdos valstybinė kolegija</v>
      </c>
    </row>
    <row r="66" spans="1:9" ht="165">
      <c r="A66" s="11">
        <v>64</v>
      </c>
      <c r="B66" s="18" t="str">
        <f t="shared" si="0"/>
        <v>AGROINOVACIJOS IR MAISTO TECHNOLOGIJOS</v>
      </c>
      <c r="C66" s="18" t="str">
        <f t="shared" si="1"/>
        <v>Funkcionalusis maistas</v>
      </c>
      <c r="D66" s="18" t="str">
        <f t="shared" si="2"/>
        <v>Moksliniai tyrimai</v>
      </c>
      <c r="E66" s="21" t="s">
        <v>32</v>
      </c>
      <c r="F66" s="22" t="s">
        <v>1659</v>
      </c>
      <c r="G66" s="27" t="s">
        <v>1660</v>
      </c>
      <c r="H66" s="11">
        <v>31</v>
      </c>
      <c r="I66" s="12" t="str">
        <f t="shared" si="3"/>
        <v>Vytauto Didžiojo universitetas</v>
      </c>
    </row>
    <row r="67" spans="1:9" ht="75">
      <c r="A67" s="11">
        <v>65</v>
      </c>
      <c r="B67" s="18" t="str">
        <f t="shared" ref="B67:B130" si="4">IF(ISBLANK(E67), ,VLOOKUP(E67, Kodai,2, FALSE))</f>
        <v>AGROINOVACIJOS IR MAISTO TECHNOLOGIJOS</v>
      </c>
      <c r="C67" s="18" t="str">
        <f t="shared" ref="C67:C130" si="5">IF(ISBLANK(E67), ,VLOOKUP(E67, Kodai,3, FALSE))</f>
        <v>Funkcionalusis maistas</v>
      </c>
      <c r="D67" s="18" t="str">
        <f t="shared" ref="D67:D130" si="6">IF(ISBLANK(E67), ,VLOOKUP(E67, Kodai,4, FALSE))</f>
        <v>Moksliniai tyrimai</v>
      </c>
      <c r="E67" s="21" t="s">
        <v>32</v>
      </c>
      <c r="F67" s="22" t="s">
        <v>1738</v>
      </c>
      <c r="G67" s="27" t="s">
        <v>1739</v>
      </c>
      <c r="H67" s="11">
        <v>31</v>
      </c>
      <c r="I67" s="12" t="str">
        <f t="shared" ref="I67:I130" si="7">IF(ISBLANK(H67), ,VLOOKUP(H67, Institucijos,2, FALSE))</f>
        <v>Vytauto Didžiojo universitetas</v>
      </c>
    </row>
    <row r="68" spans="1:9" ht="90">
      <c r="A68" s="11">
        <v>66</v>
      </c>
      <c r="B68" s="18" t="str">
        <f t="shared" si="4"/>
        <v>AGROINOVACIJOS IR MAISTO TECHNOLOGIJOS</v>
      </c>
      <c r="C68" s="18" t="str">
        <f t="shared" si="5"/>
        <v>Funkcionalusis maistas</v>
      </c>
      <c r="D68" s="18" t="str">
        <f t="shared" si="6"/>
        <v>Moksliniai tyrimai</v>
      </c>
      <c r="E68" s="55" t="s">
        <v>32</v>
      </c>
      <c r="F68" s="56" t="s">
        <v>1381</v>
      </c>
      <c r="G68" s="94" t="s">
        <v>230</v>
      </c>
      <c r="H68" s="11">
        <v>22</v>
      </c>
      <c r="I68" s="12" t="str">
        <f t="shared" si="7"/>
        <v>VšĮ Kauno technologijos universitetas</v>
      </c>
    </row>
    <row r="69" spans="1:9" ht="75">
      <c r="A69" s="11">
        <v>67</v>
      </c>
      <c r="B69" s="18" t="str">
        <f t="shared" si="4"/>
        <v>AGROINOVACIJOS IR MAISTO TECHNOLOGIJOS</v>
      </c>
      <c r="C69" s="18" t="str">
        <f t="shared" si="5"/>
        <v>Funkcionalusis maistas</v>
      </c>
      <c r="D69" s="18" t="str">
        <f t="shared" si="6"/>
        <v>Moksliniai tyrimai</v>
      </c>
      <c r="E69" s="21" t="s">
        <v>32</v>
      </c>
      <c r="F69" s="22" t="s">
        <v>1735</v>
      </c>
      <c r="G69" s="27" t="s">
        <v>1736</v>
      </c>
      <c r="H69" s="11">
        <v>31</v>
      </c>
      <c r="I69" s="12" t="str">
        <f t="shared" si="7"/>
        <v>Vytauto Didžiojo universitetas</v>
      </c>
    </row>
    <row r="70" spans="1:9" ht="90">
      <c r="A70" s="11">
        <v>68</v>
      </c>
      <c r="B70" s="18" t="str">
        <f t="shared" si="4"/>
        <v>AGROINOVACIJOS IR MAISTO TECHNOLOGIJOS</v>
      </c>
      <c r="C70" s="18" t="str">
        <f t="shared" si="5"/>
        <v>Funkcionalusis maistas</v>
      </c>
      <c r="D70" s="18" t="str">
        <f t="shared" si="6"/>
        <v>Moksliniai tyrimai</v>
      </c>
      <c r="E70" s="55" t="s">
        <v>32</v>
      </c>
      <c r="F70" s="56" t="s">
        <v>1400</v>
      </c>
      <c r="G70" s="94" t="s">
        <v>230</v>
      </c>
      <c r="H70" s="11">
        <v>22</v>
      </c>
      <c r="I70" s="12" t="str">
        <f t="shared" si="7"/>
        <v>VšĮ Kauno technologijos universitetas</v>
      </c>
    </row>
    <row r="71" spans="1:9" ht="75">
      <c r="A71" s="11">
        <v>69</v>
      </c>
      <c r="B71" s="18" t="str">
        <f t="shared" si="4"/>
        <v>AGROINOVACIJOS IR MAISTO TECHNOLOGIJOS</v>
      </c>
      <c r="C71" s="18" t="str">
        <f t="shared" si="5"/>
        <v>Funkcionalusis maistas</v>
      </c>
      <c r="D71" s="18" t="str">
        <f t="shared" si="6"/>
        <v>Moksliniai tyrimai</v>
      </c>
      <c r="E71" s="21" t="s">
        <v>32</v>
      </c>
      <c r="F71" s="22" t="s">
        <v>1734</v>
      </c>
      <c r="G71" s="27" t="s">
        <v>1684</v>
      </c>
      <c r="H71" s="11">
        <v>31</v>
      </c>
      <c r="I71" s="12" t="str">
        <f t="shared" si="7"/>
        <v>Vytauto Didžiojo universitetas</v>
      </c>
    </row>
    <row r="72" spans="1:9" ht="60">
      <c r="A72" s="11">
        <v>70</v>
      </c>
      <c r="B72" s="18" t="str">
        <f t="shared" si="4"/>
        <v>AGROINOVACIJOS IR MAISTO TECHNOLOGIJOS</v>
      </c>
      <c r="C72" s="18" t="str">
        <f t="shared" si="5"/>
        <v>Funkcionalusis maistas</v>
      </c>
      <c r="D72" s="18" t="str">
        <f t="shared" si="6"/>
        <v>Moksliniai tyrimai</v>
      </c>
      <c r="E72" s="55" t="s">
        <v>32</v>
      </c>
      <c r="F72" s="56" t="s">
        <v>1372</v>
      </c>
      <c r="G72" s="94" t="s">
        <v>230</v>
      </c>
      <c r="H72" s="11">
        <v>22</v>
      </c>
      <c r="I72" s="12" t="str">
        <f t="shared" si="7"/>
        <v>VšĮ Kauno technologijos universitetas</v>
      </c>
    </row>
    <row r="73" spans="1:9" ht="60">
      <c r="A73" s="11">
        <v>71</v>
      </c>
      <c r="B73" s="18" t="str">
        <f t="shared" si="4"/>
        <v>AGROINOVACIJOS IR MAISTO TECHNOLOGIJOS</v>
      </c>
      <c r="C73" s="18" t="str">
        <f t="shared" si="5"/>
        <v>Funkcionalusis maistas</v>
      </c>
      <c r="D73" s="18" t="str">
        <f t="shared" si="6"/>
        <v>Moksliniai tyrimai</v>
      </c>
      <c r="E73" s="55" t="s">
        <v>32</v>
      </c>
      <c r="F73" s="56" t="s">
        <v>1366</v>
      </c>
      <c r="G73" s="94" t="s">
        <v>230</v>
      </c>
      <c r="H73" s="11">
        <v>22</v>
      </c>
      <c r="I73" s="12" t="str">
        <f t="shared" si="7"/>
        <v>VšĮ Kauno technologijos universitetas</v>
      </c>
    </row>
    <row r="74" spans="1:9" ht="75">
      <c r="A74" s="11">
        <v>72</v>
      </c>
      <c r="B74" s="18" t="str">
        <f t="shared" si="4"/>
        <v>AGROINOVACIJOS IR MAISTO TECHNOLOGIJOS</v>
      </c>
      <c r="C74" s="18" t="str">
        <f t="shared" si="5"/>
        <v>Funkcionalusis maistas</v>
      </c>
      <c r="D74" s="18" t="str">
        <f t="shared" si="6"/>
        <v>Moksliniai tyrimai</v>
      </c>
      <c r="E74" s="21" t="s">
        <v>32</v>
      </c>
      <c r="F74" s="22" t="s">
        <v>1737</v>
      </c>
      <c r="G74" s="27" t="s">
        <v>1686</v>
      </c>
      <c r="H74" s="11">
        <v>31</v>
      </c>
      <c r="I74" s="12" t="str">
        <f t="shared" si="7"/>
        <v>Vytauto Didžiojo universitetas</v>
      </c>
    </row>
    <row r="75" spans="1:9" ht="75">
      <c r="A75" s="11">
        <v>73</v>
      </c>
      <c r="B75" s="18" t="str">
        <f t="shared" si="4"/>
        <v>AGROINOVACIJOS IR MAISTO TECHNOLOGIJOS</v>
      </c>
      <c r="C75" s="18" t="str">
        <f t="shared" si="5"/>
        <v>Funkcionalusis maistas</v>
      </c>
      <c r="D75" s="18" t="str">
        <f t="shared" si="6"/>
        <v>Moksliniai tyrimai</v>
      </c>
      <c r="E75" s="21" t="s">
        <v>32</v>
      </c>
      <c r="F75" s="22" t="s">
        <v>1740</v>
      </c>
      <c r="G75" s="27" t="s">
        <v>350</v>
      </c>
      <c r="H75" s="11">
        <v>31</v>
      </c>
      <c r="I75" s="12" t="str">
        <f t="shared" si="7"/>
        <v>Vytauto Didžiojo universitetas</v>
      </c>
    </row>
    <row r="76" spans="1:9" ht="60">
      <c r="A76" s="11">
        <v>74</v>
      </c>
      <c r="B76" s="18" t="str">
        <f t="shared" si="4"/>
        <v>AGROINOVACIJOS IR MAISTO TECHNOLOGIJOS</v>
      </c>
      <c r="C76" s="18" t="str">
        <f t="shared" si="5"/>
        <v>Funkcionalusis maistas</v>
      </c>
      <c r="D76" s="18" t="str">
        <f t="shared" si="6"/>
        <v>Moksliniai tyrimai</v>
      </c>
      <c r="E76" s="55" t="s">
        <v>32</v>
      </c>
      <c r="F76" s="56" t="s">
        <v>1375</v>
      </c>
      <c r="G76" s="94" t="s">
        <v>230</v>
      </c>
      <c r="H76" s="11">
        <v>22</v>
      </c>
      <c r="I76" s="12" t="str">
        <f t="shared" si="7"/>
        <v>VšĮ Kauno technologijos universitetas</v>
      </c>
    </row>
    <row r="77" spans="1:9" ht="60">
      <c r="A77" s="11">
        <v>75</v>
      </c>
      <c r="B77" s="18" t="str">
        <f t="shared" si="4"/>
        <v>AGROINOVACIJOS IR MAISTO TECHNOLOGIJOS</v>
      </c>
      <c r="C77" s="18" t="str">
        <f t="shared" si="5"/>
        <v>Funkcionalusis maistas</v>
      </c>
      <c r="D77" s="18" t="str">
        <f t="shared" si="6"/>
        <v>Moksliniai tyrimai</v>
      </c>
      <c r="E77" s="55" t="s">
        <v>32</v>
      </c>
      <c r="F77" s="56" t="s">
        <v>1374</v>
      </c>
      <c r="G77" s="94" t="s">
        <v>230</v>
      </c>
      <c r="H77" s="11">
        <v>22</v>
      </c>
      <c r="I77" s="12" t="str">
        <f t="shared" si="7"/>
        <v>VšĮ Kauno technologijos universitetas</v>
      </c>
    </row>
    <row r="78" spans="1:9" ht="75">
      <c r="A78" s="11">
        <v>76</v>
      </c>
      <c r="B78" s="18" t="str">
        <f t="shared" si="4"/>
        <v>AGROINOVACIJOS IR MAISTO TECHNOLOGIJOS</v>
      </c>
      <c r="C78" s="18" t="str">
        <f t="shared" si="5"/>
        <v>Funkcionalusis maistas</v>
      </c>
      <c r="D78" s="18" t="str">
        <f t="shared" si="6"/>
        <v>Moksliniai tyrimai</v>
      </c>
      <c r="E78" s="21" t="s">
        <v>32</v>
      </c>
      <c r="F78" s="22" t="s">
        <v>1741</v>
      </c>
      <c r="G78" s="27" t="s">
        <v>1742</v>
      </c>
      <c r="H78" s="11">
        <v>31</v>
      </c>
      <c r="I78" s="12" t="str">
        <f t="shared" si="7"/>
        <v>Vytauto Didžiojo universitetas</v>
      </c>
    </row>
    <row r="79" spans="1:9" ht="105">
      <c r="A79" s="11">
        <v>77</v>
      </c>
      <c r="B79" s="18" t="str">
        <f t="shared" si="4"/>
        <v>AGROINOVACIJOS IR MAISTO TECHNOLOGIJOS</v>
      </c>
      <c r="C79" s="18" t="str">
        <f t="shared" si="5"/>
        <v>Funkcionalusis maistas</v>
      </c>
      <c r="D79" s="18" t="str">
        <f t="shared" si="6"/>
        <v>Techninė galimybių studija</v>
      </c>
      <c r="E79" s="21" t="s">
        <v>30</v>
      </c>
      <c r="F79" s="22" t="s">
        <v>1676</v>
      </c>
      <c r="G79" s="27" t="s">
        <v>1162</v>
      </c>
      <c r="H79" s="11">
        <v>17</v>
      </c>
      <c r="I79" s="12" t="str">
        <f t="shared" si="7"/>
        <v>Lietuvos sveikatos mokslų universitetas</v>
      </c>
    </row>
    <row r="80" spans="1:9" ht="60">
      <c r="A80" s="11">
        <v>78</v>
      </c>
      <c r="B80" s="18" t="str">
        <f t="shared" si="4"/>
        <v>AGROINOVACIJOS IR MAISTO TECHNOLOGIJOS</v>
      </c>
      <c r="C80" s="18" t="str">
        <f t="shared" si="5"/>
        <v>Funkcionalusis maistas</v>
      </c>
      <c r="D80" s="18" t="str">
        <f t="shared" si="6"/>
        <v>Techninė galimybių studija</v>
      </c>
      <c r="E80" s="21" t="s">
        <v>30</v>
      </c>
      <c r="F80" s="22" t="s">
        <v>1681</v>
      </c>
      <c r="G80" s="27" t="s">
        <v>1682</v>
      </c>
      <c r="H80" s="11">
        <v>19</v>
      </c>
      <c r="I80" s="12" t="str">
        <f t="shared" si="7"/>
        <v>Aleksandro Stulginskio universitetas</v>
      </c>
    </row>
    <row r="81" spans="1:9" ht="60">
      <c r="A81" s="11">
        <v>79</v>
      </c>
      <c r="B81" s="18" t="str">
        <f t="shared" si="4"/>
        <v>AGROINOVACIJOS IR MAISTO TECHNOLOGIJOS</v>
      </c>
      <c r="C81" s="18" t="str">
        <f t="shared" si="5"/>
        <v>Funkcionalusis maistas</v>
      </c>
      <c r="D81" s="18" t="str">
        <f t="shared" si="6"/>
        <v>Techninė galimybių studija</v>
      </c>
      <c r="E81" s="21" t="s">
        <v>30</v>
      </c>
      <c r="F81" s="22" t="s">
        <v>1671</v>
      </c>
      <c r="G81" s="27" t="s">
        <v>1440</v>
      </c>
      <c r="H81" s="11">
        <v>15</v>
      </c>
      <c r="I81" s="12" t="str">
        <f t="shared" si="7"/>
        <v>Kauno kolegija</v>
      </c>
    </row>
    <row r="82" spans="1:9" ht="135">
      <c r="A82" s="11">
        <v>80</v>
      </c>
      <c r="B82" s="18" t="str">
        <f t="shared" si="4"/>
        <v>AGROINOVACIJOS IR MAISTO TECHNOLOGIJOS</v>
      </c>
      <c r="C82" s="18" t="str">
        <f t="shared" si="5"/>
        <v>Funkcionalusis maistas</v>
      </c>
      <c r="D82" s="18" t="str">
        <f t="shared" si="6"/>
        <v>Techninė galimybių studija</v>
      </c>
      <c r="E82" s="55" t="s">
        <v>30</v>
      </c>
      <c r="F82" s="56" t="s">
        <v>1394</v>
      </c>
      <c r="G82" s="94" t="s">
        <v>230</v>
      </c>
      <c r="H82" s="11">
        <v>22</v>
      </c>
      <c r="I82" s="12" t="str">
        <f t="shared" si="7"/>
        <v>VšĮ Kauno technologijos universitetas</v>
      </c>
    </row>
    <row r="83" spans="1:9" ht="60">
      <c r="A83" s="11">
        <v>81</v>
      </c>
      <c r="B83" s="18" t="str">
        <f t="shared" si="4"/>
        <v>AGROINOVACIJOS IR MAISTO TECHNOLOGIJOS</v>
      </c>
      <c r="C83" s="18" t="str">
        <f t="shared" si="5"/>
        <v>Funkcionalusis maistas</v>
      </c>
      <c r="D83" s="18" t="str">
        <f t="shared" si="6"/>
        <v>Techninė galimybių studija</v>
      </c>
      <c r="E83" s="21" t="s">
        <v>30</v>
      </c>
      <c r="F83" s="22" t="s">
        <v>1674</v>
      </c>
      <c r="G83" s="27" t="s">
        <v>1675</v>
      </c>
      <c r="H83" s="11">
        <v>17</v>
      </c>
      <c r="I83" s="12" t="str">
        <f t="shared" si="7"/>
        <v>Lietuvos sveikatos mokslų universitetas</v>
      </c>
    </row>
    <row r="84" spans="1:9" ht="60">
      <c r="A84" s="11">
        <v>82</v>
      </c>
      <c r="B84" s="18" t="str">
        <f t="shared" si="4"/>
        <v>AGROINOVACIJOS IR MAISTO TECHNOLOGIJOS</v>
      </c>
      <c r="C84" s="18" t="str">
        <f t="shared" si="5"/>
        <v>Funkcionalusis maistas</v>
      </c>
      <c r="D84" s="18" t="str">
        <f t="shared" si="6"/>
        <v>Techninė galimybių studija</v>
      </c>
      <c r="E84" s="55" t="s">
        <v>30</v>
      </c>
      <c r="F84" s="56" t="s">
        <v>1383</v>
      </c>
      <c r="G84" s="94" t="s">
        <v>230</v>
      </c>
      <c r="H84" s="11">
        <v>22</v>
      </c>
      <c r="I84" s="12" t="str">
        <f t="shared" si="7"/>
        <v>VšĮ Kauno technologijos universitetas</v>
      </c>
    </row>
    <row r="85" spans="1:9" ht="45">
      <c r="A85" s="11">
        <v>83</v>
      </c>
      <c r="B85" s="18" t="str">
        <f t="shared" si="4"/>
        <v>AGROINOVACIJOS IR MAISTO TECHNOLOGIJOS</v>
      </c>
      <c r="C85" s="18" t="str">
        <f t="shared" si="5"/>
        <v>Funkcionalusis maistas</v>
      </c>
      <c r="D85" s="18" t="str">
        <f t="shared" si="6"/>
        <v>Techninė galimybių studija</v>
      </c>
      <c r="E85" s="21" t="s">
        <v>30</v>
      </c>
      <c r="F85" s="22" t="s">
        <v>1669</v>
      </c>
      <c r="G85" s="27" t="s">
        <v>1670</v>
      </c>
      <c r="H85" s="11">
        <v>12</v>
      </c>
      <c r="I85" s="12" t="str">
        <f t="shared" si="7"/>
        <v>Lietuvos agrarinių ir miškų mokslų centras</v>
      </c>
    </row>
    <row r="86" spans="1:9" ht="60">
      <c r="A86" s="11">
        <v>84</v>
      </c>
      <c r="B86" s="18" t="str">
        <f t="shared" si="4"/>
        <v>AGROINOVACIJOS IR MAISTO TECHNOLOGIJOS</v>
      </c>
      <c r="C86" s="18" t="str">
        <f t="shared" si="5"/>
        <v>Funkcionalusis maistas</v>
      </c>
      <c r="D86" s="18" t="str">
        <f t="shared" si="6"/>
        <v>Techninė galimybių studija</v>
      </c>
      <c r="E86" s="21" t="s">
        <v>30</v>
      </c>
      <c r="F86" s="22" t="s">
        <v>1677</v>
      </c>
      <c r="G86" s="27" t="s">
        <v>1678</v>
      </c>
      <c r="H86" s="11">
        <v>17</v>
      </c>
      <c r="I86" s="12" t="str">
        <f t="shared" si="7"/>
        <v>Lietuvos sveikatos mokslų universitetas</v>
      </c>
    </row>
    <row r="87" spans="1:9" ht="75">
      <c r="A87" s="11">
        <v>85</v>
      </c>
      <c r="B87" s="18" t="str">
        <f t="shared" si="4"/>
        <v>AGROINOVACIJOS IR MAISTO TECHNOLOGIJOS</v>
      </c>
      <c r="C87" s="18" t="str">
        <f t="shared" si="5"/>
        <v>Funkcionalusis maistas</v>
      </c>
      <c r="D87" s="18" t="str">
        <f t="shared" si="6"/>
        <v>Techninė galimybių studija</v>
      </c>
      <c r="E87" s="21" t="s">
        <v>30</v>
      </c>
      <c r="F87" s="22" t="s">
        <v>1687</v>
      </c>
      <c r="G87" s="27" t="s">
        <v>1684</v>
      </c>
      <c r="H87" s="11">
        <v>31</v>
      </c>
      <c r="I87" s="12" t="str">
        <f t="shared" si="7"/>
        <v>Vytauto Didžiojo universitetas</v>
      </c>
    </row>
    <row r="88" spans="1:9" ht="60">
      <c r="A88" s="11">
        <v>86</v>
      </c>
      <c r="B88" s="18" t="str">
        <f t="shared" si="4"/>
        <v>AGROINOVACIJOS IR MAISTO TECHNOLOGIJOS</v>
      </c>
      <c r="C88" s="18" t="str">
        <f t="shared" si="5"/>
        <v>Funkcionalusis maistas</v>
      </c>
      <c r="D88" s="18" t="str">
        <f t="shared" si="6"/>
        <v>Techninė galimybių studija</v>
      </c>
      <c r="E88" s="55" t="s">
        <v>30</v>
      </c>
      <c r="F88" s="56" t="s">
        <v>1365</v>
      </c>
      <c r="G88" s="94" t="s">
        <v>230</v>
      </c>
      <c r="H88" s="11">
        <v>22</v>
      </c>
      <c r="I88" s="12" t="str">
        <f t="shared" si="7"/>
        <v>VšĮ Kauno technologijos universitetas</v>
      </c>
    </row>
    <row r="89" spans="1:9" ht="60">
      <c r="A89" s="11">
        <v>87</v>
      </c>
      <c r="B89" s="18" t="str">
        <f t="shared" si="4"/>
        <v>AGROINOVACIJOS IR MAISTO TECHNOLOGIJOS</v>
      </c>
      <c r="C89" s="18" t="str">
        <f t="shared" si="5"/>
        <v>Funkcionalusis maistas</v>
      </c>
      <c r="D89" s="18" t="str">
        <f t="shared" si="6"/>
        <v>Techninė galimybių studija</v>
      </c>
      <c r="E89" s="21" t="s">
        <v>30</v>
      </c>
      <c r="F89" s="22" t="s">
        <v>1672</v>
      </c>
      <c r="G89" s="27" t="s">
        <v>1440</v>
      </c>
      <c r="H89" s="11">
        <v>15</v>
      </c>
      <c r="I89" s="12" t="str">
        <f t="shared" si="7"/>
        <v>Kauno kolegija</v>
      </c>
    </row>
    <row r="90" spans="1:9" ht="60">
      <c r="A90" s="11">
        <v>88</v>
      </c>
      <c r="B90" s="18" t="str">
        <f t="shared" si="4"/>
        <v>AGROINOVACIJOS IR MAISTO TECHNOLOGIJOS</v>
      </c>
      <c r="C90" s="18" t="str">
        <f t="shared" si="5"/>
        <v>Funkcionalusis maistas</v>
      </c>
      <c r="D90" s="18" t="str">
        <f t="shared" si="6"/>
        <v>Techninė galimybių studija</v>
      </c>
      <c r="E90" s="21" t="s">
        <v>30</v>
      </c>
      <c r="F90" s="22" t="s">
        <v>1673</v>
      </c>
      <c r="G90" s="27" t="s">
        <v>1440</v>
      </c>
      <c r="H90" s="11">
        <v>15</v>
      </c>
      <c r="I90" s="12" t="str">
        <f t="shared" si="7"/>
        <v>Kauno kolegija</v>
      </c>
    </row>
    <row r="91" spans="1:9" ht="90">
      <c r="A91" s="11">
        <v>89</v>
      </c>
      <c r="B91" s="18" t="str">
        <f t="shared" si="4"/>
        <v>AGROINOVACIJOS IR MAISTO TECHNOLOGIJOS</v>
      </c>
      <c r="C91" s="18" t="str">
        <f t="shared" si="5"/>
        <v>Funkcionalusis maistas</v>
      </c>
      <c r="D91" s="18" t="str">
        <f t="shared" si="6"/>
        <v>Techninė galimybių studija</v>
      </c>
      <c r="E91" s="21" t="s">
        <v>30</v>
      </c>
      <c r="F91" s="22" t="s">
        <v>1690</v>
      </c>
      <c r="G91" s="27" t="s">
        <v>1691</v>
      </c>
      <c r="H91" s="11">
        <v>31</v>
      </c>
      <c r="I91" s="12" t="str">
        <f t="shared" si="7"/>
        <v>Vytauto Didžiojo universitetas</v>
      </c>
    </row>
    <row r="92" spans="1:9" ht="180">
      <c r="A92" s="11">
        <v>90</v>
      </c>
      <c r="B92" s="18" t="str">
        <f t="shared" si="4"/>
        <v>AGROINOVACIJOS IR MAISTO TECHNOLOGIJOS</v>
      </c>
      <c r="C92" s="18" t="str">
        <f t="shared" si="5"/>
        <v>Funkcionalusis maistas</v>
      </c>
      <c r="D92" s="18" t="str">
        <f t="shared" si="6"/>
        <v>Techninė galimybių studija</v>
      </c>
      <c r="E92" s="21" t="s">
        <v>30</v>
      </c>
      <c r="F92" s="22" t="s">
        <v>1688</v>
      </c>
      <c r="G92" s="27" t="s">
        <v>1689</v>
      </c>
      <c r="H92" s="11">
        <v>31</v>
      </c>
      <c r="I92" s="12" t="str">
        <f t="shared" si="7"/>
        <v>Vytauto Didžiojo universitetas</v>
      </c>
    </row>
    <row r="93" spans="1:9" ht="30">
      <c r="A93" s="11">
        <v>91</v>
      </c>
      <c r="B93" s="18" t="str">
        <f t="shared" si="4"/>
        <v>AGROINOVACIJOS IR MAISTO TECHNOLOGIJOS</v>
      </c>
      <c r="C93" s="18" t="str">
        <f t="shared" si="5"/>
        <v>Funkcionalusis maistas</v>
      </c>
      <c r="D93" s="18" t="str">
        <f t="shared" si="6"/>
        <v>Techninė galimybių studija</v>
      </c>
      <c r="E93" s="21" t="s">
        <v>30</v>
      </c>
      <c r="F93" s="22" t="s">
        <v>1680</v>
      </c>
      <c r="G93" s="23" t="s">
        <v>1489</v>
      </c>
      <c r="H93" s="11">
        <v>19</v>
      </c>
      <c r="I93" s="12" t="str">
        <f t="shared" si="7"/>
        <v>Aleksandro Stulginskio universitetas</v>
      </c>
    </row>
    <row r="94" spans="1:9" ht="60">
      <c r="A94" s="11">
        <v>92</v>
      </c>
      <c r="B94" s="18" t="str">
        <f t="shared" si="4"/>
        <v>AGROINOVACIJOS IR MAISTO TECHNOLOGIJOS</v>
      </c>
      <c r="C94" s="18" t="str">
        <f t="shared" si="5"/>
        <v>Funkcionalusis maistas</v>
      </c>
      <c r="D94" s="18" t="str">
        <f t="shared" si="6"/>
        <v>Techninė galimybių studija</v>
      </c>
      <c r="E94" s="21" t="s">
        <v>30</v>
      </c>
      <c r="F94" s="22" t="s">
        <v>1679</v>
      </c>
      <c r="G94" s="27" t="s">
        <v>963</v>
      </c>
      <c r="H94" s="11">
        <v>18</v>
      </c>
      <c r="I94" s="12" t="str">
        <f t="shared" si="7"/>
        <v>Valstybinis mokslinių tyrimų institutas Fizinių ir technologijos mokslų centras</v>
      </c>
    </row>
    <row r="95" spans="1:9" ht="75">
      <c r="A95" s="11">
        <v>93</v>
      </c>
      <c r="B95" s="18" t="str">
        <f t="shared" si="4"/>
        <v>AGROINOVACIJOS IR MAISTO TECHNOLOGIJOS</v>
      </c>
      <c r="C95" s="18" t="str">
        <f t="shared" si="5"/>
        <v>Funkcionalusis maistas</v>
      </c>
      <c r="D95" s="18" t="str">
        <f t="shared" si="6"/>
        <v>Techninė galimybių studija</v>
      </c>
      <c r="E95" s="21" t="s">
        <v>30</v>
      </c>
      <c r="F95" s="22" t="s">
        <v>1683</v>
      </c>
      <c r="G95" s="27" t="s">
        <v>1684</v>
      </c>
      <c r="H95" s="11">
        <v>31</v>
      </c>
      <c r="I95" s="12" t="str">
        <f t="shared" si="7"/>
        <v>Vytauto Didžiojo universitetas</v>
      </c>
    </row>
    <row r="96" spans="1:9" ht="75">
      <c r="A96" s="11">
        <v>94</v>
      </c>
      <c r="B96" s="18" t="str">
        <f t="shared" si="4"/>
        <v>AGROINOVACIJOS IR MAISTO TECHNOLOGIJOS</v>
      </c>
      <c r="C96" s="18" t="str">
        <f t="shared" si="5"/>
        <v>Funkcionalusis maistas</v>
      </c>
      <c r="D96" s="18" t="str">
        <f t="shared" si="6"/>
        <v>Techninė galimybių studija</v>
      </c>
      <c r="E96" s="21" t="s">
        <v>30</v>
      </c>
      <c r="F96" s="22" t="s">
        <v>1663</v>
      </c>
      <c r="G96" s="27" t="s">
        <v>1033</v>
      </c>
      <c r="H96" s="11">
        <v>1</v>
      </c>
      <c r="I96" s="12" t="str">
        <f t="shared" si="7"/>
        <v>Viešoji įstaiga Socialinių mokslų kolegija</v>
      </c>
    </row>
    <row r="97" spans="1:9" ht="75">
      <c r="A97" s="11">
        <v>95</v>
      </c>
      <c r="B97" s="18" t="str">
        <f t="shared" si="4"/>
        <v>AGROINOVACIJOS IR MAISTO TECHNOLOGIJOS</v>
      </c>
      <c r="C97" s="18" t="str">
        <f t="shared" si="5"/>
        <v>Funkcionalusis maistas</v>
      </c>
      <c r="D97" s="18" t="str">
        <f t="shared" si="6"/>
        <v>Techninė galimybių studija</v>
      </c>
      <c r="E97" s="21" t="s">
        <v>30</v>
      </c>
      <c r="F97" s="22" t="s">
        <v>1685</v>
      </c>
      <c r="G97" s="27" t="s">
        <v>1686</v>
      </c>
      <c r="H97" s="11">
        <v>31</v>
      </c>
      <c r="I97" s="12" t="str">
        <f t="shared" si="7"/>
        <v>Vytauto Didžiojo universitetas</v>
      </c>
    </row>
    <row r="98" spans="1:9" ht="45">
      <c r="A98" s="11">
        <v>96</v>
      </c>
      <c r="B98" s="18" t="str">
        <f t="shared" si="4"/>
        <v>AGROINOVACIJOS IR MAISTO TECHNOLOGIJOS</v>
      </c>
      <c r="C98" s="18" t="str">
        <f t="shared" si="5"/>
        <v>Funkcionalusis maistas</v>
      </c>
      <c r="D98" s="18" t="str">
        <f t="shared" si="6"/>
        <v>Techninė galimybių studija</v>
      </c>
      <c r="E98" s="21" t="s">
        <v>30</v>
      </c>
      <c r="F98" s="22" t="s">
        <v>1761</v>
      </c>
      <c r="G98" s="23" t="s">
        <v>1489</v>
      </c>
      <c r="H98" s="11">
        <v>19</v>
      </c>
      <c r="I98" s="12" t="str">
        <f t="shared" si="7"/>
        <v>Aleksandro Stulginskio universitetas</v>
      </c>
    </row>
    <row r="99" spans="1:9" ht="45">
      <c r="A99" s="11">
        <v>97</v>
      </c>
      <c r="B99" s="18" t="str">
        <f t="shared" si="4"/>
        <v>AGROINOVACIJOS IR MAISTO TECHNOLOGIJOS</v>
      </c>
      <c r="C99" s="18" t="str">
        <f t="shared" si="5"/>
        <v>Funkcionalusis maistas</v>
      </c>
      <c r="D99" s="18" t="str">
        <f t="shared" si="6"/>
        <v>Techninė galimybių studija</v>
      </c>
      <c r="E99" s="21" t="s">
        <v>30</v>
      </c>
      <c r="F99" s="22" t="s">
        <v>1666</v>
      </c>
      <c r="G99" s="27" t="s">
        <v>1667</v>
      </c>
      <c r="H99" s="11">
        <v>12</v>
      </c>
      <c r="I99" s="12" t="str">
        <f t="shared" si="7"/>
        <v>Lietuvos agrarinių ir miškų mokslų centras</v>
      </c>
    </row>
    <row r="100" spans="1:9" ht="45">
      <c r="A100" s="11">
        <v>98</v>
      </c>
      <c r="B100" s="18" t="str">
        <f t="shared" si="4"/>
        <v>AGROINOVACIJOS IR MAISTO TECHNOLOGIJOS</v>
      </c>
      <c r="C100" s="18" t="str">
        <f t="shared" si="5"/>
        <v>Funkcionalusis maistas</v>
      </c>
      <c r="D100" s="18" t="str">
        <f t="shared" si="6"/>
        <v>Techninė galimybių studija</v>
      </c>
      <c r="E100" s="21" t="s">
        <v>30</v>
      </c>
      <c r="F100" s="22" t="s">
        <v>1668</v>
      </c>
      <c r="G100" s="27" t="s">
        <v>1433</v>
      </c>
      <c r="H100" s="11">
        <v>12</v>
      </c>
      <c r="I100" s="12" t="str">
        <f t="shared" si="7"/>
        <v>Lietuvos agrarinių ir miškų mokslų centras</v>
      </c>
    </row>
    <row r="101" spans="1:9" ht="60">
      <c r="A101" s="11">
        <v>99</v>
      </c>
      <c r="B101" s="18" t="str">
        <f t="shared" si="4"/>
        <v>AGROINOVACIJOS IR MAISTO TECHNOLOGIJOS</v>
      </c>
      <c r="C101" s="18" t="str">
        <f t="shared" si="5"/>
        <v>Funkcionalusis maistas</v>
      </c>
      <c r="D101" s="18" t="str">
        <f t="shared" si="6"/>
        <v>Techninė galimybių studija</v>
      </c>
      <c r="E101" s="55" t="s">
        <v>30</v>
      </c>
      <c r="F101" s="56" t="s">
        <v>1364</v>
      </c>
      <c r="G101" s="94" t="s">
        <v>230</v>
      </c>
      <c r="H101" s="11">
        <v>22</v>
      </c>
      <c r="I101" s="12" t="str">
        <f t="shared" si="7"/>
        <v>VšĮ Kauno technologijos universitetas</v>
      </c>
    </row>
    <row r="102" spans="1:9" ht="45">
      <c r="A102" s="11">
        <v>100</v>
      </c>
      <c r="B102" s="18" t="str">
        <f t="shared" si="4"/>
        <v>AGROINOVACIJOS IR MAISTO TECHNOLOGIJOS</v>
      </c>
      <c r="C102" s="18" t="str">
        <f t="shared" si="5"/>
        <v>Funkcionalusis maistas</v>
      </c>
      <c r="D102" s="18" t="str">
        <f t="shared" si="6"/>
        <v>Techninė galimybių studija</v>
      </c>
      <c r="E102" s="21" t="s">
        <v>30</v>
      </c>
      <c r="F102" s="22" t="s">
        <v>1664</v>
      </c>
      <c r="G102" s="27" t="s">
        <v>1665</v>
      </c>
      <c r="H102" s="11">
        <v>12</v>
      </c>
      <c r="I102" s="12" t="str">
        <f t="shared" si="7"/>
        <v>Lietuvos agrarinių ir miškų mokslų centras</v>
      </c>
    </row>
    <row r="103" spans="1:9" ht="75">
      <c r="A103" s="11">
        <v>101</v>
      </c>
      <c r="B103" s="18" t="str">
        <f t="shared" si="4"/>
        <v>AGROINOVACIJOS IR MAISTO TECHNOLOGIJOS</v>
      </c>
      <c r="C103" s="18" t="str">
        <f t="shared" si="5"/>
        <v>Funkcionalusis maistas</v>
      </c>
      <c r="D103" s="18" t="str">
        <f t="shared" si="6"/>
        <v>Techninė galimybių studija</v>
      </c>
      <c r="E103" s="55" t="s">
        <v>30</v>
      </c>
      <c r="F103" s="56" t="s">
        <v>1397</v>
      </c>
      <c r="G103" s="94" t="s">
        <v>230</v>
      </c>
      <c r="H103" s="11">
        <v>22</v>
      </c>
      <c r="I103" s="12" t="str">
        <f t="shared" si="7"/>
        <v>VšĮ Kauno technologijos universitetas</v>
      </c>
    </row>
    <row r="104" spans="1:9" ht="60">
      <c r="A104" s="11">
        <v>102</v>
      </c>
      <c r="B104" s="18" t="str">
        <f t="shared" si="4"/>
        <v>AGROINOVACIJOS IR MAISTO TECHNOLOGIJOS</v>
      </c>
      <c r="C104" s="18" t="str">
        <f t="shared" si="5"/>
        <v>Inovatyvus biožaliavų kūrimas, tobulinimas ir perdirbimas (biorafinavimas)</v>
      </c>
      <c r="D104" s="18" t="str">
        <f t="shared" si="6"/>
        <v>Eksperimentinė plėtra</v>
      </c>
      <c r="E104" s="55" t="s">
        <v>34</v>
      </c>
      <c r="F104" s="56" t="s">
        <v>1373</v>
      </c>
      <c r="G104" s="94" t="s">
        <v>230</v>
      </c>
      <c r="H104" s="11">
        <v>22</v>
      </c>
      <c r="I104" s="12" t="str">
        <f t="shared" si="7"/>
        <v>VšĮ Kauno technologijos universitetas</v>
      </c>
    </row>
    <row r="105" spans="1:9" ht="60">
      <c r="A105" s="11">
        <v>103</v>
      </c>
      <c r="B105" s="18" t="str">
        <f t="shared" si="4"/>
        <v>AGROINOVACIJOS IR MAISTO TECHNOLOGIJOS</v>
      </c>
      <c r="C105" s="18" t="str">
        <f t="shared" si="5"/>
        <v>Inovatyvus biožaliavų kūrimas, tobulinimas ir perdirbimas (biorafinavimas)</v>
      </c>
      <c r="D105" s="18" t="str">
        <f t="shared" si="6"/>
        <v>Eksperimentinė plėtra</v>
      </c>
      <c r="E105" s="21" t="s">
        <v>34</v>
      </c>
      <c r="F105" s="22" t="s">
        <v>1807</v>
      </c>
      <c r="G105" s="27" t="s">
        <v>1027</v>
      </c>
      <c r="H105" s="11">
        <v>32</v>
      </c>
      <c r="I105" s="12" t="str">
        <f t="shared" si="7"/>
        <v>Vilniaus universitetas</v>
      </c>
    </row>
    <row r="106" spans="1:9" ht="60">
      <c r="A106" s="11">
        <v>104</v>
      </c>
      <c r="B106" s="18" t="str">
        <f t="shared" si="4"/>
        <v>AGROINOVACIJOS IR MAISTO TECHNOLOGIJOS</v>
      </c>
      <c r="C106" s="18" t="str">
        <f t="shared" si="5"/>
        <v>Inovatyvus biožaliavų kūrimas, tobulinimas ir perdirbimas (biorafinavimas)</v>
      </c>
      <c r="D106" s="18" t="str">
        <f t="shared" si="6"/>
        <v>Eksperimentinė plėtra</v>
      </c>
      <c r="E106" s="21" t="s">
        <v>34</v>
      </c>
      <c r="F106" s="22" t="s">
        <v>1803</v>
      </c>
      <c r="G106" s="27" t="s">
        <v>425</v>
      </c>
      <c r="H106" s="11">
        <v>32</v>
      </c>
      <c r="I106" s="12" t="str">
        <f t="shared" si="7"/>
        <v>Vilniaus universitetas</v>
      </c>
    </row>
    <row r="107" spans="1:9" ht="60">
      <c r="A107" s="11">
        <v>105</v>
      </c>
      <c r="B107" s="18" t="str">
        <f t="shared" si="4"/>
        <v>AGROINOVACIJOS IR MAISTO TECHNOLOGIJOS</v>
      </c>
      <c r="C107" s="18" t="str">
        <f t="shared" si="5"/>
        <v>Inovatyvus biožaliavų kūrimas, tobulinimas ir perdirbimas (biorafinavimas)</v>
      </c>
      <c r="D107" s="18" t="str">
        <f t="shared" si="6"/>
        <v>Eksperimentinė plėtra</v>
      </c>
      <c r="E107" s="21" t="s">
        <v>34</v>
      </c>
      <c r="F107" s="22" t="s">
        <v>1801</v>
      </c>
      <c r="G107" s="27" t="s">
        <v>425</v>
      </c>
      <c r="H107" s="11">
        <v>32</v>
      </c>
      <c r="I107" s="12" t="str">
        <f t="shared" si="7"/>
        <v>Vilniaus universitetas</v>
      </c>
    </row>
    <row r="108" spans="1:9" ht="75">
      <c r="A108" s="11">
        <v>106</v>
      </c>
      <c r="B108" s="18" t="str">
        <f t="shared" si="4"/>
        <v>AGROINOVACIJOS IR MAISTO TECHNOLOGIJOS</v>
      </c>
      <c r="C108" s="18" t="str">
        <f t="shared" si="5"/>
        <v>Inovatyvus biožaliavų kūrimas, tobulinimas ir perdirbimas (biorafinavimas)</v>
      </c>
      <c r="D108" s="18" t="str">
        <f t="shared" si="6"/>
        <v>Eksperimentinė plėtra</v>
      </c>
      <c r="E108" s="21" t="s">
        <v>34</v>
      </c>
      <c r="F108" s="22" t="s">
        <v>1798</v>
      </c>
      <c r="G108" s="27" t="s">
        <v>350</v>
      </c>
      <c r="H108" s="11">
        <v>31</v>
      </c>
      <c r="I108" s="12" t="str">
        <f t="shared" si="7"/>
        <v>Vytauto Didžiojo universitetas</v>
      </c>
    </row>
    <row r="109" spans="1:9" ht="60">
      <c r="A109" s="11">
        <v>107</v>
      </c>
      <c r="B109" s="18" t="str">
        <f t="shared" si="4"/>
        <v>AGROINOVACIJOS IR MAISTO TECHNOLOGIJOS</v>
      </c>
      <c r="C109" s="18" t="str">
        <f t="shared" si="5"/>
        <v>Inovatyvus biožaliavų kūrimas, tobulinimas ir perdirbimas (biorafinavimas)</v>
      </c>
      <c r="D109" s="18" t="str">
        <f t="shared" si="6"/>
        <v>Eksperimentinė plėtra</v>
      </c>
      <c r="E109" s="21" t="s">
        <v>34</v>
      </c>
      <c r="F109" s="22" t="s">
        <v>1804</v>
      </c>
      <c r="G109" s="27" t="s">
        <v>425</v>
      </c>
      <c r="H109" s="11">
        <v>32</v>
      </c>
      <c r="I109" s="12" t="str">
        <f t="shared" si="7"/>
        <v>Vilniaus universitetas</v>
      </c>
    </row>
    <row r="110" spans="1:9" ht="75">
      <c r="A110" s="11">
        <v>108</v>
      </c>
      <c r="B110" s="18" t="str">
        <f t="shared" si="4"/>
        <v>AGROINOVACIJOS IR MAISTO TECHNOLOGIJOS</v>
      </c>
      <c r="C110" s="18" t="str">
        <f t="shared" si="5"/>
        <v>Inovatyvus biožaliavų kūrimas, tobulinimas ir perdirbimas (biorafinavimas)</v>
      </c>
      <c r="D110" s="18" t="str">
        <f t="shared" si="6"/>
        <v>Eksperimentinė plėtra</v>
      </c>
      <c r="E110" s="126" t="s">
        <v>34</v>
      </c>
      <c r="F110" s="45" t="s">
        <v>979</v>
      </c>
      <c r="G110" s="89" t="s">
        <v>350</v>
      </c>
      <c r="H110" s="11">
        <v>31</v>
      </c>
      <c r="I110" s="12" t="str">
        <f t="shared" si="7"/>
        <v>Vytauto Didžiojo universitetas</v>
      </c>
    </row>
    <row r="111" spans="1:9" ht="60">
      <c r="A111" s="11">
        <v>109</v>
      </c>
      <c r="B111" s="18" t="str">
        <f t="shared" si="4"/>
        <v>AGROINOVACIJOS IR MAISTO TECHNOLOGIJOS</v>
      </c>
      <c r="C111" s="18" t="str">
        <f t="shared" si="5"/>
        <v>Inovatyvus biožaliavų kūrimas, tobulinimas ir perdirbimas (biorafinavimas)</v>
      </c>
      <c r="D111" s="18" t="str">
        <f t="shared" si="6"/>
        <v>Eksperimentinė plėtra</v>
      </c>
      <c r="E111" s="21" t="s">
        <v>34</v>
      </c>
      <c r="F111" s="22" t="s">
        <v>1791</v>
      </c>
      <c r="G111" s="27" t="s">
        <v>1442</v>
      </c>
      <c r="H111" s="11">
        <v>17</v>
      </c>
      <c r="I111" s="12" t="str">
        <f t="shared" si="7"/>
        <v>Lietuvos sveikatos mokslų universitetas</v>
      </c>
    </row>
    <row r="112" spans="1:9" ht="60">
      <c r="A112" s="11">
        <v>110</v>
      </c>
      <c r="B112" s="18" t="str">
        <f t="shared" si="4"/>
        <v>AGROINOVACIJOS IR MAISTO TECHNOLOGIJOS</v>
      </c>
      <c r="C112" s="18" t="str">
        <f t="shared" si="5"/>
        <v>Inovatyvus biožaliavų kūrimas, tobulinimas ir perdirbimas (biorafinavimas)</v>
      </c>
      <c r="D112" s="18" t="str">
        <f t="shared" si="6"/>
        <v>Eksperimentinė plėtra</v>
      </c>
      <c r="E112" s="21" t="s">
        <v>34</v>
      </c>
      <c r="F112" s="22" t="s">
        <v>1800</v>
      </c>
      <c r="G112" s="27" t="s">
        <v>425</v>
      </c>
      <c r="H112" s="11">
        <v>32</v>
      </c>
      <c r="I112" s="12" t="str">
        <f t="shared" si="7"/>
        <v>Vilniaus universitetas</v>
      </c>
    </row>
    <row r="113" spans="1:9" ht="60">
      <c r="A113" s="11">
        <v>111</v>
      </c>
      <c r="B113" s="18" t="str">
        <f t="shared" si="4"/>
        <v>AGROINOVACIJOS IR MAISTO TECHNOLOGIJOS</v>
      </c>
      <c r="C113" s="18" t="str">
        <f t="shared" si="5"/>
        <v>Inovatyvus biožaliavų kūrimas, tobulinimas ir perdirbimas (biorafinavimas)</v>
      </c>
      <c r="D113" s="18" t="str">
        <f t="shared" si="6"/>
        <v>Eksperimentinė plėtra</v>
      </c>
      <c r="E113" s="21" t="s">
        <v>34</v>
      </c>
      <c r="F113" s="22" t="s">
        <v>1783</v>
      </c>
      <c r="G113" s="27" t="s">
        <v>1751</v>
      </c>
      <c r="H113" s="11">
        <v>12</v>
      </c>
      <c r="I113" s="12" t="str">
        <f t="shared" si="7"/>
        <v>Lietuvos agrarinių ir miškų mokslų centras</v>
      </c>
    </row>
    <row r="114" spans="1:9" ht="60">
      <c r="A114" s="11">
        <v>112</v>
      </c>
      <c r="B114" s="18" t="str">
        <f t="shared" si="4"/>
        <v>AGROINOVACIJOS IR MAISTO TECHNOLOGIJOS</v>
      </c>
      <c r="C114" s="18" t="str">
        <f t="shared" si="5"/>
        <v>Inovatyvus biožaliavų kūrimas, tobulinimas ir perdirbimas (biorafinavimas)</v>
      </c>
      <c r="D114" s="18" t="str">
        <f t="shared" si="6"/>
        <v>Eksperimentinė plėtra</v>
      </c>
      <c r="E114" s="21" t="s">
        <v>34</v>
      </c>
      <c r="F114" s="22" t="s">
        <v>1789</v>
      </c>
      <c r="G114" s="27" t="s">
        <v>1790</v>
      </c>
      <c r="H114" s="11">
        <v>12</v>
      </c>
      <c r="I114" s="12" t="str">
        <f t="shared" si="7"/>
        <v>Lietuvos agrarinių ir miškų mokslų centras</v>
      </c>
    </row>
    <row r="115" spans="1:9" ht="60">
      <c r="A115" s="11">
        <v>113</v>
      </c>
      <c r="B115" s="18" t="str">
        <f t="shared" si="4"/>
        <v>AGROINOVACIJOS IR MAISTO TECHNOLOGIJOS</v>
      </c>
      <c r="C115" s="18" t="str">
        <f t="shared" si="5"/>
        <v>Inovatyvus biožaliavų kūrimas, tobulinimas ir perdirbimas (biorafinavimas)</v>
      </c>
      <c r="D115" s="18" t="str">
        <f t="shared" si="6"/>
        <v>Eksperimentinė plėtra</v>
      </c>
      <c r="E115" s="21" t="s">
        <v>34</v>
      </c>
      <c r="F115" s="22" t="s">
        <v>1778</v>
      </c>
      <c r="G115" s="27" t="s">
        <v>1779</v>
      </c>
      <c r="H115" s="11">
        <v>12</v>
      </c>
      <c r="I115" s="12" t="str">
        <f t="shared" si="7"/>
        <v>Lietuvos agrarinių ir miškų mokslų centras</v>
      </c>
    </row>
    <row r="116" spans="1:9" ht="60">
      <c r="A116" s="11">
        <v>114</v>
      </c>
      <c r="B116" s="18" t="str">
        <f t="shared" si="4"/>
        <v>AGROINOVACIJOS IR MAISTO TECHNOLOGIJOS</v>
      </c>
      <c r="C116" s="18" t="str">
        <f t="shared" si="5"/>
        <v>Inovatyvus biožaliavų kūrimas, tobulinimas ir perdirbimas (biorafinavimas)</v>
      </c>
      <c r="D116" s="18" t="str">
        <f t="shared" si="6"/>
        <v>Eksperimentinė plėtra</v>
      </c>
      <c r="E116" s="21" t="s">
        <v>34</v>
      </c>
      <c r="F116" s="22" t="s">
        <v>1780</v>
      </c>
      <c r="G116" s="27" t="s">
        <v>1542</v>
      </c>
      <c r="H116" s="11">
        <v>12</v>
      </c>
      <c r="I116" s="12" t="str">
        <f t="shared" si="7"/>
        <v>Lietuvos agrarinių ir miškų mokslų centras</v>
      </c>
    </row>
    <row r="117" spans="1:9" ht="60">
      <c r="A117" s="11">
        <v>115</v>
      </c>
      <c r="B117" s="18" t="str">
        <f t="shared" si="4"/>
        <v>AGROINOVACIJOS IR MAISTO TECHNOLOGIJOS</v>
      </c>
      <c r="C117" s="18" t="str">
        <f t="shared" si="5"/>
        <v>Inovatyvus biožaliavų kūrimas, tobulinimas ir perdirbimas (biorafinavimas)</v>
      </c>
      <c r="D117" s="18" t="str">
        <f t="shared" si="6"/>
        <v>Eksperimentinė plėtra</v>
      </c>
      <c r="E117" s="21" t="s">
        <v>34</v>
      </c>
      <c r="F117" s="22" t="s">
        <v>1774</v>
      </c>
      <c r="G117" s="27" t="s">
        <v>1775</v>
      </c>
      <c r="H117" s="11">
        <v>12</v>
      </c>
      <c r="I117" s="12" t="str">
        <f t="shared" si="7"/>
        <v>Lietuvos agrarinių ir miškų mokslų centras</v>
      </c>
    </row>
    <row r="118" spans="1:9" ht="60">
      <c r="A118" s="11">
        <v>116</v>
      </c>
      <c r="B118" s="18" t="str">
        <f t="shared" si="4"/>
        <v>AGROINOVACIJOS IR MAISTO TECHNOLOGIJOS</v>
      </c>
      <c r="C118" s="18" t="str">
        <f t="shared" si="5"/>
        <v>Inovatyvus biožaliavų kūrimas, tobulinimas ir perdirbimas (biorafinavimas)</v>
      </c>
      <c r="D118" s="18" t="str">
        <f t="shared" si="6"/>
        <v>Eksperimentinė plėtra</v>
      </c>
      <c r="E118" s="21" t="s">
        <v>34</v>
      </c>
      <c r="F118" s="22" t="s">
        <v>1797</v>
      </c>
      <c r="G118" s="27" t="s">
        <v>176</v>
      </c>
      <c r="H118" s="11">
        <v>21</v>
      </c>
      <c r="I118" s="12" t="str">
        <f t="shared" si="7"/>
        <v>Gamtos tyrimų centas</v>
      </c>
    </row>
    <row r="119" spans="1:9" ht="60">
      <c r="A119" s="11">
        <v>117</v>
      </c>
      <c r="B119" s="18" t="str">
        <f t="shared" si="4"/>
        <v>AGROINOVACIJOS IR MAISTO TECHNOLOGIJOS</v>
      </c>
      <c r="C119" s="18" t="str">
        <f t="shared" si="5"/>
        <v>Inovatyvus biožaliavų kūrimas, tobulinimas ir perdirbimas (biorafinavimas)</v>
      </c>
      <c r="D119" s="18" t="str">
        <f t="shared" si="6"/>
        <v>Eksperimentinė plėtra</v>
      </c>
      <c r="E119" s="21" t="s">
        <v>34</v>
      </c>
      <c r="F119" s="22" t="s">
        <v>1781</v>
      </c>
      <c r="G119" s="27" t="s">
        <v>1782</v>
      </c>
      <c r="H119" s="11">
        <v>12</v>
      </c>
      <c r="I119" s="12" t="str">
        <f t="shared" si="7"/>
        <v>Lietuvos agrarinių ir miškų mokslų centras</v>
      </c>
    </row>
    <row r="120" spans="1:9" ht="60">
      <c r="A120" s="11">
        <v>118</v>
      </c>
      <c r="B120" s="18" t="str">
        <f t="shared" si="4"/>
        <v>AGROINOVACIJOS IR MAISTO TECHNOLOGIJOS</v>
      </c>
      <c r="C120" s="18" t="str">
        <f t="shared" si="5"/>
        <v>Inovatyvus biožaliavų kūrimas, tobulinimas ir perdirbimas (biorafinavimas)</v>
      </c>
      <c r="D120" s="18" t="str">
        <f t="shared" si="6"/>
        <v>Eksperimentinė plėtra</v>
      </c>
      <c r="E120" s="21" t="s">
        <v>34</v>
      </c>
      <c r="F120" s="22" t="s">
        <v>1776</v>
      </c>
      <c r="G120" s="27" t="s">
        <v>1777</v>
      </c>
      <c r="H120" s="11">
        <v>12</v>
      </c>
      <c r="I120" s="12" t="str">
        <f t="shared" si="7"/>
        <v>Lietuvos agrarinių ir miškų mokslų centras</v>
      </c>
    </row>
    <row r="121" spans="1:9" ht="60">
      <c r="A121" s="11">
        <v>119</v>
      </c>
      <c r="B121" s="18" t="str">
        <f t="shared" si="4"/>
        <v>AGROINOVACIJOS IR MAISTO TECHNOLOGIJOS</v>
      </c>
      <c r="C121" s="18" t="str">
        <f t="shared" si="5"/>
        <v>Inovatyvus biožaliavų kūrimas, tobulinimas ir perdirbimas (biorafinavimas)</v>
      </c>
      <c r="D121" s="18" t="str">
        <f t="shared" si="6"/>
        <v>Eksperimentinė plėtra</v>
      </c>
      <c r="E121" s="21" t="s">
        <v>34</v>
      </c>
      <c r="F121" s="22" t="s">
        <v>1788</v>
      </c>
      <c r="G121" s="27" t="s">
        <v>1782</v>
      </c>
      <c r="H121" s="11">
        <v>12</v>
      </c>
      <c r="I121" s="12" t="str">
        <f t="shared" si="7"/>
        <v>Lietuvos agrarinių ir miškų mokslų centras</v>
      </c>
    </row>
    <row r="122" spans="1:9" ht="60">
      <c r="A122" s="11">
        <v>120</v>
      </c>
      <c r="B122" s="18" t="str">
        <f t="shared" si="4"/>
        <v>AGROINOVACIJOS IR MAISTO TECHNOLOGIJOS</v>
      </c>
      <c r="C122" s="18" t="str">
        <f t="shared" si="5"/>
        <v>Inovatyvus biožaliavų kūrimas, tobulinimas ir perdirbimas (biorafinavimas)</v>
      </c>
      <c r="D122" s="18" t="str">
        <f t="shared" si="6"/>
        <v>Eksperimentinė plėtra</v>
      </c>
      <c r="E122" s="21" t="s">
        <v>34</v>
      </c>
      <c r="F122" s="22" t="s">
        <v>1794</v>
      </c>
      <c r="G122" s="27" t="s">
        <v>1472</v>
      </c>
      <c r="H122" s="11">
        <v>19</v>
      </c>
      <c r="I122" s="12" t="str">
        <f t="shared" si="7"/>
        <v>Aleksandro Stulginskio universitetas</v>
      </c>
    </row>
    <row r="123" spans="1:9" ht="60">
      <c r="A123" s="11">
        <v>121</v>
      </c>
      <c r="B123" s="18" t="str">
        <f t="shared" si="4"/>
        <v>AGROINOVACIJOS IR MAISTO TECHNOLOGIJOS</v>
      </c>
      <c r="C123" s="18" t="str">
        <f t="shared" si="5"/>
        <v>Inovatyvus biožaliavų kūrimas, tobulinimas ir perdirbimas (biorafinavimas)</v>
      </c>
      <c r="D123" s="18" t="str">
        <f t="shared" si="6"/>
        <v>Eksperimentinė plėtra</v>
      </c>
      <c r="E123" s="21" t="s">
        <v>34</v>
      </c>
      <c r="F123" s="22" t="s">
        <v>1793</v>
      </c>
      <c r="G123" s="27" t="s">
        <v>1472</v>
      </c>
      <c r="H123" s="11">
        <v>19</v>
      </c>
      <c r="I123" s="12" t="str">
        <f t="shared" si="7"/>
        <v>Aleksandro Stulginskio universitetas</v>
      </c>
    </row>
    <row r="124" spans="1:9" ht="60">
      <c r="A124" s="11">
        <v>122</v>
      </c>
      <c r="B124" s="18" t="str">
        <f t="shared" si="4"/>
        <v>AGROINOVACIJOS IR MAISTO TECHNOLOGIJOS</v>
      </c>
      <c r="C124" s="18" t="str">
        <f t="shared" si="5"/>
        <v>Inovatyvus biožaliavų kūrimas, tobulinimas ir perdirbimas (biorafinavimas)</v>
      </c>
      <c r="D124" s="18" t="str">
        <f t="shared" si="6"/>
        <v>Eksperimentinė plėtra</v>
      </c>
      <c r="E124" s="21" t="s">
        <v>34</v>
      </c>
      <c r="F124" s="22" t="s">
        <v>1799</v>
      </c>
      <c r="G124" s="27" t="s">
        <v>425</v>
      </c>
      <c r="H124" s="11">
        <v>32</v>
      </c>
      <c r="I124" s="12" t="str">
        <f t="shared" si="7"/>
        <v>Vilniaus universitetas</v>
      </c>
    </row>
    <row r="125" spans="1:9" ht="60">
      <c r="A125" s="11">
        <v>123</v>
      </c>
      <c r="B125" s="18" t="str">
        <f t="shared" si="4"/>
        <v>AGROINOVACIJOS IR MAISTO TECHNOLOGIJOS</v>
      </c>
      <c r="C125" s="18" t="str">
        <f t="shared" si="5"/>
        <v>Inovatyvus biožaliavų kūrimas, tobulinimas ir perdirbimas (biorafinavimas)</v>
      </c>
      <c r="D125" s="18" t="str">
        <f t="shared" si="6"/>
        <v>Eksperimentinė plėtra</v>
      </c>
      <c r="E125" s="55" t="s">
        <v>34</v>
      </c>
      <c r="F125" s="56" t="s">
        <v>1426</v>
      </c>
      <c r="G125" s="94" t="s">
        <v>230</v>
      </c>
      <c r="H125" s="11">
        <v>22</v>
      </c>
      <c r="I125" s="12" t="str">
        <f t="shared" si="7"/>
        <v>VšĮ Kauno technologijos universitetas</v>
      </c>
    </row>
    <row r="126" spans="1:9" ht="60">
      <c r="A126" s="11">
        <v>124</v>
      </c>
      <c r="B126" s="18" t="str">
        <f t="shared" si="4"/>
        <v>AGROINOVACIJOS IR MAISTO TECHNOLOGIJOS</v>
      </c>
      <c r="C126" s="18" t="str">
        <f t="shared" si="5"/>
        <v>Inovatyvus biožaliavų kūrimas, tobulinimas ir perdirbimas (biorafinavimas)</v>
      </c>
      <c r="D126" s="18" t="str">
        <f t="shared" si="6"/>
        <v>Eksperimentinė plėtra</v>
      </c>
      <c r="E126" s="21" t="s">
        <v>34</v>
      </c>
      <c r="F126" s="22" t="s">
        <v>1784</v>
      </c>
      <c r="G126" s="27" t="s">
        <v>1785</v>
      </c>
      <c r="H126" s="11">
        <v>12</v>
      </c>
      <c r="I126" s="12" t="str">
        <f t="shared" si="7"/>
        <v>Lietuvos agrarinių ir miškų mokslų centras</v>
      </c>
    </row>
    <row r="127" spans="1:9" ht="60">
      <c r="A127" s="11">
        <v>125</v>
      </c>
      <c r="B127" s="18" t="str">
        <f t="shared" si="4"/>
        <v>AGROINOVACIJOS IR MAISTO TECHNOLOGIJOS</v>
      </c>
      <c r="C127" s="18" t="str">
        <f t="shared" si="5"/>
        <v>Inovatyvus biožaliavų kūrimas, tobulinimas ir perdirbimas (biorafinavimas)</v>
      </c>
      <c r="D127" s="18" t="str">
        <f t="shared" si="6"/>
        <v>Eksperimentinė plėtra</v>
      </c>
      <c r="E127" s="21" t="s">
        <v>34</v>
      </c>
      <c r="F127" s="22" t="s">
        <v>1802</v>
      </c>
      <c r="G127" s="27" t="s">
        <v>425</v>
      </c>
      <c r="H127" s="11">
        <v>32</v>
      </c>
      <c r="I127" s="12" t="str">
        <f t="shared" si="7"/>
        <v>Vilniaus universitetas</v>
      </c>
    </row>
    <row r="128" spans="1:9" ht="60">
      <c r="A128" s="11">
        <v>126</v>
      </c>
      <c r="B128" s="18" t="str">
        <f t="shared" si="4"/>
        <v>AGROINOVACIJOS IR MAISTO TECHNOLOGIJOS</v>
      </c>
      <c r="C128" s="18" t="str">
        <f t="shared" si="5"/>
        <v>Inovatyvus biožaliavų kūrimas, tobulinimas ir perdirbimas (biorafinavimas)</v>
      </c>
      <c r="D128" s="18" t="str">
        <f t="shared" si="6"/>
        <v>Eksperimentinė plėtra</v>
      </c>
      <c r="E128" s="21" t="s">
        <v>34</v>
      </c>
      <c r="F128" s="22" t="s">
        <v>1796</v>
      </c>
      <c r="G128" s="27" t="s">
        <v>367</v>
      </c>
      <c r="H128" s="11">
        <v>20</v>
      </c>
      <c r="I128" s="12" t="str">
        <f t="shared" si="7"/>
        <v>Baltijos pažangių technologijų institutas</v>
      </c>
    </row>
    <row r="129" spans="1:9" ht="60">
      <c r="A129" s="11">
        <v>127</v>
      </c>
      <c r="B129" s="18" t="str">
        <f t="shared" si="4"/>
        <v>AGROINOVACIJOS IR MAISTO TECHNOLOGIJOS</v>
      </c>
      <c r="C129" s="18" t="str">
        <f t="shared" si="5"/>
        <v>Inovatyvus biožaliavų kūrimas, tobulinimas ir perdirbimas (biorafinavimas)</v>
      </c>
      <c r="D129" s="18" t="str">
        <f t="shared" si="6"/>
        <v>Eksperimentinė plėtra</v>
      </c>
      <c r="E129" s="21" t="s">
        <v>34</v>
      </c>
      <c r="F129" s="22" t="s">
        <v>1795</v>
      </c>
      <c r="G129" s="27" t="s">
        <v>367</v>
      </c>
      <c r="H129" s="11">
        <v>20</v>
      </c>
      <c r="I129" s="12" t="str">
        <f t="shared" si="7"/>
        <v>Baltijos pažangių technologijų institutas</v>
      </c>
    </row>
    <row r="130" spans="1:9" ht="105">
      <c r="A130" s="11">
        <v>128</v>
      </c>
      <c r="B130" s="18" t="str">
        <f t="shared" si="4"/>
        <v>AGROINOVACIJOS IR MAISTO TECHNOLOGIJOS</v>
      </c>
      <c r="C130" s="18" t="str">
        <f t="shared" si="5"/>
        <v>Inovatyvus biožaliavų kūrimas, tobulinimas ir perdirbimas (biorafinavimas)</v>
      </c>
      <c r="D130" s="18" t="str">
        <f t="shared" si="6"/>
        <v>Eksperimentinė plėtra</v>
      </c>
      <c r="E130" s="55" t="s">
        <v>34</v>
      </c>
      <c r="F130" s="56" t="s">
        <v>1391</v>
      </c>
      <c r="G130" s="94" t="s">
        <v>230</v>
      </c>
      <c r="H130" s="11">
        <v>22</v>
      </c>
      <c r="I130" s="12" t="str">
        <f t="shared" si="7"/>
        <v>VšĮ Kauno technologijos universitetas</v>
      </c>
    </row>
    <row r="131" spans="1:9" ht="60">
      <c r="A131" s="11">
        <v>129</v>
      </c>
      <c r="B131" s="18" t="str">
        <f t="shared" ref="B131:B194" si="8">IF(ISBLANK(E131), ,VLOOKUP(E131, Kodai,2, FALSE))</f>
        <v>AGROINOVACIJOS IR MAISTO TECHNOLOGIJOS</v>
      </c>
      <c r="C131" s="18" t="str">
        <f t="shared" ref="C131:C194" si="9">IF(ISBLANK(E131), ,VLOOKUP(E131, Kodai,3, FALSE))</f>
        <v>Inovatyvus biožaliavų kūrimas, tobulinimas ir perdirbimas (biorafinavimas)</v>
      </c>
      <c r="D131" s="18" t="str">
        <f t="shared" ref="D131:D194" si="10">IF(ISBLANK(E131), ,VLOOKUP(E131, Kodai,4, FALSE))</f>
        <v>Eksperimentinė plėtra</v>
      </c>
      <c r="E131" s="21" t="s">
        <v>34</v>
      </c>
      <c r="F131" s="22" t="s">
        <v>1805</v>
      </c>
      <c r="G131" s="27" t="s">
        <v>429</v>
      </c>
      <c r="H131" s="11">
        <v>32</v>
      </c>
      <c r="I131" s="12" t="str">
        <f t="shared" ref="I131:I194" si="11">IF(ISBLANK(H131), ,VLOOKUP(H131, Institucijos,2, FALSE))</f>
        <v>Vilniaus universitetas</v>
      </c>
    </row>
    <row r="132" spans="1:9" ht="120">
      <c r="A132" s="11">
        <v>130</v>
      </c>
      <c r="B132" s="18" t="str">
        <f t="shared" si="8"/>
        <v>AGROINOVACIJOS IR MAISTO TECHNOLOGIJOS</v>
      </c>
      <c r="C132" s="18" t="str">
        <f t="shared" si="9"/>
        <v>Inovatyvus biožaliavų kūrimas, tobulinimas ir perdirbimas (biorafinavimas)</v>
      </c>
      <c r="D132" s="18" t="str">
        <f t="shared" si="10"/>
        <v>Eksperimentinė plėtra</v>
      </c>
      <c r="E132" s="55" t="s">
        <v>34</v>
      </c>
      <c r="F132" s="56" t="s">
        <v>1425</v>
      </c>
      <c r="G132" s="94" t="s">
        <v>230</v>
      </c>
      <c r="H132" s="11">
        <v>22</v>
      </c>
      <c r="I132" s="12" t="str">
        <f t="shared" si="11"/>
        <v>VšĮ Kauno technologijos universitetas</v>
      </c>
    </row>
    <row r="133" spans="1:9" ht="120">
      <c r="A133" s="11">
        <v>131</v>
      </c>
      <c r="B133" s="18" t="str">
        <f t="shared" si="8"/>
        <v>AGROINOVACIJOS IR MAISTO TECHNOLOGIJOS</v>
      </c>
      <c r="C133" s="18" t="str">
        <f t="shared" si="9"/>
        <v>Inovatyvus biožaliavų kūrimas, tobulinimas ir perdirbimas (biorafinavimas)</v>
      </c>
      <c r="D133" s="18" t="str">
        <f t="shared" si="10"/>
        <v>Eksperimentinė plėtra</v>
      </c>
      <c r="E133" s="55" t="s">
        <v>34</v>
      </c>
      <c r="F133" s="56" t="s">
        <v>1425</v>
      </c>
      <c r="G133" s="94" t="s">
        <v>230</v>
      </c>
      <c r="H133" s="11">
        <v>22</v>
      </c>
      <c r="I133" s="12" t="str">
        <f t="shared" si="11"/>
        <v>VšĮ Kauno technologijos universitetas</v>
      </c>
    </row>
    <row r="134" spans="1:9" ht="60">
      <c r="A134" s="11">
        <v>132</v>
      </c>
      <c r="B134" s="18" t="str">
        <f t="shared" si="8"/>
        <v>AGROINOVACIJOS IR MAISTO TECHNOLOGIJOS</v>
      </c>
      <c r="C134" s="18" t="str">
        <f t="shared" si="9"/>
        <v>Inovatyvus biožaliavų kūrimas, tobulinimas ir perdirbimas (biorafinavimas)</v>
      </c>
      <c r="D134" s="18" t="str">
        <f t="shared" si="10"/>
        <v>Eksperimentinė plėtra</v>
      </c>
      <c r="E134" s="21" t="s">
        <v>34</v>
      </c>
      <c r="F134" s="22" t="s">
        <v>1806</v>
      </c>
      <c r="G134" s="27" t="s">
        <v>429</v>
      </c>
      <c r="H134" s="11">
        <v>32</v>
      </c>
      <c r="I134" s="12" t="str">
        <f t="shared" si="11"/>
        <v>Vilniaus universitetas</v>
      </c>
    </row>
    <row r="135" spans="1:9" ht="75">
      <c r="A135" s="11">
        <v>133</v>
      </c>
      <c r="B135" s="18" t="str">
        <f t="shared" si="8"/>
        <v>AGROINOVACIJOS IR MAISTO TECHNOLOGIJOS</v>
      </c>
      <c r="C135" s="18" t="str">
        <f t="shared" si="9"/>
        <v>Inovatyvus biožaliavų kūrimas, tobulinimas ir perdirbimas (biorafinavimas)</v>
      </c>
      <c r="D135" s="18" t="str">
        <f t="shared" si="10"/>
        <v>Eksperimentinė plėtra</v>
      </c>
      <c r="E135" s="55" t="s">
        <v>34</v>
      </c>
      <c r="F135" s="56" t="s">
        <v>1390</v>
      </c>
      <c r="G135" s="94" t="s">
        <v>230</v>
      </c>
      <c r="H135" s="11">
        <v>22</v>
      </c>
      <c r="I135" s="12" t="str">
        <f t="shared" si="11"/>
        <v>VšĮ Kauno technologijos universitetas</v>
      </c>
    </row>
    <row r="136" spans="1:9" ht="60">
      <c r="A136" s="11">
        <v>134</v>
      </c>
      <c r="B136" s="18" t="str">
        <f t="shared" si="8"/>
        <v>AGROINOVACIJOS IR MAISTO TECHNOLOGIJOS</v>
      </c>
      <c r="C136" s="18" t="str">
        <f t="shared" si="9"/>
        <v>Inovatyvus biožaliavų kūrimas, tobulinimas ir perdirbimas (biorafinavimas)</v>
      </c>
      <c r="D136" s="18" t="str">
        <f t="shared" si="10"/>
        <v>Moksliniai tyrimai</v>
      </c>
      <c r="E136" s="21" t="s">
        <v>35</v>
      </c>
      <c r="F136" s="22" t="s">
        <v>1808</v>
      </c>
      <c r="G136" s="27" t="s">
        <v>1809</v>
      </c>
      <c r="H136" s="11">
        <v>15</v>
      </c>
      <c r="I136" s="12" t="str">
        <f t="shared" si="11"/>
        <v>Kauno kolegija</v>
      </c>
    </row>
    <row r="137" spans="1:9" ht="60">
      <c r="A137" s="11">
        <v>135</v>
      </c>
      <c r="B137" s="18" t="str">
        <f t="shared" si="8"/>
        <v>AGROINOVACIJOS IR MAISTO TECHNOLOGIJOS</v>
      </c>
      <c r="C137" s="18" t="str">
        <f t="shared" si="9"/>
        <v>Inovatyvus biožaliavų kūrimas, tobulinimas ir perdirbimas (biorafinavimas)</v>
      </c>
      <c r="D137" s="18" t="str">
        <f t="shared" si="10"/>
        <v>Moksliniai tyrimai</v>
      </c>
      <c r="E137" s="55" t="s">
        <v>35</v>
      </c>
      <c r="F137" s="56" t="s">
        <v>1373</v>
      </c>
      <c r="G137" s="94" t="s">
        <v>230</v>
      </c>
      <c r="H137" s="11">
        <v>22</v>
      </c>
      <c r="I137" s="12" t="str">
        <f t="shared" si="11"/>
        <v>VšĮ Kauno technologijos universitetas</v>
      </c>
    </row>
    <row r="138" spans="1:9" ht="75">
      <c r="A138" s="11">
        <v>136</v>
      </c>
      <c r="B138" s="18" t="str">
        <f t="shared" si="8"/>
        <v>AGROINOVACIJOS IR MAISTO TECHNOLOGIJOS</v>
      </c>
      <c r="C138" s="18" t="str">
        <f t="shared" si="9"/>
        <v>Inovatyvus biožaliavų kūrimas, tobulinimas ir perdirbimas (biorafinavimas)</v>
      </c>
      <c r="D138" s="18" t="str">
        <f t="shared" si="10"/>
        <v>Moksliniai tyrimai</v>
      </c>
      <c r="E138" s="21" t="s">
        <v>35</v>
      </c>
      <c r="F138" s="22" t="s">
        <v>1810</v>
      </c>
      <c r="G138" s="27" t="s">
        <v>324</v>
      </c>
      <c r="H138" s="11">
        <v>18</v>
      </c>
      <c r="I138" s="12" t="str">
        <f t="shared" si="11"/>
        <v>Valstybinis mokslinių tyrimų institutas Fizinių ir technologijos mokslų centras</v>
      </c>
    </row>
    <row r="139" spans="1:9" ht="60">
      <c r="A139" s="11">
        <v>137</v>
      </c>
      <c r="B139" s="18" t="str">
        <f t="shared" si="8"/>
        <v>AGROINOVACIJOS IR MAISTO TECHNOLOGIJOS</v>
      </c>
      <c r="C139" s="18" t="str">
        <f t="shared" si="9"/>
        <v>Inovatyvus biožaliavų kūrimas, tobulinimas ir perdirbimas (biorafinavimas)</v>
      </c>
      <c r="D139" s="18" t="str">
        <f t="shared" si="10"/>
        <v>Moksliniai tyrimai</v>
      </c>
      <c r="E139" s="21" t="s">
        <v>35</v>
      </c>
      <c r="F139" s="22" t="s">
        <v>1815</v>
      </c>
      <c r="G139" s="27" t="s">
        <v>1027</v>
      </c>
      <c r="H139" s="11">
        <v>32</v>
      </c>
      <c r="I139" s="12" t="str">
        <f t="shared" si="11"/>
        <v>Vilniaus universitetas</v>
      </c>
    </row>
    <row r="140" spans="1:9" ht="60">
      <c r="A140" s="11">
        <v>138</v>
      </c>
      <c r="B140" s="18" t="str">
        <f t="shared" si="8"/>
        <v>AGROINOVACIJOS IR MAISTO TECHNOLOGIJOS</v>
      </c>
      <c r="C140" s="18" t="str">
        <f t="shared" si="9"/>
        <v>Inovatyvus biožaliavų kūrimas, tobulinimas ir perdirbimas (biorafinavimas)</v>
      </c>
      <c r="D140" s="18" t="str">
        <f t="shared" si="10"/>
        <v>Moksliniai tyrimai</v>
      </c>
      <c r="E140" s="55" t="s">
        <v>35</v>
      </c>
      <c r="F140" s="56" t="s">
        <v>1427</v>
      </c>
      <c r="G140" s="94" t="s">
        <v>230</v>
      </c>
      <c r="H140" s="11">
        <v>22</v>
      </c>
      <c r="I140" s="12" t="str">
        <f t="shared" si="11"/>
        <v>VšĮ Kauno technologijos universitetas</v>
      </c>
    </row>
    <row r="141" spans="1:9" ht="60">
      <c r="A141" s="11">
        <v>139</v>
      </c>
      <c r="B141" s="18" t="str">
        <f t="shared" si="8"/>
        <v>AGROINOVACIJOS IR MAISTO TECHNOLOGIJOS</v>
      </c>
      <c r="C141" s="18" t="str">
        <f t="shared" si="9"/>
        <v>Inovatyvus biožaliavų kūrimas, tobulinimas ir perdirbimas (biorafinavimas)</v>
      </c>
      <c r="D141" s="18" t="str">
        <f t="shared" si="10"/>
        <v>Moksliniai tyrimai</v>
      </c>
      <c r="E141" s="21" t="s">
        <v>35</v>
      </c>
      <c r="F141" s="22" t="s">
        <v>1813</v>
      </c>
      <c r="G141" s="27" t="s">
        <v>836</v>
      </c>
      <c r="H141" s="11">
        <v>19</v>
      </c>
      <c r="I141" s="12" t="str">
        <f t="shared" si="11"/>
        <v>Aleksandro Stulginskio universitetas</v>
      </c>
    </row>
    <row r="142" spans="1:9" ht="60">
      <c r="A142" s="11">
        <v>140</v>
      </c>
      <c r="B142" s="18" t="str">
        <f t="shared" si="8"/>
        <v>AGROINOVACIJOS IR MAISTO TECHNOLOGIJOS</v>
      </c>
      <c r="C142" s="18" t="str">
        <f t="shared" si="9"/>
        <v>Inovatyvus biožaliavų kūrimas, tobulinimas ir perdirbimas (biorafinavimas)</v>
      </c>
      <c r="D142" s="18" t="str">
        <f t="shared" si="10"/>
        <v>Moksliniai tyrimai</v>
      </c>
      <c r="E142" s="21" t="s">
        <v>35</v>
      </c>
      <c r="F142" s="22" t="s">
        <v>1814</v>
      </c>
      <c r="G142" s="27" t="s">
        <v>1191</v>
      </c>
      <c r="H142" s="11">
        <v>31</v>
      </c>
      <c r="I142" s="12" t="str">
        <f t="shared" si="11"/>
        <v>Vytauto Didžiojo universitetas</v>
      </c>
    </row>
    <row r="143" spans="1:9" ht="60">
      <c r="A143" s="11">
        <v>141</v>
      </c>
      <c r="B143" s="18" t="str">
        <f t="shared" si="8"/>
        <v>AGROINOVACIJOS IR MAISTO TECHNOLOGIJOS</v>
      </c>
      <c r="C143" s="18" t="str">
        <f t="shared" si="9"/>
        <v>Inovatyvus biožaliavų kūrimas, tobulinimas ir perdirbimas (biorafinavimas)</v>
      </c>
      <c r="D143" s="18" t="str">
        <f t="shared" si="10"/>
        <v>Moksliniai tyrimai</v>
      </c>
      <c r="E143" s="21" t="s">
        <v>35</v>
      </c>
      <c r="F143" s="22" t="s">
        <v>1812</v>
      </c>
      <c r="G143" s="27" t="s">
        <v>834</v>
      </c>
      <c r="H143" s="11">
        <v>19</v>
      </c>
      <c r="I143" s="12" t="str">
        <f t="shared" si="11"/>
        <v>Aleksandro Stulginskio universitetas</v>
      </c>
    </row>
    <row r="144" spans="1:9" ht="105">
      <c r="A144" s="11">
        <v>142</v>
      </c>
      <c r="B144" s="18" t="str">
        <f t="shared" si="8"/>
        <v>AGROINOVACIJOS IR MAISTO TECHNOLOGIJOS</v>
      </c>
      <c r="C144" s="18" t="str">
        <f t="shared" si="9"/>
        <v>Inovatyvus biožaliavų kūrimas, tobulinimas ir perdirbimas (biorafinavimas)</v>
      </c>
      <c r="D144" s="18" t="str">
        <f t="shared" si="10"/>
        <v>Moksliniai tyrimai</v>
      </c>
      <c r="E144" s="55" t="s">
        <v>35</v>
      </c>
      <c r="F144" s="56" t="s">
        <v>1413</v>
      </c>
      <c r="G144" s="94" t="s">
        <v>230</v>
      </c>
      <c r="H144" s="11">
        <v>22</v>
      </c>
      <c r="I144" s="12" t="str">
        <f t="shared" si="11"/>
        <v>VšĮ Kauno technologijos universitetas</v>
      </c>
    </row>
    <row r="145" spans="1:9" ht="60">
      <c r="A145" s="11">
        <v>143</v>
      </c>
      <c r="B145" s="18" t="str">
        <f t="shared" si="8"/>
        <v>AGROINOVACIJOS IR MAISTO TECHNOLOGIJOS</v>
      </c>
      <c r="C145" s="18" t="str">
        <f t="shared" si="9"/>
        <v>Inovatyvus biožaliavų kūrimas, tobulinimas ir perdirbimas (biorafinavimas)</v>
      </c>
      <c r="D145" s="18" t="str">
        <f t="shared" si="10"/>
        <v>Techninė galimybių studija</v>
      </c>
      <c r="E145" s="21" t="s">
        <v>33</v>
      </c>
      <c r="F145" s="22" t="s">
        <v>1770</v>
      </c>
      <c r="G145" s="27" t="s">
        <v>425</v>
      </c>
      <c r="H145" s="11">
        <v>32</v>
      </c>
      <c r="I145" s="12" t="str">
        <f t="shared" si="11"/>
        <v>Vilniaus universitetas</v>
      </c>
    </row>
    <row r="146" spans="1:9" ht="75">
      <c r="A146" s="11">
        <v>144</v>
      </c>
      <c r="B146" s="18" t="str">
        <f t="shared" si="8"/>
        <v>AGROINOVACIJOS IR MAISTO TECHNOLOGIJOS</v>
      </c>
      <c r="C146" s="18" t="str">
        <f t="shared" si="9"/>
        <v>Inovatyvus biožaliavų kūrimas, tobulinimas ir perdirbimas (biorafinavimas)</v>
      </c>
      <c r="D146" s="18" t="str">
        <f t="shared" si="10"/>
        <v>Techninė galimybių studija</v>
      </c>
      <c r="E146" s="21" t="s">
        <v>33</v>
      </c>
      <c r="F146" s="22" t="s">
        <v>1754</v>
      </c>
      <c r="G146" s="27" t="s">
        <v>324</v>
      </c>
      <c r="H146" s="11">
        <v>18</v>
      </c>
      <c r="I146" s="12" t="str">
        <f t="shared" si="11"/>
        <v>Valstybinis mokslinių tyrimų institutas Fizinių ir technologijos mokslų centras</v>
      </c>
    </row>
    <row r="147" spans="1:9" ht="60">
      <c r="A147" s="11">
        <v>145</v>
      </c>
      <c r="B147" s="18" t="str">
        <f t="shared" si="8"/>
        <v>AGROINOVACIJOS IR MAISTO TECHNOLOGIJOS</v>
      </c>
      <c r="C147" s="18" t="str">
        <f t="shared" si="9"/>
        <v>Inovatyvus biožaliavų kūrimas, tobulinimas ir perdirbimas (biorafinavimas)</v>
      </c>
      <c r="D147" s="18" t="str">
        <f t="shared" si="10"/>
        <v>Techninė galimybių studija</v>
      </c>
      <c r="E147" s="21" t="s">
        <v>33</v>
      </c>
      <c r="F147" s="22" t="s">
        <v>1746</v>
      </c>
      <c r="G147" s="27" t="s">
        <v>1747</v>
      </c>
      <c r="H147" s="11">
        <v>12</v>
      </c>
      <c r="I147" s="12" t="str">
        <f t="shared" si="11"/>
        <v>Lietuvos agrarinių ir miškų mokslų centras</v>
      </c>
    </row>
    <row r="148" spans="1:9" ht="60">
      <c r="A148" s="11">
        <v>146</v>
      </c>
      <c r="B148" s="18" t="str">
        <f t="shared" si="8"/>
        <v>AGROINOVACIJOS IR MAISTO TECHNOLOGIJOS</v>
      </c>
      <c r="C148" s="18" t="str">
        <f t="shared" si="9"/>
        <v>Inovatyvus biožaliavų kūrimas, tobulinimas ir perdirbimas (biorafinavimas)</v>
      </c>
      <c r="D148" s="18" t="str">
        <f t="shared" si="10"/>
        <v>Techninė galimybių studija</v>
      </c>
      <c r="E148" s="21" t="s">
        <v>33</v>
      </c>
      <c r="F148" s="22" t="s">
        <v>1760</v>
      </c>
      <c r="G148" s="27" t="s">
        <v>871</v>
      </c>
      <c r="H148" s="11">
        <v>19</v>
      </c>
      <c r="I148" s="12" t="str">
        <f t="shared" si="11"/>
        <v>Aleksandro Stulginskio universitetas</v>
      </c>
    </row>
    <row r="149" spans="1:9" ht="60">
      <c r="A149" s="11">
        <v>147</v>
      </c>
      <c r="B149" s="18" t="str">
        <f t="shared" si="8"/>
        <v>AGROINOVACIJOS IR MAISTO TECHNOLOGIJOS</v>
      </c>
      <c r="C149" s="18" t="str">
        <f t="shared" si="9"/>
        <v>Inovatyvus biožaliavų kūrimas, tobulinimas ir perdirbimas (biorafinavimas)</v>
      </c>
      <c r="D149" s="18" t="str">
        <f t="shared" si="10"/>
        <v>Techninė galimybių studija</v>
      </c>
      <c r="E149" s="21" t="s">
        <v>33</v>
      </c>
      <c r="F149" s="22" t="s">
        <v>1753</v>
      </c>
      <c r="G149" s="27" t="s">
        <v>1062</v>
      </c>
      <c r="H149" s="11">
        <v>18</v>
      </c>
      <c r="I149" s="12" t="str">
        <f t="shared" si="11"/>
        <v>Valstybinis mokslinių tyrimų institutas Fizinių ir technologijos mokslų centras</v>
      </c>
    </row>
    <row r="150" spans="1:9" ht="60">
      <c r="A150" s="11">
        <v>148</v>
      </c>
      <c r="B150" s="18" t="str">
        <f t="shared" si="8"/>
        <v>AGROINOVACIJOS IR MAISTO TECHNOLOGIJOS</v>
      </c>
      <c r="C150" s="18" t="str">
        <f t="shared" si="9"/>
        <v>Inovatyvus biožaliavų kūrimas, tobulinimas ir perdirbimas (biorafinavimas)</v>
      </c>
      <c r="D150" s="18" t="str">
        <f t="shared" si="10"/>
        <v>Techninė galimybių studija</v>
      </c>
      <c r="E150" s="21" t="s">
        <v>33</v>
      </c>
      <c r="F150" s="22" t="s">
        <v>1767</v>
      </c>
      <c r="G150" s="27" t="s">
        <v>1768</v>
      </c>
      <c r="H150" s="11">
        <v>32</v>
      </c>
      <c r="I150" s="12" t="str">
        <f t="shared" si="11"/>
        <v>Vilniaus universitetas</v>
      </c>
    </row>
    <row r="151" spans="1:9" ht="60">
      <c r="A151" s="11">
        <v>149</v>
      </c>
      <c r="B151" s="18" t="str">
        <f t="shared" si="8"/>
        <v>AGROINOVACIJOS IR MAISTO TECHNOLOGIJOS</v>
      </c>
      <c r="C151" s="18" t="str">
        <f t="shared" si="9"/>
        <v>Inovatyvus biožaliavų kūrimas, tobulinimas ir perdirbimas (biorafinavimas)</v>
      </c>
      <c r="D151" s="18" t="str">
        <f t="shared" si="10"/>
        <v>Techninė galimybių studija</v>
      </c>
      <c r="E151" s="21" t="s">
        <v>33</v>
      </c>
      <c r="F151" s="22" t="s">
        <v>1750</v>
      </c>
      <c r="G151" s="27" t="s">
        <v>1751</v>
      </c>
      <c r="H151" s="11">
        <v>12</v>
      </c>
      <c r="I151" s="12" t="str">
        <f t="shared" si="11"/>
        <v>Lietuvos agrarinių ir miškų mokslų centras</v>
      </c>
    </row>
    <row r="152" spans="1:9" ht="60">
      <c r="A152" s="11">
        <v>150</v>
      </c>
      <c r="B152" s="18" t="str">
        <f t="shared" si="8"/>
        <v>AGROINOVACIJOS IR MAISTO TECHNOLOGIJOS</v>
      </c>
      <c r="C152" s="18" t="str">
        <f t="shared" si="9"/>
        <v>Inovatyvus biožaliavų kūrimas, tobulinimas ir perdirbimas (biorafinavimas)</v>
      </c>
      <c r="D152" s="18" t="str">
        <f t="shared" si="10"/>
        <v>Techninė galimybių studija</v>
      </c>
      <c r="E152" s="21" t="s">
        <v>33</v>
      </c>
      <c r="F152" s="22" t="s">
        <v>1744</v>
      </c>
      <c r="G152" s="27" t="s">
        <v>1745</v>
      </c>
      <c r="H152" s="11">
        <v>12</v>
      </c>
      <c r="I152" s="12" t="str">
        <f t="shared" si="11"/>
        <v>Lietuvos agrarinių ir miškų mokslų centras</v>
      </c>
    </row>
    <row r="153" spans="1:9" ht="60">
      <c r="A153" s="11">
        <v>151</v>
      </c>
      <c r="B153" s="18" t="str">
        <f t="shared" si="8"/>
        <v>AGROINOVACIJOS IR MAISTO TECHNOLOGIJOS</v>
      </c>
      <c r="C153" s="18" t="str">
        <f t="shared" si="9"/>
        <v>Inovatyvus biožaliavų kūrimas, tobulinimas ir perdirbimas (biorafinavimas)</v>
      </c>
      <c r="D153" s="18" t="str">
        <f t="shared" si="10"/>
        <v>Techninė galimybių studija</v>
      </c>
      <c r="E153" s="21" t="s">
        <v>33</v>
      </c>
      <c r="F153" s="22" t="s">
        <v>1752</v>
      </c>
      <c r="G153" s="27" t="s">
        <v>1440</v>
      </c>
      <c r="H153" s="11">
        <v>15</v>
      </c>
      <c r="I153" s="12" t="str">
        <f t="shared" si="11"/>
        <v>Kauno kolegija</v>
      </c>
    </row>
    <row r="154" spans="1:9" ht="75">
      <c r="A154" s="11">
        <v>152</v>
      </c>
      <c r="B154" s="18" t="str">
        <f t="shared" si="8"/>
        <v>AGROINOVACIJOS IR MAISTO TECHNOLOGIJOS</v>
      </c>
      <c r="C154" s="18" t="str">
        <f t="shared" si="9"/>
        <v>Inovatyvus biožaliavų kūrimas, tobulinimas ir perdirbimas (biorafinavimas)</v>
      </c>
      <c r="D154" s="18" t="str">
        <f t="shared" si="10"/>
        <v>Techninė galimybių studija</v>
      </c>
      <c r="E154" s="21" t="s">
        <v>33</v>
      </c>
      <c r="F154" s="22" t="s">
        <v>1765</v>
      </c>
      <c r="G154" s="27" t="s">
        <v>1766</v>
      </c>
      <c r="H154" s="11">
        <v>31</v>
      </c>
      <c r="I154" s="12" t="str">
        <f t="shared" si="11"/>
        <v>Vytauto Didžiojo universitetas</v>
      </c>
    </row>
    <row r="155" spans="1:9" ht="60">
      <c r="A155" s="11">
        <v>153</v>
      </c>
      <c r="B155" s="18" t="str">
        <f t="shared" si="8"/>
        <v>AGROINOVACIJOS IR MAISTO TECHNOLOGIJOS</v>
      </c>
      <c r="C155" s="18" t="str">
        <f t="shared" si="9"/>
        <v>Inovatyvus biožaliavų kūrimas, tobulinimas ir perdirbimas (biorafinavimas)</v>
      </c>
      <c r="D155" s="18" t="str">
        <f t="shared" si="10"/>
        <v>Techninė galimybių studija</v>
      </c>
      <c r="E155" s="21" t="s">
        <v>33</v>
      </c>
      <c r="F155" s="22" t="s">
        <v>1762</v>
      </c>
      <c r="G155" s="27" t="s">
        <v>1763</v>
      </c>
      <c r="H155" s="11">
        <v>19</v>
      </c>
      <c r="I155" s="12" t="str">
        <f t="shared" si="11"/>
        <v>Aleksandro Stulginskio universitetas</v>
      </c>
    </row>
    <row r="156" spans="1:9" ht="60">
      <c r="A156" s="11">
        <v>154</v>
      </c>
      <c r="B156" s="18" t="str">
        <f t="shared" si="8"/>
        <v>AGROINOVACIJOS IR MAISTO TECHNOLOGIJOS</v>
      </c>
      <c r="C156" s="18" t="str">
        <f t="shared" si="9"/>
        <v>Inovatyvus biožaliavų kūrimas, tobulinimas ir perdirbimas (biorafinavimas)</v>
      </c>
      <c r="D156" s="18" t="str">
        <f t="shared" si="10"/>
        <v>Techninė galimybių studija</v>
      </c>
      <c r="E156" s="21" t="s">
        <v>33</v>
      </c>
      <c r="F156" s="22" t="s">
        <v>1748</v>
      </c>
      <c r="G156" s="27" t="s">
        <v>1749</v>
      </c>
      <c r="H156" s="11">
        <v>12</v>
      </c>
      <c r="I156" s="12" t="str">
        <f t="shared" si="11"/>
        <v>Lietuvos agrarinių ir miškų mokslų centras</v>
      </c>
    </row>
    <row r="157" spans="1:9" ht="60">
      <c r="A157" s="11">
        <v>155</v>
      </c>
      <c r="B157" s="18" t="str">
        <f t="shared" si="8"/>
        <v>AGROINOVACIJOS IR MAISTO TECHNOLOGIJOS</v>
      </c>
      <c r="C157" s="18" t="str">
        <f t="shared" si="9"/>
        <v>Inovatyvus biožaliavų kūrimas, tobulinimas ir perdirbimas (biorafinavimas)</v>
      </c>
      <c r="D157" s="18" t="str">
        <f t="shared" si="10"/>
        <v>Techninė galimybių studija</v>
      </c>
      <c r="E157" s="21" t="s">
        <v>33</v>
      </c>
      <c r="F157" s="22" t="s">
        <v>1759</v>
      </c>
      <c r="G157" s="27" t="s">
        <v>1472</v>
      </c>
      <c r="H157" s="11">
        <v>19</v>
      </c>
      <c r="I157" s="12" t="str">
        <f t="shared" si="11"/>
        <v>Aleksandro Stulginskio universitetas</v>
      </c>
    </row>
    <row r="158" spans="1:9" ht="60">
      <c r="A158" s="11">
        <v>156</v>
      </c>
      <c r="B158" s="18" t="str">
        <f t="shared" si="8"/>
        <v>AGROINOVACIJOS IR MAISTO TECHNOLOGIJOS</v>
      </c>
      <c r="C158" s="18" t="str">
        <f t="shared" si="9"/>
        <v>Inovatyvus biožaliavų kūrimas, tobulinimas ir perdirbimas (biorafinavimas)</v>
      </c>
      <c r="D158" s="18" t="str">
        <f t="shared" si="10"/>
        <v>Techninė galimybių studija</v>
      </c>
      <c r="E158" s="21" t="s">
        <v>33</v>
      </c>
      <c r="F158" s="22" t="s">
        <v>1764</v>
      </c>
      <c r="G158" s="27" t="s">
        <v>367</v>
      </c>
      <c r="H158" s="11">
        <v>20</v>
      </c>
      <c r="I158" s="12" t="str">
        <f t="shared" si="11"/>
        <v>Baltijos pažangių technologijų institutas</v>
      </c>
    </row>
    <row r="159" spans="1:9" ht="60">
      <c r="A159" s="11">
        <v>157</v>
      </c>
      <c r="B159" s="18" t="str">
        <f t="shared" si="8"/>
        <v>AGROINOVACIJOS IR MAISTO TECHNOLOGIJOS</v>
      </c>
      <c r="C159" s="18" t="str">
        <f t="shared" si="9"/>
        <v>Inovatyvus biožaliavų kūrimas, tobulinimas ir perdirbimas (biorafinavimas)</v>
      </c>
      <c r="D159" s="18" t="str">
        <f t="shared" si="10"/>
        <v>Techninė galimybių studija</v>
      </c>
      <c r="E159" s="55" t="s">
        <v>33</v>
      </c>
      <c r="F159" s="56" t="s">
        <v>1411</v>
      </c>
      <c r="G159" s="94" t="s">
        <v>230</v>
      </c>
      <c r="H159" s="11">
        <v>22</v>
      </c>
      <c r="I159" s="12" t="str">
        <f t="shared" si="11"/>
        <v>VšĮ Kauno technologijos universitetas</v>
      </c>
    </row>
    <row r="160" spans="1:9" ht="60">
      <c r="A160" s="11">
        <v>158</v>
      </c>
      <c r="B160" s="18" t="str">
        <f t="shared" si="8"/>
        <v>AGROINOVACIJOS IR MAISTO TECHNOLOGIJOS</v>
      </c>
      <c r="C160" s="18" t="str">
        <f t="shared" si="9"/>
        <v>Inovatyvus biožaliavų kūrimas, tobulinimas ir perdirbimas (biorafinavimas)</v>
      </c>
      <c r="D160" s="18" t="str">
        <f t="shared" si="10"/>
        <v>Techninė galimybių studija</v>
      </c>
      <c r="E160" s="21" t="s">
        <v>33</v>
      </c>
      <c r="F160" s="22" t="s">
        <v>1769</v>
      </c>
      <c r="G160" s="27" t="s">
        <v>425</v>
      </c>
      <c r="H160" s="11">
        <v>32</v>
      </c>
      <c r="I160" s="12" t="str">
        <f t="shared" si="11"/>
        <v>Vilniaus universitetas</v>
      </c>
    </row>
    <row r="161" spans="1:9" ht="60">
      <c r="A161" s="11">
        <v>159</v>
      </c>
      <c r="B161" s="18" t="str">
        <f t="shared" si="8"/>
        <v>AGROINOVACIJOS IR MAISTO TECHNOLOGIJOS</v>
      </c>
      <c r="C161" s="18" t="str">
        <f t="shared" si="9"/>
        <v>Inovatyvus biožaliavų kūrimas, tobulinimas ir perdirbimas (biorafinavimas)</v>
      </c>
      <c r="D161" s="18" t="str">
        <f t="shared" si="10"/>
        <v>Techninė galimybių studija</v>
      </c>
      <c r="E161" s="55" t="s">
        <v>33</v>
      </c>
      <c r="F161" s="56" t="s">
        <v>1412</v>
      </c>
      <c r="G161" s="94" t="s">
        <v>230</v>
      </c>
      <c r="H161" s="11">
        <v>22</v>
      </c>
      <c r="I161" s="12" t="str">
        <f t="shared" si="11"/>
        <v>VšĮ Kauno technologijos universitetas</v>
      </c>
    </row>
    <row r="162" spans="1:9" ht="60">
      <c r="A162" s="11">
        <v>160</v>
      </c>
      <c r="B162" s="18" t="str">
        <f t="shared" si="8"/>
        <v>AGROINOVACIJOS IR MAISTO TECHNOLOGIJOS</v>
      </c>
      <c r="C162" s="18" t="str">
        <f t="shared" si="9"/>
        <v>Inovatyvus biožaliavų kūrimas, tobulinimas ir perdirbimas (biorafinavimas)</v>
      </c>
      <c r="D162" s="18" t="str">
        <f t="shared" si="10"/>
        <v>Techninė galimybių studija</v>
      </c>
      <c r="E162" s="21" t="s">
        <v>33</v>
      </c>
      <c r="F162" s="22" t="s">
        <v>1771</v>
      </c>
      <c r="G162" s="27" t="s">
        <v>429</v>
      </c>
      <c r="H162" s="11">
        <v>32</v>
      </c>
      <c r="I162" s="12" t="str">
        <f t="shared" si="11"/>
        <v>Vilniaus universitetas</v>
      </c>
    </row>
    <row r="163" spans="1:9" ht="75">
      <c r="A163" s="11">
        <v>161</v>
      </c>
      <c r="B163" s="18" t="str">
        <f t="shared" si="8"/>
        <v>AGROINOVACIJOS IR MAISTO TECHNOLOGIJOS</v>
      </c>
      <c r="C163" s="18" t="str">
        <f t="shared" si="9"/>
        <v>Inovatyvus biožaliavų kūrimas, tobulinimas ir perdirbimas (biorafinavimas)</v>
      </c>
      <c r="D163" s="18" t="str">
        <f t="shared" si="10"/>
        <v>Techninė galimybių studija</v>
      </c>
      <c r="E163" s="21" t="s">
        <v>33</v>
      </c>
      <c r="F163" s="22" t="s">
        <v>1755</v>
      </c>
      <c r="G163" s="27" t="s">
        <v>1756</v>
      </c>
      <c r="H163" s="11">
        <v>18</v>
      </c>
      <c r="I163" s="12" t="str">
        <f t="shared" si="11"/>
        <v>Valstybinis mokslinių tyrimų institutas Fizinių ir technologijos mokslų centras</v>
      </c>
    </row>
    <row r="164" spans="1:9" ht="105">
      <c r="A164" s="11">
        <v>162</v>
      </c>
      <c r="B164" s="18" t="str">
        <f t="shared" si="8"/>
        <v>AGROINOVACIJOS IR MAISTO TECHNOLOGIJOS</v>
      </c>
      <c r="C164" s="18" t="str">
        <f t="shared" si="9"/>
        <v>Inovatyvus biožaliavų kūrimas, tobulinimas ir perdirbimas (biorafinavimas)</v>
      </c>
      <c r="D164" s="18" t="str">
        <f t="shared" si="10"/>
        <v>Techninė galimybių studija</v>
      </c>
      <c r="E164" s="55" t="s">
        <v>33</v>
      </c>
      <c r="F164" s="56" t="s">
        <v>1413</v>
      </c>
      <c r="G164" s="94" t="s">
        <v>230</v>
      </c>
      <c r="H164" s="11">
        <v>22</v>
      </c>
      <c r="I164" s="12" t="str">
        <f t="shared" si="11"/>
        <v>VšĮ Kauno technologijos universitetas</v>
      </c>
    </row>
    <row r="165" spans="1:9" ht="105">
      <c r="A165" s="11">
        <v>163</v>
      </c>
      <c r="B165" s="18" t="str">
        <f t="shared" si="8"/>
        <v>AGROINOVACIJOS IR MAISTO TECHNOLOGIJOS</v>
      </c>
      <c r="C165" s="18" t="str">
        <f t="shared" si="9"/>
        <v>Inovatyvus biožaliavų kūrimas, tobulinimas ir perdirbimas (biorafinavimas)</v>
      </c>
      <c r="D165" s="18" t="str">
        <f t="shared" si="10"/>
        <v>Techninė galimybių studija</v>
      </c>
      <c r="E165" s="21" t="s">
        <v>33</v>
      </c>
      <c r="F165" s="22" t="s">
        <v>1757</v>
      </c>
      <c r="G165" s="27" t="s">
        <v>1758</v>
      </c>
      <c r="H165" s="11">
        <v>19</v>
      </c>
      <c r="I165" s="12" t="str">
        <f t="shared" si="11"/>
        <v>Aleksandro Stulginskio universitetas</v>
      </c>
    </row>
    <row r="166" spans="1:9" ht="90">
      <c r="A166" s="11">
        <v>164</v>
      </c>
      <c r="B166" s="18" t="str">
        <f t="shared" si="8"/>
        <v>AGROINOVACIJOS IR MAISTO TECHNOLOGIJOS</v>
      </c>
      <c r="C166" s="18" t="str">
        <f t="shared" si="9"/>
        <v>Saugesnis maistas</v>
      </c>
      <c r="D166" s="18" t="str">
        <f t="shared" si="10"/>
        <v>Eksperimentinė plėtra</v>
      </c>
      <c r="E166" s="55" t="s">
        <v>28</v>
      </c>
      <c r="F166" s="56" t="s">
        <v>1418</v>
      </c>
      <c r="G166" s="94" t="s">
        <v>230</v>
      </c>
      <c r="H166" s="11">
        <v>22</v>
      </c>
      <c r="I166" s="12" t="str">
        <f t="shared" si="11"/>
        <v>VšĮ Kauno technologijos universitetas</v>
      </c>
    </row>
    <row r="167" spans="1:9" ht="60">
      <c r="A167" s="11">
        <v>165</v>
      </c>
      <c r="B167" s="18" t="str">
        <f t="shared" si="8"/>
        <v>AGROINOVACIJOS IR MAISTO TECHNOLOGIJOS</v>
      </c>
      <c r="C167" s="18" t="str">
        <f t="shared" si="9"/>
        <v>Saugesnis maistas</v>
      </c>
      <c r="D167" s="18" t="str">
        <f t="shared" si="10"/>
        <v>Eksperimentinė plėtra</v>
      </c>
      <c r="E167" s="55" t="s">
        <v>28</v>
      </c>
      <c r="F167" s="56" t="s">
        <v>1417</v>
      </c>
      <c r="G167" s="94" t="s">
        <v>230</v>
      </c>
      <c r="H167" s="11">
        <v>22</v>
      </c>
      <c r="I167" s="12" t="str">
        <f t="shared" si="11"/>
        <v>VšĮ Kauno technologijos universitetas</v>
      </c>
    </row>
    <row r="168" spans="1:9" ht="75">
      <c r="A168" s="11">
        <v>166</v>
      </c>
      <c r="B168" s="18" t="str">
        <f t="shared" si="8"/>
        <v>AGROINOVACIJOS IR MAISTO TECHNOLOGIJOS</v>
      </c>
      <c r="C168" s="18" t="str">
        <f t="shared" si="9"/>
        <v>Saugesnis maistas</v>
      </c>
      <c r="D168" s="18" t="str">
        <f t="shared" si="10"/>
        <v>Eksperimentinė plėtra</v>
      </c>
      <c r="E168" s="21" t="s">
        <v>28</v>
      </c>
      <c r="F168" s="22" t="s">
        <v>1559</v>
      </c>
      <c r="G168" s="27" t="s">
        <v>1560</v>
      </c>
      <c r="H168" s="11">
        <v>17</v>
      </c>
      <c r="I168" s="12" t="str">
        <f t="shared" si="11"/>
        <v>Lietuvos sveikatos mokslų universitetas</v>
      </c>
    </row>
    <row r="169" spans="1:9" ht="135">
      <c r="A169" s="11">
        <v>167</v>
      </c>
      <c r="B169" s="18" t="str">
        <f t="shared" si="8"/>
        <v>AGROINOVACIJOS IR MAISTO TECHNOLOGIJOS</v>
      </c>
      <c r="C169" s="18" t="str">
        <f t="shared" si="9"/>
        <v>Saugesnis maistas</v>
      </c>
      <c r="D169" s="18" t="str">
        <f t="shared" si="10"/>
        <v>Eksperimentinė plėtra</v>
      </c>
      <c r="E169" s="21" t="s">
        <v>28</v>
      </c>
      <c r="F169" s="22" t="s">
        <v>1623</v>
      </c>
      <c r="G169" s="27" t="s">
        <v>1518</v>
      </c>
      <c r="H169" s="11">
        <v>31</v>
      </c>
      <c r="I169" s="12" t="str">
        <f t="shared" si="11"/>
        <v>Vytauto Didžiojo universitetas</v>
      </c>
    </row>
    <row r="170" spans="1:9" ht="105">
      <c r="A170" s="11">
        <v>168</v>
      </c>
      <c r="B170" s="18" t="str">
        <f t="shared" si="8"/>
        <v>AGROINOVACIJOS IR MAISTO TECHNOLOGIJOS</v>
      </c>
      <c r="C170" s="18" t="str">
        <f t="shared" si="9"/>
        <v>Saugesnis maistas</v>
      </c>
      <c r="D170" s="18" t="str">
        <f t="shared" si="10"/>
        <v>Eksperimentinė plėtra</v>
      </c>
      <c r="E170" s="21" t="s">
        <v>28</v>
      </c>
      <c r="F170" s="22" t="s">
        <v>1621</v>
      </c>
      <c r="G170" s="27" t="s">
        <v>1622</v>
      </c>
      <c r="H170" s="11">
        <v>31</v>
      </c>
      <c r="I170" s="12" t="str">
        <f t="shared" si="11"/>
        <v>Vytauto Didžiojo universitetas</v>
      </c>
    </row>
    <row r="171" spans="1:9" ht="60">
      <c r="A171" s="11">
        <v>169</v>
      </c>
      <c r="B171" s="18" t="str">
        <f t="shared" si="8"/>
        <v>AGROINOVACIJOS IR MAISTO TECHNOLOGIJOS</v>
      </c>
      <c r="C171" s="18" t="str">
        <f t="shared" si="9"/>
        <v>Saugesnis maistas</v>
      </c>
      <c r="D171" s="18" t="str">
        <f t="shared" si="10"/>
        <v>Eksperimentinė plėtra</v>
      </c>
      <c r="E171" s="21" t="s">
        <v>28</v>
      </c>
      <c r="F171" s="22" t="s">
        <v>1574</v>
      </c>
      <c r="G171" s="27" t="s">
        <v>1575</v>
      </c>
      <c r="H171" s="11">
        <v>19</v>
      </c>
      <c r="I171" s="12" t="str">
        <f t="shared" si="11"/>
        <v>Aleksandro Stulginskio universitetas</v>
      </c>
    </row>
    <row r="172" spans="1:9" ht="45">
      <c r="A172" s="11">
        <v>170</v>
      </c>
      <c r="B172" s="18" t="str">
        <f t="shared" si="8"/>
        <v>AGROINOVACIJOS IR MAISTO TECHNOLOGIJOS</v>
      </c>
      <c r="C172" s="18" t="str">
        <f t="shared" si="9"/>
        <v>Saugesnis maistas</v>
      </c>
      <c r="D172" s="18" t="str">
        <f t="shared" si="10"/>
        <v>Eksperimentinė plėtra</v>
      </c>
      <c r="E172" s="21" t="s">
        <v>28</v>
      </c>
      <c r="F172" s="22" t="s">
        <v>1628</v>
      </c>
      <c r="G172" s="27" t="s">
        <v>1629</v>
      </c>
      <c r="H172" s="11">
        <v>32</v>
      </c>
      <c r="I172" s="12" t="str">
        <f t="shared" si="11"/>
        <v>Vilniaus universitetas</v>
      </c>
    </row>
    <row r="173" spans="1:9" ht="45">
      <c r="A173" s="11">
        <v>171</v>
      </c>
      <c r="B173" s="18" t="str">
        <f t="shared" si="8"/>
        <v>AGROINOVACIJOS IR MAISTO TECHNOLOGIJOS</v>
      </c>
      <c r="C173" s="18" t="str">
        <f t="shared" si="9"/>
        <v>Saugesnis maistas</v>
      </c>
      <c r="D173" s="18" t="str">
        <f t="shared" si="10"/>
        <v>Eksperimentinė plėtra</v>
      </c>
      <c r="E173" s="21" t="s">
        <v>28</v>
      </c>
      <c r="F173" s="22" t="s">
        <v>1632</v>
      </c>
      <c r="G173" s="27" t="s">
        <v>1631</v>
      </c>
      <c r="H173" s="11">
        <v>32</v>
      </c>
      <c r="I173" s="12" t="str">
        <f t="shared" si="11"/>
        <v>Vilniaus universitetas</v>
      </c>
    </row>
    <row r="174" spans="1:9" ht="45">
      <c r="A174" s="11">
        <v>172</v>
      </c>
      <c r="B174" s="18" t="str">
        <f t="shared" si="8"/>
        <v>AGROINOVACIJOS IR MAISTO TECHNOLOGIJOS</v>
      </c>
      <c r="C174" s="18" t="str">
        <f t="shared" si="9"/>
        <v>Saugesnis maistas</v>
      </c>
      <c r="D174" s="18" t="str">
        <f t="shared" si="10"/>
        <v>Eksperimentinė plėtra</v>
      </c>
      <c r="E174" s="21" t="s">
        <v>28</v>
      </c>
      <c r="F174" s="22" t="s">
        <v>1547</v>
      </c>
      <c r="G174" s="27" t="s">
        <v>1538</v>
      </c>
      <c r="H174" s="11">
        <v>12</v>
      </c>
      <c r="I174" s="12" t="str">
        <f t="shared" si="11"/>
        <v>Lietuvos agrarinių ir miškų mokslų centras</v>
      </c>
    </row>
    <row r="175" spans="1:9" ht="45">
      <c r="A175" s="11">
        <v>173</v>
      </c>
      <c r="B175" s="18" t="str">
        <f t="shared" si="8"/>
        <v>AGROINOVACIJOS IR MAISTO TECHNOLOGIJOS</v>
      </c>
      <c r="C175" s="18" t="str">
        <f t="shared" si="9"/>
        <v>Saugesnis maistas</v>
      </c>
      <c r="D175" s="18" t="str">
        <f t="shared" si="10"/>
        <v>Eksperimentinė plėtra</v>
      </c>
      <c r="E175" s="21" t="s">
        <v>28</v>
      </c>
      <c r="F175" s="22" t="s">
        <v>1537</v>
      </c>
      <c r="G175" s="27" t="s">
        <v>1538</v>
      </c>
      <c r="H175" s="11">
        <v>12</v>
      </c>
      <c r="I175" s="12" t="str">
        <f t="shared" si="11"/>
        <v>Lietuvos agrarinių ir miškų mokslų centras</v>
      </c>
    </row>
    <row r="176" spans="1:9" ht="60">
      <c r="A176" s="11">
        <v>174</v>
      </c>
      <c r="B176" s="18" t="str">
        <f t="shared" si="8"/>
        <v>AGROINOVACIJOS IR MAISTO TECHNOLOGIJOS</v>
      </c>
      <c r="C176" s="18" t="str">
        <f t="shared" si="9"/>
        <v>Saugesnis maistas</v>
      </c>
      <c r="D176" s="18" t="str">
        <f t="shared" si="10"/>
        <v>Eksperimentinė plėtra</v>
      </c>
      <c r="E176" s="21" t="s">
        <v>28</v>
      </c>
      <c r="F176" s="22" t="s">
        <v>3279</v>
      </c>
      <c r="G176" s="27" t="s">
        <v>1444</v>
      </c>
      <c r="H176" s="11">
        <v>18</v>
      </c>
      <c r="I176" s="12" t="str">
        <f t="shared" si="11"/>
        <v>Valstybinis mokslinių tyrimų institutas Fizinių ir technologijos mokslų centras</v>
      </c>
    </row>
    <row r="177" spans="1:9" ht="60">
      <c r="A177" s="11">
        <v>175</v>
      </c>
      <c r="B177" s="18" t="str">
        <f t="shared" si="8"/>
        <v>AGROINOVACIJOS IR MAISTO TECHNOLOGIJOS</v>
      </c>
      <c r="C177" s="18" t="str">
        <f t="shared" si="9"/>
        <v>Saugesnis maistas</v>
      </c>
      <c r="D177" s="18" t="str">
        <f t="shared" si="10"/>
        <v>Eksperimentinė plėtra</v>
      </c>
      <c r="E177" s="21" t="s">
        <v>28</v>
      </c>
      <c r="F177" s="22" t="s">
        <v>1490</v>
      </c>
      <c r="G177" s="27" t="s">
        <v>1461</v>
      </c>
      <c r="H177" s="11">
        <v>19</v>
      </c>
      <c r="I177" s="12" t="str">
        <f t="shared" si="11"/>
        <v>Aleksandro Stulginskio universitetas</v>
      </c>
    </row>
    <row r="178" spans="1:9" ht="60">
      <c r="A178" s="11">
        <v>176</v>
      </c>
      <c r="B178" s="18" t="str">
        <f t="shared" si="8"/>
        <v>AGROINOVACIJOS IR MAISTO TECHNOLOGIJOS</v>
      </c>
      <c r="C178" s="18" t="str">
        <f t="shared" si="9"/>
        <v>Saugesnis maistas</v>
      </c>
      <c r="D178" s="18" t="str">
        <f t="shared" si="10"/>
        <v>Eksperimentinė plėtra</v>
      </c>
      <c r="E178" s="21" t="s">
        <v>28</v>
      </c>
      <c r="F178" s="22" t="s">
        <v>1598</v>
      </c>
      <c r="G178" s="27" t="s">
        <v>1455</v>
      </c>
      <c r="H178" s="11">
        <v>19</v>
      </c>
      <c r="I178" s="12" t="str">
        <f t="shared" si="11"/>
        <v>Aleksandro Stulginskio universitetas</v>
      </c>
    </row>
    <row r="179" spans="1:9" ht="60">
      <c r="A179" s="11">
        <v>177</v>
      </c>
      <c r="B179" s="18" t="str">
        <f t="shared" si="8"/>
        <v>AGROINOVACIJOS IR MAISTO TECHNOLOGIJOS</v>
      </c>
      <c r="C179" s="18" t="str">
        <f t="shared" si="9"/>
        <v>Saugesnis maistas</v>
      </c>
      <c r="D179" s="18" t="str">
        <f t="shared" si="10"/>
        <v>Eksperimentinė plėtra</v>
      </c>
      <c r="E179" s="21" t="s">
        <v>28</v>
      </c>
      <c r="F179" s="22" t="s">
        <v>1576</v>
      </c>
      <c r="G179" s="27" t="s">
        <v>1455</v>
      </c>
      <c r="H179" s="11">
        <v>19</v>
      </c>
      <c r="I179" s="12" t="str">
        <f t="shared" si="11"/>
        <v>Aleksandro Stulginskio universitetas</v>
      </c>
    </row>
    <row r="180" spans="1:9" ht="60">
      <c r="A180" s="11">
        <v>178</v>
      </c>
      <c r="B180" s="18" t="str">
        <f t="shared" si="8"/>
        <v>AGROINOVACIJOS IR MAISTO TECHNOLOGIJOS</v>
      </c>
      <c r="C180" s="18" t="str">
        <f t="shared" si="9"/>
        <v>Saugesnis maistas</v>
      </c>
      <c r="D180" s="18" t="str">
        <f t="shared" si="10"/>
        <v>Eksperimentinė plėtra</v>
      </c>
      <c r="E180" s="21" t="s">
        <v>28</v>
      </c>
      <c r="F180" s="22" t="s">
        <v>1609</v>
      </c>
      <c r="G180" s="27" t="s">
        <v>1494</v>
      </c>
      <c r="H180" s="11">
        <v>19</v>
      </c>
      <c r="I180" s="12" t="str">
        <f t="shared" si="11"/>
        <v>Aleksandro Stulginskio universitetas</v>
      </c>
    </row>
    <row r="181" spans="1:9" ht="45">
      <c r="A181" s="11">
        <v>179</v>
      </c>
      <c r="B181" s="18" t="str">
        <f t="shared" si="8"/>
        <v>AGROINOVACIJOS IR MAISTO TECHNOLOGIJOS</v>
      </c>
      <c r="C181" s="18" t="str">
        <f t="shared" si="9"/>
        <v>Saugesnis maistas</v>
      </c>
      <c r="D181" s="18" t="str">
        <f t="shared" si="10"/>
        <v>Eksperimentinė plėtra</v>
      </c>
      <c r="E181" s="21" t="s">
        <v>28</v>
      </c>
      <c r="F181" s="22" t="s">
        <v>1610</v>
      </c>
      <c r="G181" s="27" t="s">
        <v>1494</v>
      </c>
      <c r="H181" s="11">
        <v>19</v>
      </c>
      <c r="I181" s="12" t="str">
        <f t="shared" si="11"/>
        <v>Aleksandro Stulginskio universitetas</v>
      </c>
    </row>
    <row r="182" spans="1:9" ht="105">
      <c r="A182" s="11">
        <v>180</v>
      </c>
      <c r="B182" s="18" t="str">
        <f t="shared" si="8"/>
        <v>AGROINOVACIJOS IR MAISTO TECHNOLOGIJOS</v>
      </c>
      <c r="C182" s="18" t="str">
        <f t="shared" si="9"/>
        <v>Saugesnis maistas</v>
      </c>
      <c r="D182" s="18" t="str">
        <f t="shared" si="10"/>
        <v>Eksperimentinė plėtra</v>
      </c>
      <c r="E182" s="21" t="s">
        <v>28</v>
      </c>
      <c r="F182" s="22" t="s">
        <v>1605</v>
      </c>
      <c r="G182" s="27" t="s">
        <v>1594</v>
      </c>
      <c r="H182" s="11">
        <v>19</v>
      </c>
      <c r="I182" s="12" t="str">
        <f t="shared" si="11"/>
        <v>Aleksandro Stulginskio universitetas</v>
      </c>
    </row>
    <row r="183" spans="1:9" ht="105">
      <c r="A183" s="11">
        <v>181</v>
      </c>
      <c r="B183" s="18" t="str">
        <f t="shared" si="8"/>
        <v>AGROINOVACIJOS IR MAISTO TECHNOLOGIJOS</v>
      </c>
      <c r="C183" s="18" t="str">
        <f t="shared" si="9"/>
        <v>Saugesnis maistas</v>
      </c>
      <c r="D183" s="18" t="str">
        <f t="shared" si="10"/>
        <v>Eksperimentinė plėtra</v>
      </c>
      <c r="E183" s="21" t="s">
        <v>28</v>
      </c>
      <c r="F183" s="22" t="s">
        <v>1593</v>
      </c>
      <c r="G183" s="27" t="s">
        <v>1594</v>
      </c>
      <c r="H183" s="11">
        <v>19</v>
      </c>
      <c r="I183" s="12" t="str">
        <f t="shared" si="11"/>
        <v>Aleksandro Stulginskio universitetas</v>
      </c>
    </row>
    <row r="184" spans="1:9" ht="105">
      <c r="A184" s="11">
        <v>182</v>
      </c>
      <c r="B184" s="18" t="str">
        <f t="shared" si="8"/>
        <v>AGROINOVACIJOS IR MAISTO TECHNOLOGIJOS</v>
      </c>
      <c r="C184" s="18" t="str">
        <f t="shared" si="9"/>
        <v>Saugesnis maistas</v>
      </c>
      <c r="D184" s="18" t="str">
        <f t="shared" si="10"/>
        <v>Eksperimentinė plėtra</v>
      </c>
      <c r="E184" s="21" t="s">
        <v>28</v>
      </c>
      <c r="F184" s="22" t="s">
        <v>1595</v>
      </c>
      <c r="G184" s="27" t="s">
        <v>1594</v>
      </c>
      <c r="H184" s="11">
        <v>19</v>
      </c>
      <c r="I184" s="12" t="str">
        <f t="shared" si="11"/>
        <v>Aleksandro Stulginskio universitetas</v>
      </c>
    </row>
    <row r="185" spans="1:9" ht="60">
      <c r="A185" s="11">
        <v>183</v>
      </c>
      <c r="B185" s="18" t="str">
        <f t="shared" si="8"/>
        <v>AGROINOVACIJOS IR MAISTO TECHNOLOGIJOS</v>
      </c>
      <c r="C185" s="18" t="str">
        <f t="shared" si="9"/>
        <v>Saugesnis maistas</v>
      </c>
      <c r="D185" s="18" t="str">
        <f t="shared" si="10"/>
        <v>Eksperimentinė plėtra</v>
      </c>
      <c r="E185" s="21" t="s">
        <v>28</v>
      </c>
      <c r="F185" s="22" t="s">
        <v>1608</v>
      </c>
      <c r="G185" s="27" t="s">
        <v>1470</v>
      </c>
      <c r="H185" s="11">
        <v>19</v>
      </c>
      <c r="I185" s="12" t="str">
        <f t="shared" si="11"/>
        <v>Aleksandro Stulginskio universitetas</v>
      </c>
    </row>
    <row r="186" spans="1:9" ht="75">
      <c r="A186" s="11">
        <v>184</v>
      </c>
      <c r="B186" s="18" t="str">
        <f t="shared" si="8"/>
        <v>AGROINOVACIJOS IR MAISTO TECHNOLOGIJOS</v>
      </c>
      <c r="C186" s="18" t="str">
        <f t="shared" si="9"/>
        <v>Saugesnis maistas</v>
      </c>
      <c r="D186" s="18" t="str">
        <f t="shared" si="10"/>
        <v>Eksperimentinė plėtra</v>
      </c>
      <c r="E186" s="55" t="s">
        <v>28</v>
      </c>
      <c r="F186" s="56" t="s">
        <v>1420</v>
      </c>
      <c r="G186" s="94" t="s">
        <v>230</v>
      </c>
      <c r="H186" s="11">
        <v>22</v>
      </c>
      <c r="I186" s="12" t="str">
        <f t="shared" si="11"/>
        <v>VšĮ Kauno technologijos universitetas</v>
      </c>
    </row>
    <row r="187" spans="1:9" ht="60">
      <c r="A187" s="11">
        <v>185</v>
      </c>
      <c r="B187" s="18" t="str">
        <f t="shared" si="8"/>
        <v>AGROINOVACIJOS IR MAISTO TECHNOLOGIJOS</v>
      </c>
      <c r="C187" s="18" t="str">
        <f t="shared" si="9"/>
        <v>Saugesnis maistas</v>
      </c>
      <c r="D187" s="18" t="str">
        <f t="shared" si="10"/>
        <v>Eksperimentinė plėtra</v>
      </c>
      <c r="E187" s="21" t="s">
        <v>28</v>
      </c>
      <c r="F187" s="22" t="s">
        <v>1578</v>
      </c>
      <c r="G187" s="27" t="s">
        <v>1579</v>
      </c>
      <c r="H187" s="11">
        <v>19</v>
      </c>
      <c r="I187" s="12" t="str">
        <f t="shared" si="11"/>
        <v>Aleksandro Stulginskio universitetas</v>
      </c>
    </row>
    <row r="188" spans="1:9" ht="45">
      <c r="A188" s="11">
        <v>186</v>
      </c>
      <c r="B188" s="18" t="str">
        <f t="shared" si="8"/>
        <v>AGROINOVACIJOS IR MAISTO TECHNOLOGIJOS</v>
      </c>
      <c r="C188" s="18" t="str">
        <f t="shared" si="9"/>
        <v>Saugesnis maistas</v>
      </c>
      <c r="D188" s="18" t="str">
        <f t="shared" si="10"/>
        <v>Eksperimentinė plėtra</v>
      </c>
      <c r="E188" s="21" t="s">
        <v>28</v>
      </c>
      <c r="F188" s="22" t="s">
        <v>1552</v>
      </c>
      <c r="G188" s="27" t="s">
        <v>1553</v>
      </c>
      <c r="H188" s="11">
        <v>12</v>
      </c>
      <c r="I188" s="12" t="str">
        <f t="shared" si="11"/>
        <v>Lietuvos agrarinių ir miškų mokslų centras</v>
      </c>
    </row>
    <row r="189" spans="1:9" ht="60">
      <c r="A189" s="11">
        <v>187</v>
      </c>
      <c r="B189" s="18" t="str">
        <f t="shared" si="8"/>
        <v>AGROINOVACIJOS IR MAISTO TECHNOLOGIJOS</v>
      </c>
      <c r="C189" s="18" t="str">
        <f t="shared" si="9"/>
        <v>Saugesnis maistas</v>
      </c>
      <c r="D189" s="18" t="str">
        <f t="shared" si="10"/>
        <v>Eksperimentinė plėtra</v>
      </c>
      <c r="E189" s="21" t="s">
        <v>28</v>
      </c>
      <c r="F189" s="22" t="s">
        <v>1602</v>
      </c>
      <c r="G189" s="27" t="s">
        <v>1585</v>
      </c>
      <c r="H189" s="11">
        <v>19</v>
      </c>
      <c r="I189" s="12" t="str">
        <f t="shared" si="11"/>
        <v>Aleksandro Stulginskio universitetas</v>
      </c>
    </row>
    <row r="190" spans="1:9" ht="60">
      <c r="A190" s="11">
        <v>188</v>
      </c>
      <c r="B190" s="18" t="str">
        <f t="shared" si="8"/>
        <v>AGROINOVACIJOS IR MAISTO TECHNOLOGIJOS</v>
      </c>
      <c r="C190" s="18" t="str">
        <f t="shared" si="9"/>
        <v>Saugesnis maistas</v>
      </c>
      <c r="D190" s="18" t="str">
        <f t="shared" si="10"/>
        <v>Eksperimentinė plėtra</v>
      </c>
      <c r="E190" s="55" t="s">
        <v>28</v>
      </c>
      <c r="F190" s="56" t="s">
        <v>3280</v>
      </c>
      <c r="G190" s="94" t="s">
        <v>230</v>
      </c>
      <c r="H190" s="11">
        <v>22</v>
      </c>
      <c r="I190" s="12" t="str">
        <f t="shared" si="11"/>
        <v>VšĮ Kauno technologijos universitetas</v>
      </c>
    </row>
    <row r="191" spans="1:9" ht="105">
      <c r="A191" s="11">
        <v>189</v>
      </c>
      <c r="B191" s="18" t="str">
        <f t="shared" si="8"/>
        <v>AGROINOVACIJOS IR MAISTO TECHNOLOGIJOS</v>
      </c>
      <c r="C191" s="18" t="str">
        <f t="shared" si="9"/>
        <v>Saugesnis maistas</v>
      </c>
      <c r="D191" s="18" t="str">
        <f t="shared" si="10"/>
        <v>Eksperimentinė plėtra</v>
      </c>
      <c r="E191" s="21" t="s">
        <v>28</v>
      </c>
      <c r="F191" s="22" t="s">
        <v>1587</v>
      </c>
      <c r="G191" s="27" t="s">
        <v>859</v>
      </c>
      <c r="H191" s="11">
        <v>19</v>
      </c>
      <c r="I191" s="12" t="str">
        <f t="shared" si="11"/>
        <v>Aleksandro Stulginskio universitetas</v>
      </c>
    </row>
    <row r="192" spans="1:9" ht="45">
      <c r="A192" s="11">
        <v>190</v>
      </c>
      <c r="B192" s="18" t="str">
        <f t="shared" si="8"/>
        <v>AGROINOVACIJOS IR MAISTO TECHNOLOGIJOS</v>
      </c>
      <c r="C192" s="18" t="str">
        <f t="shared" si="9"/>
        <v>Saugesnis maistas</v>
      </c>
      <c r="D192" s="18" t="str">
        <f t="shared" si="10"/>
        <v>Eksperimentinė plėtra</v>
      </c>
      <c r="E192" s="21" t="s">
        <v>28</v>
      </c>
      <c r="F192" s="22" t="s">
        <v>1532</v>
      </c>
      <c r="G192" s="27" t="s">
        <v>1533</v>
      </c>
      <c r="H192" s="11">
        <v>12</v>
      </c>
      <c r="I192" s="12" t="str">
        <f t="shared" si="11"/>
        <v>Lietuvos agrarinių ir miškų mokslų centras</v>
      </c>
    </row>
    <row r="193" spans="1:9" ht="60">
      <c r="A193" s="11">
        <v>191</v>
      </c>
      <c r="B193" s="18" t="str">
        <f t="shared" si="8"/>
        <v>AGROINOVACIJOS IR MAISTO TECHNOLOGIJOS</v>
      </c>
      <c r="C193" s="18" t="str">
        <f t="shared" si="9"/>
        <v>Saugesnis maistas</v>
      </c>
      <c r="D193" s="18" t="str">
        <f t="shared" si="10"/>
        <v>Eksperimentinė plėtra</v>
      </c>
      <c r="E193" s="21" t="s">
        <v>28</v>
      </c>
      <c r="F193" s="22" t="s">
        <v>1607</v>
      </c>
      <c r="G193" s="27" t="s">
        <v>1585</v>
      </c>
      <c r="H193" s="11">
        <v>19</v>
      </c>
      <c r="I193" s="12" t="str">
        <f t="shared" si="11"/>
        <v>Aleksandro Stulginskio universitetas</v>
      </c>
    </row>
    <row r="194" spans="1:9" ht="45">
      <c r="A194" s="11">
        <v>192</v>
      </c>
      <c r="B194" s="18" t="str">
        <f t="shared" si="8"/>
        <v>AGROINOVACIJOS IR MAISTO TECHNOLOGIJOS</v>
      </c>
      <c r="C194" s="18" t="str">
        <f t="shared" si="9"/>
        <v>Saugesnis maistas</v>
      </c>
      <c r="D194" s="18" t="str">
        <f t="shared" si="10"/>
        <v>Eksperimentinė plėtra</v>
      </c>
      <c r="E194" s="21" t="s">
        <v>28</v>
      </c>
      <c r="F194" s="22" t="s">
        <v>1526</v>
      </c>
      <c r="G194" s="27" t="s">
        <v>1527</v>
      </c>
      <c r="H194" s="11">
        <v>12</v>
      </c>
      <c r="I194" s="12" t="str">
        <f t="shared" si="11"/>
        <v>Lietuvos agrarinių ir miškų mokslų centras</v>
      </c>
    </row>
    <row r="195" spans="1:9" ht="60">
      <c r="A195" s="11">
        <v>193</v>
      </c>
      <c r="B195" s="18" t="str">
        <f t="shared" ref="B195:B258" si="12">IF(ISBLANK(E195), ,VLOOKUP(E195, Kodai,2, FALSE))</f>
        <v>AGROINOVACIJOS IR MAISTO TECHNOLOGIJOS</v>
      </c>
      <c r="C195" s="18" t="str">
        <f t="shared" ref="C195:C258" si="13">IF(ISBLANK(E195), ,VLOOKUP(E195, Kodai,3, FALSE))</f>
        <v>Saugesnis maistas</v>
      </c>
      <c r="D195" s="18" t="str">
        <f t="shared" ref="D195:D258" si="14">IF(ISBLANK(E195), ,VLOOKUP(E195, Kodai,4, FALSE))</f>
        <v>Eksperimentinė plėtra</v>
      </c>
      <c r="E195" s="21" t="s">
        <v>28</v>
      </c>
      <c r="F195" s="22" t="s">
        <v>1588</v>
      </c>
      <c r="G195" s="27" t="s">
        <v>859</v>
      </c>
      <c r="H195" s="11">
        <v>19</v>
      </c>
      <c r="I195" s="12" t="str">
        <f t="shared" ref="I195:I258" si="15">IF(ISBLANK(H195), ,VLOOKUP(H195, Institucijos,2, FALSE))</f>
        <v>Aleksandro Stulginskio universitetas</v>
      </c>
    </row>
    <row r="196" spans="1:9" ht="45">
      <c r="A196" s="11">
        <v>194</v>
      </c>
      <c r="B196" s="18" t="str">
        <f t="shared" si="12"/>
        <v>AGROINOVACIJOS IR MAISTO TECHNOLOGIJOS</v>
      </c>
      <c r="C196" s="18" t="str">
        <f t="shared" si="13"/>
        <v>Saugesnis maistas</v>
      </c>
      <c r="D196" s="18" t="str">
        <f t="shared" si="14"/>
        <v>Eksperimentinė plėtra</v>
      </c>
      <c r="E196" s="21" t="s">
        <v>28</v>
      </c>
      <c r="F196" s="22" t="s">
        <v>1617</v>
      </c>
      <c r="G196" s="27" t="s">
        <v>1618</v>
      </c>
      <c r="H196" s="11">
        <v>19</v>
      </c>
      <c r="I196" s="12" t="str">
        <f t="shared" si="15"/>
        <v>Aleksandro Stulginskio universitetas</v>
      </c>
    </row>
    <row r="197" spans="1:9" ht="60">
      <c r="A197" s="11">
        <v>195</v>
      </c>
      <c r="B197" s="18" t="str">
        <f t="shared" si="12"/>
        <v>AGROINOVACIJOS IR MAISTO TECHNOLOGIJOS</v>
      </c>
      <c r="C197" s="18" t="str">
        <f t="shared" si="13"/>
        <v>Saugesnis maistas</v>
      </c>
      <c r="D197" s="18" t="str">
        <f t="shared" si="14"/>
        <v>Eksperimentinė plėtra</v>
      </c>
      <c r="E197" s="21" t="s">
        <v>28</v>
      </c>
      <c r="F197" s="22" t="s">
        <v>1582</v>
      </c>
      <c r="G197" s="27" t="s">
        <v>1583</v>
      </c>
      <c r="H197" s="11">
        <v>19</v>
      </c>
      <c r="I197" s="12" t="str">
        <f t="shared" si="15"/>
        <v>Aleksandro Stulginskio universitetas</v>
      </c>
    </row>
    <row r="198" spans="1:9" ht="60">
      <c r="A198" s="11">
        <v>196</v>
      </c>
      <c r="B198" s="18" t="str">
        <f t="shared" si="12"/>
        <v>AGROINOVACIJOS IR MAISTO TECHNOLOGIJOS</v>
      </c>
      <c r="C198" s="18" t="str">
        <f t="shared" si="13"/>
        <v>Saugesnis maistas</v>
      </c>
      <c r="D198" s="18" t="str">
        <f t="shared" si="14"/>
        <v>Eksperimentinė plėtra</v>
      </c>
      <c r="E198" s="21" t="s">
        <v>28</v>
      </c>
      <c r="F198" s="22" t="s">
        <v>1604</v>
      </c>
      <c r="G198" s="27" t="s">
        <v>1472</v>
      </c>
      <c r="H198" s="11">
        <v>19</v>
      </c>
      <c r="I198" s="12" t="str">
        <f t="shared" si="15"/>
        <v>Aleksandro Stulginskio universitetas</v>
      </c>
    </row>
    <row r="199" spans="1:9" ht="60">
      <c r="A199" s="11">
        <v>197</v>
      </c>
      <c r="B199" s="18" t="str">
        <f t="shared" si="12"/>
        <v>AGROINOVACIJOS IR MAISTO TECHNOLOGIJOS</v>
      </c>
      <c r="C199" s="18" t="str">
        <f t="shared" si="13"/>
        <v>Saugesnis maistas</v>
      </c>
      <c r="D199" s="18" t="str">
        <f t="shared" si="14"/>
        <v>Eksperimentinė plėtra</v>
      </c>
      <c r="E199" s="21" t="s">
        <v>28</v>
      </c>
      <c r="F199" s="22" t="s">
        <v>1597</v>
      </c>
      <c r="G199" s="27" t="s">
        <v>1463</v>
      </c>
      <c r="H199" s="11">
        <v>19</v>
      </c>
      <c r="I199" s="12" t="str">
        <f t="shared" si="15"/>
        <v>Aleksandro Stulginskio universitetas</v>
      </c>
    </row>
    <row r="200" spans="1:9" ht="60">
      <c r="A200" s="11">
        <v>198</v>
      </c>
      <c r="B200" s="18" t="str">
        <f t="shared" si="12"/>
        <v>AGROINOVACIJOS IR MAISTO TECHNOLOGIJOS</v>
      </c>
      <c r="C200" s="18" t="str">
        <f t="shared" si="13"/>
        <v>Saugesnis maistas</v>
      </c>
      <c r="D200" s="18" t="str">
        <f t="shared" si="14"/>
        <v>Eksperimentinė plėtra</v>
      </c>
      <c r="E200" s="21" t="s">
        <v>28</v>
      </c>
      <c r="F200" s="22" t="s">
        <v>1581</v>
      </c>
      <c r="G200" s="27" t="s">
        <v>1463</v>
      </c>
      <c r="H200" s="11">
        <v>19</v>
      </c>
      <c r="I200" s="12" t="str">
        <f t="shared" si="15"/>
        <v>Aleksandro Stulginskio universitetas</v>
      </c>
    </row>
    <row r="201" spans="1:9" ht="105">
      <c r="A201" s="11">
        <v>199</v>
      </c>
      <c r="B201" s="18" t="str">
        <f t="shared" si="12"/>
        <v>AGROINOVACIJOS IR MAISTO TECHNOLOGIJOS</v>
      </c>
      <c r="C201" s="18" t="str">
        <f t="shared" si="13"/>
        <v>Saugesnis maistas</v>
      </c>
      <c r="D201" s="18" t="str">
        <f t="shared" si="14"/>
        <v>Eksperimentinė plėtra</v>
      </c>
      <c r="E201" s="21" t="s">
        <v>28</v>
      </c>
      <c r="F201" s="22" t="s">
        <v>1563</v>
      </c>
      <c r="G201" s="27" t="s">
        <v>1564</v>
      </c>
      <c r="H201" s="11">
        <v>17</v>
      </c>
      <c r="I201" s="12" t="str">
        <f t="shared" si="15"/>
        <v>Lietuvos sveikatos mokslų universitetas</v>
      </c>
    </row>
    <row r="202" spans="1:9" ht="45">
      <c r="A202" s="11">
        <v>200</v>
      </c>
      <c r="B202" s="18" t="str">
        <f t="shared" si="12"/>
        <v>AGROINOVACIJOS IR MAISTO TECHNOLOGIJOS</v>
      </c>
      <c r="C202" s="18" t="str">
        <f t="shared" si="13"/>
        <v>Saugesnis maistas</v>
      </c>
      <c r="D202" s="18" t="str">
        <f t="shared" si="14"/>
        <v>Eksperimentinė plėtra</v>
      </c>
      <c r="E202" s="21" t="s">
        <v>28</v>
      </c>
      <c r="F202" s="22" t="s">
        <v>1549</v>
      </c>
      <c r="G202" s="27" t="s">
        <v>1438</v>
      </c>
      <c r="H202" s="11">
        <v>12</v>
      </c>
      <c r="I202" s="12" t="str">
        <f t="shared" si="15"/>
        <v>Lietuvos agrarinių ir miškų mokslų centras</v>
      </c>
    </row>
    <row r="203" spans="1:9" ht="45">
      <c r="A203" s="11">
        <v>201</v>
      </c>
      <c r="B203" s="18" t="str">
        <f t="shared" si="12"/>
        <v>AGROINOVACIJOS IR MAISTO TECHNOLOGIJOS</v>
      </c>
      <c r="C203" s="18" t="str">
        <f t="shared" si="13"/>
        <v>Saugesnis maistas</v>
      </c>
      <c r="D203" s="18" t="str">
        <f t="shared" si="14"/>
        <v>Eksperimentinė plėtra</v>
      </c>
      <c r="E203" s="21" t="s">
        <v>28</v>
      </c>
      <c r="F203" s="22" t="s">
        <v>1546</v>
      </c>
      <c r="G203" s="27" t="s">
        <v>1438</v>
      </c>
      <c r="H203" s="11">
        <v>12</v>
      </c>
      <c r="I203" s="12" t="str">
        <f t="shared" si="15"/>
        <v>Lietuvos agrarinių ir miškų mokslų centras</v>
      </c>
    </row>
    <row r="204" spans="1:9" ht="45">
      <c r="A204" s="11">
        <v>202</v>
      </c>
      <c r="B204" s="18" t="str">
        <f t="shared" si="12"/>
        <v>AGROINOVACIJOS IR MAISTO TECHNOLOGIJOS</v>
      </c>
      <c r="C204" s="18" t="str">
        <f t="shared" si="13"/>
        <v>Saugesnis maistas</v>
      </c>
      <c r="D204" s="18" t="str">
        <f t="shared" si="14"/>
        <v>Eksperimentinė plėtra</v>
      </c>
      <c r="E204" s="21" t="s">
        <v>28</v>
      </c>
      <c r="F204" s="22" t="s">
        <v>1534</v>
      </c>
      <c r="G204" s="27" t="s">
        <v>1438</v>
      </c>
      <c r="H204" s="11">
        <v>12</v>
      </c>
      <c r="I204" s="12" t="str">
        <f t="shared" si="15"/>
        <v>Lietuvos agrarinių ir miškų mokslų centras</v>
      </c>
    </row>
    <row r="205" spans="1:9" ht="60">
      <c r="A205" s="11">
        <v>203</v>
      </c>
      <c r="B205" s="18" t="str">
        <f t="shared" si="12"/>
        <v>AGROINOVACIJOS IR MAISTO TECHNOLOGIJOS</v>
      </c>
      <c r="C205" s="18" t="str">
        <f t="shared" si="13"/>
        <v>Saugesnis maistas</v>
      </c>
      <c r="D205" s="18" t="str">
        <f t="shared" si="14"/>
        <v>Eksperimentinė plėtra</v>
      </c>
      <c r="E205" s="21" t="s">
        <v>28</v>
      </c>
      <c r="F205" s="22" t="s">
        <v>1555</v>
      </c>
      <c r="G205" s="27" t="s">
        <v>1556</v>
      </c>
      <c r="H205" s="11">
        <v>17</v>
      </c>
      <c r="I205" s="12" t="str">
        <f t="shared" si="15"/>
        <v>Lietuvos sveikatos mokslų universitetas</v>
      </c>
    </row>
    <row r="206" spans="1:9" ht="165">
      <c r="A206" s="11">
        <v>204</v>
      </c>
      <c r="B206" s="18" t="str">
        <f t="shared" si="12"/>
        <v>AGROINOVACIJOS IR MAISTO TECHNOLOGIJOS</v>
      </c>
      <c r="C206" s="18" t="str">
        <f t="shared" si="13"/>
        <v>Saugesnis maistas</v>
      </c>
      <c r="D206" s="18" t="str">
        <f t="shared" si="14"/>
        <v>Eksperimentinė plėtra</v>
      </c>
      <c r="E206" s="55" t="s">
        <v>28</v>
      </c>
      <c r="F206" s="56" t="s">
        <v>1333</v>
      </c>
      <c r="G206" s="94" t="s">
        <v>230</v>
      </c>
      <c r="H206" s="11">
        <v>22</v>
      </c>
      <c r="I206" s="12" t="str">
        <f t="shared" si="15"/>
        <v>VšĮ Kauno technologijos universitetas</v>
      </c>
    </row>
    <row r="207" spans="1:9" ht="60">
      <c r="A207" s="11">
        <v>205</v>
      </c>
      <c r="B207" s="18" t="str">
        <f t="shared" si="12"/>
        <v>AGROINOVACIJOS IR MAISTO TECHNOLOGIJOS</v>
      </c>
      <c r="C207" s="18" t="str">
        <f t="shared" si="13"/>
        <v>Saugesnis maistas</v>
      </c>
      <c r="D207" s="18" t="str">
        <f t="shared" si="14"/>
        <v>Eksperimentinė plėtra</v>
      </c>
      <c r="E207" s="55" t="s">
        <v>28</v>
      </c>
      <c r="F207" s="56" t="s">
        <v>1336</v>
      </c>
      <c r="G207" s="94" t="s">
        <v>230</v>
      </c>
      <c r="H207" s="11">
        <v>22</v>
      </c>
      <c r="I207" s="12" t="str">
        <f t="shared" si="15"/>
        <v>VšĮ Kauno technologijos universitetas</v>
      </c>
    </row>
    <row r="208" spans="1:9" ht="60">
      <c r="A208" s="11">
        <v>206</v>
      </c>
      <c r="B208" s="18" t="str">
        <f t="shared" si="12"/>
        <v>AGROINOVACIJOS IR MAISTO TECHNOLOGIJOS</v>
      </c>
      <c r="C208" s="18" t="str">
        <f t="shared" si="13"/>
        <v>Saugesnis maistas</v>
      </c>
      <c r="D208" s="18" t="str">
        <f t="shared" si="14"/>
        <v>Eksperimentinė plėtra</v>
      </c>
      <c r="E208" s="21" t="s">
        <v>28</v>
      </c>
      <c r="F208" s="22" t="s">
        <v>1557</v>
      </c>
      <c r="G208" s="27" t="s">
        <v>1558</v>
      </c>
      <c r="H208" s="11">
        <v>17</v>
      </c>
      <c r="I208" s="12" t="str">
        <f t="shared" si="15"/>
        <v>Lietuvos sveikatos mokslų universitetas</v>
      </c>
    </row>
    <row r="209" spans="1:9" ht="75">
      <c r="A209" s="11">
        <v>207</v>
      </c>
      <c r="B209" s="18" t="str">
        <f t="shared" si="12"/>
        <v>AGROINOVACIJOS IR MAISTO TECHNOLOGIJOS</v>
      </c>
      <c r="C209" s="18" t="str">
        <f t="shared" si="13"/>
        <v>Saugesnis maistas</v>
      </c>
      <c r="D209" s="18" t="str">
        <f t="shared" si="14"/>
        <v>Eksperimentinė plėtra</v>
      </c>
      <c r="E209" s="21" t="s">
        <v>28</v>
      </c>
      <c r="F209" s="22" t="s">
        <v>1539</v>
      </c>
      <c r="G209" s="27" t="s">
        <v>1540</v>
      </c>
      <c r="H209" s="11">
        <v>12</v>
      </c>
      <c r="I209" s="12" t="str">
        <f t="shared" si="15"/>
        <v>Lietuvos agrarinių ir miškų mokslų centras</v>
      </c>
    </row>
    <row r="210" spans="1:9" ht="60">
      <c r="A210" s="11">
        <v>208</v>
      </c>
      <c r="B210" s="18" t="str">
        <f t="shared" si="12"/>
        <v>AGROINOVACIJOS IR MAISTO TECHNOLOGIJOS</v>
      </c>
      <c r="C210" s="18" t="str">
        <f t="shared" si="13"/>
        <v>Saugesnis maistas</v>
      </c>
      <c r="D210" s="18" t="str">
        <f t="shared" si="14"/>
        <v>Eksperimentinė plėtra</v>
      </c>
      <c r="E210" s="21" t="s">
        <v>28</v>
      </c>
      <c r="F210" s="22" t="s">
        <v>1491</v>
      </c>
      <c r="G210" s="27" t="s">
        <v>1461</v>
      </c>
      <c r="H210" s="11">
        <v>19</v>
      </c>
      <c r="I210" s="12" t="str">
        <f t="shared" si="15"/>
        <v>Aleksandro Stulginskio universitetas</v>
      </c>
    </row>
    <row r="211" spans="1:9" ht="45">
      <c r="A211" s="11">
        <v>209</v>
      </c>
      <c r="B211" s="18" t="str">
        <f t="shared" si="12"/>
        <v>AGROINOVACIJOS IR MAISTO TECHNOLOGIJOS</v>
      </c>
      <c r="C211" s="18" t="str">
        <f t="shared" si="13"/>
        <v>Saugesnis maistas</v>
      </c>
      <c r="D211" s="18" t="str">
        <f t="shared" si="14"/>
        <v>Eksperimentinė plėtra</v>
      </c>
      <c r="E211" s="21" t="s">
        <v>28</v>
      </c>
      <c r="F211" s="22" t="s">
        <v>1535</v>
      </c>
      <c r="G211" s="27" t="s">
        <v>1536</v>
      </c>
      <c r="H211" s="11">
        <v>12</v>
      </c>
      <c r="I211" s="12" t="str">
        <f t="shared" si="15"/>
        <v>Lietuvos agrarinių ir miškų mokslų centras</v>
      </c>
    </row>
    <row r="212" spans="1:9" ht="45">
      <c r="A212" s="11">
        <v>210</v>
      </c>
      <c r="B212" s="18" t="str">
        <f t="shared" si="12"/>
        <v>AGROINOVACIJOS IR MAISTO TECHNOLOGIJOS</v>
      </c>
      <c r="C212" s="18" t="str">
        <f t="shared" si="13"/>
        <v>Saugesnis maistas</v>
      </c>
      <c r="D212" s="18" t="str">
        <f t="shared" si="14"/>
        <v>Eksperimentinė plėtra</v>
      </c>
      <c r="E212" s="21" t="s">
        <v>28</v>
      </c>
      <c r="F212" s="22" t="s">
        <v>1525</v>
      </c>
      <c r="G212" s="27" t="s">
        <v>1433</v>
      </c>
      <c r="H212" s="11">
        <v>12</v>
      </c>
      <c r="I212" s="12" t="str">
        <f t="shared" si="15"/>
        <v>Lietuvos agrarinių ir miškų mokslų centras</v>
      </c>
    </row>
    <row r="213" spans="1:9" ht="45">
      <c r="A213" s="11">
        <v>211</v>
      </c>
      <c r="B213" s="18" t="str">
        <f t="shared" si="12"/>
        <v>AGROINOVACIJOS IR MAISTO TECHNOLOGIJOS</v>
      </c>
      <c r="C213" s="18" t="str">
        <f t="shared" si="13"/>
        <v>Saugesnis maistas</v>
      </c>
      <c r="D213" s="18" t="str">
        <f t="shared" si="14"/>
        <v>Eksperimentinė plėtra</v>
      </c>
      <c r="E213" s="21" t="s">
        <v>28</v>
      </c>
      <c r="F213" s="22" t="s">
        <v>1543</v>
      </c>
      <c r="G213" s="27" t="s">
        <v>1527</v>
      </c>
      <c r="H213" s="11">
        <v>12</v>
      </c>
      <c r="I213" s="12" t="str">
        <f t="shared" si="15"/>
        <v>Lietuvos agrarinių ir miškų mokslų centras</v>
      </c>
    </row>
    <row r="214" spans="1:9" ht="135">
      <c r="A214" s="11">
        <v>212</v>
      </c>
      <c r="B214" s="18" t="str">
        <f t="shared" si="12"/>
        <v>AGROINOVACIJOS IR MAISTO TECHNOLOGIJOS</v>
      </c>
      <c r="C214" s="18" t="str">
        <f t="shared" si="13"/>
        <v>Saugesnis maistas</v>
      </c>
      <c r="D214" s="18" t="str">
        <f t="shared" si="14"/>
        <v>Eksperimentinė plėtra</v>
      </c>
      <c r="E214" s="55" t="s">
        <v>28</v>
      </c>
      <c r="F214" s="56" t="s">
        <v>1334</v>
      </c>
      <c r="G214" s="94" t="s">
        <v>230</v>
      </c>
      <c r="H214" s="11">
        <v>22</v>
      </c>
      <c r="I214" s="12" t="str">
        <f t="shared" si="15"/>
        <v>VšĮ Kauno technologijos universitetas</v>
      </c>
    </row>
    <row r="215" spans="1:9" ht="75">
      <c r="A215" s="11">
        <v>213</v>
      </c>
      <c r="B215" s="18" t="str">
        <f t="shared" si="12"/>
        <v>AGROINOVACIJOS IR MAISTO TECHNOLOGIJOS</v>
      </c>
      <c r="C215" s="18" t="str">
        <f t="shared" si="13"/>
        <v>Saugesnis maistas</v>
      </c>
      <c r="D215" s="18" t="str">
        <f t="shared" si="14"/>
        <v>Eksperimentinė plėtra</v>
      </c>
      <c r="E215" s="21" t="s">
        <v>28</v>
      </c>
      <c r="F215" s="22" t="s">
        <v>1630</v>
      </c>
      <c r="G215" s="27" t="s">
        <v>1631</v>
      </c>
      <c r="H215" s="11">
        <v>32</v>
      </c>
      <c r="I215" s="12" t="str">
        <f t="shared" si="15"/>
        <v>Vilniaus universitetas</v>
      </c>
    </row>
    <row r="216" spans="1:9" ht="135">
      <c r="A216" s="11">
        <v>214</v>
      </c>
      <c r="B216" s="18" t="str">
        <f t="shared" si="12"/>
        <v>AGROINOVACIJOS IR MAISTO TECHNOLOGIJOS</v>
      </c>
      <c r="C216" s="18" t="str">
        <f t="shared" si="13"/>
        <v>Saugesnis maistas</v>
      </c>
      <c r="D216" s="18" t="str">
        <f t="shared" si="14"/>
        <v>Eksperimentinė plėtra</v>
      </c>
      <c r="E216" s="55" t="s">
        <v>28</v>
      </c>
      <c r="F216" s="56" t="s">
        <v>1335</v>
      </c>
      <c r="G216" s="94" t="s">
        <v>230</v>
      </c>
      <c r="H216" s="11">
        <v>22</v>
      </c>
      <c r="I216" s="12" t="str">
        <f t="shared" si="15"/>
        <v>VšĮ Kauno technologijos universitetas</v>
      </c>
    </row>
    <row r="217" spans="1:9" ht="45">
      <c r="A217" s="11">
        <v>215</v>
      </c>
      <c r="B217" s="18" t="str">
        <f t="shared" si="12"/>
        <v>AGROINOVACIJOS IR MAISTO TECHNOLOGIJOS</v>
      </c>
      <c r="C217" s="18" t="str">
        <f t="shared" si="13"/>
        <v>Saugesnis maistas</v>
      </c>
      <c r="D217" s="18" t="str">
        <f t="shared" si="14"/>
        <v>Eksperimentinė plėtra</v>
      </c>
      <c r="E217" s="21" t="s">
        <v>28</v>
      </c>
      <c r="F217" s="22" t="s">
        <v>1530</v>
      </c>
      <c r="G217" s="27" t="s">
        <v>1531</v>
      </c>
      <c r="H217" s="11">
        <v>12</v>
      </c>
      <c r="I217" s="12" t="str">
        <f t="shared" si="15"/>
        <v>Lietuvos agrarinių ir miškų mokslų centras</v>
      </c>
    </row>
    <row r="218" spans="1:9" ht="75">
      <c r="A218" s="11">
        <v>216</v>
      </c>
      <c r="B218" s="18" t="str">
        <f t="shared" si="12"/>
        <v>AGROINOVACIJOS IR MAISTO TECHNOLOGIJOS</v>
      </c>
      <c r="C218" s="18" t="str">
        <f t="shared" si="13"/>
        <v>Saugesnis maistas</v>
      </c>
      <c r="D218" s="18" t="str">
        <f t="shared" si="14"/>
        <v>Eksperimentinė plėtra</v>
      </c>
      <c r="E218" s="21" t="s">
        <v>28</v>
      </c>
      <c r="F218" s="22" t="s">
        <v>1624</v>
      </c>
      <c r="G218" s="27" t="s">
        <v>1625</v>
      </c>
      <c r="H218" s="11">
        <v>31</v>
      </c>
      <c r="I218" s="12" t="str">
        <f t="shared" si="15"/>
        <v>Vytauto Didžiojo universitetas</v>
      </c>
    </row>
    <row r="219" spans="1:9" ht="60">
      <c r="A219" s="11">
        <v>217</v>
      </c>
      <c r="B219" s="18" t="str">
        <f t="shared" si="12"/>
        <v>AGROINOVACIJOS IR MAISTO TECHNOLOGIJOS</v>
      </c>
      <c r="C219" s="18" t="str">
        <f t="shared" si="13"/>
        <v>Saugesnis maistas</v>
      </c>
      <c r="D219" s="18" t="str">
        <f t="shared" si="14"/>
        <v>Eksperimentinė plėtra</v>
      </c>
      <c r="E219" s="55" t="s">
        <v>28</v>
      </c>
      <c r="F219" s="56" t="s">
        <v>1331</v>
      </c>
      <c r="G219" s="94" t="s">
        <v>230</v>
      </c>
      <c r="H219" s="11">
        <v>22</v>
      </c>
      <c r="I219" s="12" t="str">
        <f t="shared" si="15"/>
        <v>VšĮ Kauno technologijos universitetas</v>
      </c>
    </row>
    <row r="220" spans="1:9" ht="60">
      <c r="A220" s="11">
        <v>218</v>
      </c>
      <c r="B220" s="18" t="str">
        <f t="shared" si="12"/>
        <v>AGROINOVACIJOS IR MAISTO TECHNOLOGIJOS</v>
      </c>
      <c r="C220" s="18" t="str">
        <f t="shared" si="13"/>
        <v>Saugesnis maistas</v>
      </c>
      <c r="D220" s="18" t="str">
        <f t="shared" si="14"/>
        <v>Eksperimentinė plėtra</v>
      </c>
      <c r="E220" s="55" t="s">
        <v>28</v>
      </c>
      <c r="F220" s="56" t="s">
        <v>1276</v>
      </c>
      <c r="G220" s="94" t="s">
        <v>230</v>
      </c>
      <c r="H220" s="11">
        <v>22</v>
      </c>
      <c r="I220" s="12" t="str">
        <f t="shared" si="15"/>
        <v>VšĮ Kauno technologijos universitetas</v>
      </c>
    </row>
    <row r="221" spans="1:9" ht="90">
      <c r="A221" s="11">
        <v>219</v>
      </c>
      <c r="B221" s="18" t="str">
        <f t="shared" si="12"/>
        <v>AGROINOVACIJOS IR MAISTO TECHNOLOGIJOS</v>
      </c>
      <c r="C221" s="18" t="str">
        <f t="shared" si="13"/>
        <v>Saugesnis maistas</v>
      </c>
      <c r="D221" s="18" t="str">
        <f t="shared" si="14"/>
        <v>Eksperimentinė plėtra</v>
      </c>
      <c r="E221" s="21" t="s">
        <v>28</v>
      </c>
      <c r="F221" s="22" t="s">
        <v>1633</v>
      </c>
      <c r="G221" s="27" t="s">
        <v>1634</v>
      </c>
      <c r="H221" s="11">
        <v>32</v>
      </c>
      <c r="I221" s="12" t="str">
        <f t="shared" si="15"/>
        <v>Vilniaus universitetas</v>
      </c>
    </row>
    <row r="222" spans="1:9" ht="60">
      <c r="A222" s="11">
        <v>220</v>
      </c>
      <c r="B222" s="18" t="str">
        <f t="shared" si="12"/>
        <v>AGROINOVACIJOS IR MAISTO TECHNOLOGIJOS</v>
      </c>
      <c r="C222" s="18" t="str">
        <f t="shared" si="13"/>
        <v>Saugesnis maistas</v>
      </c>
      <c r="D222" s="18" t="str">
        <f t="shared" si="14"/>
        <v>Eksperimentinė plėtra</v>
      </c>
      <c r="E222" s="55" t="s">
        <v>28</v>
      </c>
      <c r="F222" s="56" t="s">
        <v>1330</v>
      </c>
      <c r="G222" s="94" t="s">
        <v>230</v>
      </c>
      <c r="H222" s="11">
        <v>22</v>
      </c>
      <c r="I222" s="12" t="str">
        <f t="shared" si="15"/>
        <v>VšĮ Kauno technologijos universitetas</v>
      </c>
    </row>
    <row r="223" spans="1:9" ht="45">
      <c r="A223" s="11">
        <v>221</v>
      </c>
      <c r="B223" s="18" t="str">
        <f t="shared" si="12"/>
        <v>AGROINOVACIJOS IR MAISTO TECHNOLOGIJOS</v>
      </c>
      <c r="C223" s="18" t="str">
        <f t="shared" si="13"/>
        <v>Saugesnis maistas</v>
      </c>
      <c r="D223" s="18" t="str">
        <f t="shared" si="14"/>
        <v>Eksperimentinė plėtra</v>
      </c>
      <c r="E223" s="21" t="s">
        <v>28</v>
      </c>
      <c r="F223" s="22" t="s">
        <v>1528</v>
      </c>
      <c r="G223" s="27" t="s">
        <v>1529</v>
      </c>
      <c r="H223" s="11">
        <v>12</v>
      </c>
      <c r="I223" s="12" t="str">
        <f t="shared" si="15"/>
        <v>Lietuvos agrarinių ir miškų mokslų centras</v>
      </c>
    </row>
    <row r="224" spans="1:9" ht="45">
      <c r="A224" s="11">
        <v>222</v>
      </c>
      <c r="B224" s="18" t="str">
        <f t="shared" si="12"/>
        <v>AGROINOVACIJOS IR MAISTO TECHNOLOGIJOS</v>
      </c>
      <c r="C224" s="18" t="str">
        <f t="shared" si="13"/>
        <v>Saugesnis maistas</v>
      </c>
      <c r="D224" s="18" t="str">
        <f t="shared" si="14"/>
        <v>Eksperimentinė plėtra</v>
      </c>
      <c r="E224" s="21" t="s">
        <v>28</v>
      </c>
      <c r="F224" s="22" t="s">
        <v>1548</v>
      </c>
      <c r="G224" s="27" t="s">
        <v>1545</v>
      </c>
      <c r="H224" s="11">
        <v>12</v>
      </c>
      <c r="I224" s="12" t="str">
        <f t="shared" si="15"/>
        <v>Lietuvos agrarinių ir miškų mokslų centras</v>
      </c>
    </row>
    <row r="225" spans="1:9" ht="45">
      <c r="A225" s="11">
        <v>223</v>
      </c>
      <c r="B225" s="18" t="str">
        <f t="shared" si="12"/>
        <v>AGROINOVACIJOS IR MAISTO TECHNOLOGIJOS</v>
      </c>
      <c r="C225" s="18" t="str">
        <f t="shared" si="13"/>
        <v>Saugesnis maistas</v>
      </c>
      <c r="D225" s="18" t="str">
        <f t="shared" si="14"/>
        <v>Eksperimentinė plėtra</v>
      </c>
      <c r="E225" s="21" t="s">
        <v>28</v>
      </c>
      <c r="F225" s="22" t="s">
        <v>1544</v>
      </c>
      <c r="G225" s="27" t="s">
        <v>1545</v>
      </c>
      <c r="H225" s="11">
        <v>12</v>
      </c>
      <c r="I225" s="12" t="str">
        <f t="shared" si="15"/>
        <v>Lietuvos agrarinių ir miškų mokslų centras</v>
      </c>
    </row>
    <row r="226" spans="1:9" ht="45">
      <c r="A226" s="11">
        <v>224</v>
      </c>
      <c r="B226" s="18" t="str">
        <f t="shared" si="12"/>
        <v>AGROINOVACIJOS IR MAISTO TECHNOLOGIJOS</v>
      </c>
      <c r="C226" s="18" t="str">
        <f t="shared" si="13"/>
        <v>Saugesnis maistas</v>
      </c>
      <c r="D226" s="18" t="str">
        <f t="shared" si="14"/>
        <v>Eksperimentinė plėtra</v>
      </c>
      <c r="E226" s="21" t="s">
        <v>28</v>
      </c>
      <c r="F226" s="22" t="s">
        <v>1620</v>
      </c>
      <c r="G226" s="27" t="s">
        <v>176</v>
      </c>
      <c r="H226" s="11">
        <v>21</v>
      </c>
      <c r="I226" s="12" t="str">
        <f t="shared" si="15"/>
        <v>Gamtos tyrimų centas</v>
      </c>
    </row>
    <row r="227" spans="1:9" ht="60">
      <c r="A227" s="11">
        <v>225</v>
      </c>
      <c r="B227" s="18" t="str">
        <f t="shared" si="12"/>
        <v>AGROINOVACIJOS IR MAISTO TECHNOLOGIJOS</v>
      </c>
      <c r="C227" s="18" t="str">
        <f t="shared" si="13"/>
        <v>Saugesnis maistas</v>
      </c>
      <c r="D227" s="18" t="str">
        <f t="shared" si="14"/>
        <v>Eksperimentinė plėtra</v>
      </c>
      <c r="E227" s="21" t="s">
        <v>28</v>
      </c>
      <c r="F227" s="22" t="s">
        <v>1619</v>
      </c>
      <c r="G227" s="27" t="s">
        <v>376</v>
      </c>
      <c r="H227" s="11">
        <v>20</v>
      </c>
      <c r="I227" s="12" t="str">
        <f t="shared" si="15"/>
        <v>Baltijos pažangių technologijų institutas</v>
      </c>
    </row>
    <row r="228" spans="1:9" ht="60">
      <c r="A228" s="11">
        <v>226</v>
      </c>
      <c r="B228" s="18" t="str">
        <f t="shared" si="12"/>
        <v>AGROINOVACIJOS IR MAISTO TECHNOLOGIJOS</v>
      </c>
      <c r="C228" s="18" t="str">
        <f t="shared" si="13"/>
        <v>Saugesnis maistas</v>
      </c>
      <c r="D228" s="18" t="str">
        <f t="shared" si="14"/>
        <v>Eksperimentinė plėtra</v>
      </c>
      <c r="E228" s="21" t="s">
        <v>28</v>
      </c>
      <c r="F228" s="22" t="s">
        <v>1554</v>
      </c>
      <c r="G228" s="27" t="s">
        <v>1440</v>
      </c>
      <c r="H228" s="11">
        <v>15</v>
      </c>
      <c r="I228" s="12" t="str">
        <f t="shared" si="15"/>
        <v>Kauno kolegija</v>
      </c>
    </row>
    <row r="229" spans="1:9" ht="75">
      <c r="A229" s="11">
        <v>227</v>
      </c>
      <c r="B229" s="18" t="str">
        <f t="shared" si="12"/>
        <v>AGROINOVACIJOS IR MAISTO TECHNOLOGIJOS</v>
      </c>
      <c r="C229" s="18" t="str">
        <f t="shared" si="13"/>
        <v>Saugesnis maistas</v>
      </c>
      <c r="D229" s="18" t="str">
        <f t="shared" si="14"/>
        <v>Eksperimentinė plėtra</v>
      </c>
      <c r="E229" s="55" t="s">
        <v>28</v>
      </c>
      <c r="F229" s="56" t="s">
        <v>1423</v>
      </c>
      <c r="G229" s="94" t="s">
        <v>230</v>
      </c>
      <c r="H229" s="11">
        <v>22</v>
      </c>
      <c r="I229" s="12" t="str">
        <f t="shared" si="15"/>
        <v>VšĮ Kauno technologijos universitetas</v>
      </c>
    </row>
    <row r="230" spans="1:9" ht="90">
      <c r="A230" s="11">
        <v>228</v>
      </c>
      <c r="B230" s="18" t="str">
        <f t="shared" si="12"/>
        <v>AGROINOVACIJOS IR MAISTO TECHNOLOGIJOS</v>
      </c>
      <c r="C230" s="18" t="str">
        <f t="shared" si="13"/>
        <v>Saugesnis maistas</v>
      </c>
      <c r="D230" s="18" t="str">
        <f t="shared" si="14"/>
        <v>Eksperimentinė plėtra</v>
      </c>
      <c r="E230" s="55" t="s">
        <v>28</v>
      </c>
      <c r="F230" s="56" t="s">
        <v>1422</v>
      </c>
      <c r="G230" s="94" t="s">
        <v>230</v>
      </c>
      <c r="H230" s="11">
        <v>22</v>
      </c>
      <c r="I230" s="12" t="str">
        <f t="shared" si="15"/>
        <v>VšĮ Kauno technologijos universitetas</v>
      </c>
    </row>
    <row r="231" spans="1:9" ht="60">
      <c r="A231" s="11">
        <v>229</v>
      </c>
      <c r="B231" s="18" t="str">
        <f t="shared" si="12"/>
        <v>AGROINOVACIJOS IR MAISTO TECHNOLOGIJOS</v>
      </c>
      <c r="C231" s="18" t="str">
        <f t="shared" si="13"/>
        <v>Saugesnis maistas</v>
      </c>
      <c r="D231" s="18" t="str">
        <f t="shared" si="14"/>
        <v>Eksperimentinė plėtra</v>
      </c>
      <c r="E231" s="21" t="s">
        <v>28</v>
      </c>
      <c r="F231" s="22" t="s">
        <v>1591</v>
      </c>
      <c r="G231" s="27" t="s">
        <v>1590</v>
      </c>
      <c r="H231" s="11">
        <v>19</v>
      </c>
      <c r="I231" s="12" t="str">
        <f t="shared" si="15"/>
        <v>Aleksandro Stulginskio universitetas</v>
      </c>
    </row>
    <row r="232" spans="1:9" ht="60">
      <c r="A232" s="11">
        <v>230</v>
      </c>
      <c r="B232" s="18" t="str">
        <f t="shared" si="12"/>
        <v>AGROINOVACIJOS IR MAISTO TECHNOLOGIJOS</v>
      </c>
      <c r="C232" s="18" t="str">
        <f t="shared" si="13"/>
        <v>Saugesnis maistas</v>
      </c>
      <c r="D232" s="18" t="str">
        <f t="shared" si="14"/>
        <v>Eksperimentinė plėtra</v>
      </c>
      <c r="E232" s="55" t="s">
        <v>28</v>
      </c>
      <c r="F232" s="56" t="s">
        <v>1339</v>
      </c>
      <c r="G232" s="94" t="s">
        <v>230</v>
      </c>
      <c r="H232" s="11">
        <v>22</v>
      </c>
      <c r="I232" s="12" t="str">
        <f t="shared" si="15"/>
        <v>VšĮ Kauno technologijos universitetas</v>
      </c>
    </row>
    <row r="233" spans="1:9" ht="60">
      <c r="A233" s="11">
        <v>231</v>
      </c>
      <c r="B233" s="18" t="str">
        <f t="shared" si="12"/>
        <v>AGROINOVACIJOS IR MAISTO TECHNOLOGIJOS</v>
      </c>
      <c r="C233" s="18" t="str">
        <f t="shared" si="13"/>
        <v>Saugesnis maistas</v>
      </c>
      <c r="D233" s="18" t="str">
        <f t="shared" si="14"/>
        <v>Eksperimentinė plėtra</v>
      </c>
      <c r="E233" s="55" t="s">
        <v>28</v>
      </c>
      <c r="F233" s="56" t="s">
        <v>1340</v>
      </c>
      <c r="G233" s="94" t="s">
        <v>230</v>
      </c>
      <c r="H233" s="11">
        <v>22</v>
      </c>
      <c r="I233" s="12" t="str">
        <f t="shared" si="15"/>
        <v>VšĮ Kauno technologijos universitetas</v>
      </c>
    </row>
    <row r="234" spans="1:9" ht="60">
      <c r="A234" s="11">
        <v>232</v>
      </c>
      <c r="B234" s="18" t="str">
        <f t="shared" si="12"/>
        <v>AGROINOVACIJOS IR MAISTO TECHNOLOGIJOS</v>
      </c>
      <c r="C234" s="18" t="str">
        <f t="shared" si="13"/>
        <v>Saugesnis maistas</v>
      </c>
      <c r="D234" s="18" t="str">
        <f t="shared" si="14"/>
        <v>Eksperimentinė plėtra</v>
      </c>
      <c r="E234" s="55" t="s">
        <v>28</v>
      </c>
      <c r="F234" s="56" t="s">
        <v>1419</v>
      </c>
      <c r="G234" s="94" t="s">
        <v>230</v>
      </c>
      <c r="H234" s="11">
        <v>22</v>
      </c>
      <c r="I234" s="12" t="str">
        <f t="shared" si="15"/>
        <v>VšĮ Kauno technologijos universitetas</v>
      </c>
    </row>
    <row r="235" spans="1:9" ht="60">
      <c r="A235" s="11">
        <v>233</v>
      </c>
      <c r="B235" s="18" t="str">
        <f t="shared" si="12"/>
        <v>AGROINOVACIJOS IR MAISTO TECHNOLOGIJOS</v>
      </c>
      <c r="C235" s="18" t="str">
        <f t="shared" si="13"/>
        <v>Saugesnis maistas</v>
      </c>
      <c r="D235" s="18" t="str">
        <f t="shared" si="14"/>
        <v>Eksperimentinė plėtra</v>
      </c>
      <c r="E235" s="21" t="s">
        <v>28</v>
      </c>
      <c r="F235" s="22" t="s">
        <v>1584</v>
      </c>
      <c r="G235" s="27" t="s">
        <v>1585</v>
      </c>
      <c r="H235" s="11">
        <v>19</v>
      </c>
      <c r="I235" s="12" t="str">
        <f t="shared" si="15"/>
        <v>Aleksandro Stulginskio universitetas</v>
      </c>
    </row>
    <row r="236" spans="1:9" ht="60">
      <c r="A236" s="11">
        <v>234</v>
      </c>
      <c r="B236" s="18" t="str">
        <f t="shared" si="12"/>
        <v>AGROINOVACIJOS IR MAISTO TECHNOLOGIJOS</v>
      </c>
      <c r="C236" s="18" t="str">
        <f t="shared" si="13"/>
        <v>Saugesnis maistas</v>
      </c>
      <c r="D236" s="18" t="str">
        <f t="shared" si="14"/>
        <v>Eksperimentinė plėtra</v>
      </c>
      <c r="E236" s="21" t="s">
        <v>28</v>
      </c>
      <c r="F236" s="22" t="s">
        <v>1606</v>
      </c>
      <c r="G236" s="27" t="s">
        <v>1486</v>
      </c>
      <c r="H236" s="11">
        <v>19</v>
      </c>
      <c r="I236" s="12" t="str">
        <f t="shared" si="15"/>
        <v>Aleksandro Stulginskio universitetas</v>
      </c>
    </row>
    <row r="237" spans="1:9" ht="60">
      <c r="A237" s="11">
        <v>235</v>
      </c>
      <c r="B237" s="18" t="str">
        <f t="shared" si="12"/>
        <v>AGROINOVACIJOS IR MAISTO TECHNOLOGIJOS</v>
      </c>
      <c r="C237" s="18" t="str">
        <f t="shared" si="13"/>
        <v>Saugesnis maistas</v>
      </c>
      <c r="D237" s="18" t="str">
        <f t="shared" si="14"/>
        <v>Eksperimentinė plėtra</v>
      </c>
      <c r="E237" s="21" t="s">
        <v>28</v>
      </c>
      <c r="F237" s="22" t="s">
        <v>1592</v>
      </c>
      <c r="G237" s="27" t="s">
        <v>1590</v>
      </c>
      <c r="H237" s="11">
        <v>19</v>
      </c>
      <c r="I237" s="12" t="str">
        <f t="shared" si="15"/>
        <v>Aleksandro Stulginskio universitetas</v>
      </c>
    </row>
    <row r="238" spans="1:9" ht="60">
      <c r="A238" s="11">
        <v>236</v>
      </c>
      <c r="B238" s="18" t="str">
        <f t="shared" si="12"/>
        <v>AGROINOVACIJOS IR MAISTO TECHNOLOGIJOS</v>
      </c>
      <c r="C238" s="18" t="str">
        <f t="shared" si="13"/>
        <v>Saugesnis maistas</v>
      </c>
      <c r="D238" s="18" t="str">
        <f t="shared" si="14"/>
        <v>Eksperimentinė plėtra</v>
      </c>
      <c r="E238" s="21" t="s">
        <v>28</v>
      </c>
      <c r="F238" s="22" t="s">
        <v>1589</v>
      </c>
      <c r="G238" s="27" t="s">
        <v>1590</v>
      </c>
      <c r="H238" s="11">
        <v>19</v>
      </c>
      <c r="I238" s="12" t="str">
        <f t="shared" si="15"/>
        <v>Aleksandro Stulginskio universitetas</v>
      </c>
    </row>
    <row r="239" spans="1:9" ht="60">
      <c r="A239" s="11">
        <v>237</v>
      </c>
      <c r="B239" s="18" t="str">
        <f t="shared" si="12"/>
        <v>AGROINOVACIJOS IR MAISTO TECHNOLOGIJOS</v>
      </c>
      <c r="C239" s="18" t="str">
        <f t="shared" si="13"/>
        <v>Saugesnis maistas</v>
      </c>
      <c r="D239" s="18" t="str">
        <f t="shared" si="14"/>
        <v>Eksperimentinė plėtra</v>
      </c>
      <c r="E239" s="55" t="s">
        <v>28</v>
      </c>
      <c r="F239" s="56" t="s">
        <v>1424</v>
      </c>
      <c r="G239" s="94" t="s">
        <v>230</v>
      </c>
      <c r="H239" s="11">
        <v>22</v>
      </c>
      <c r="I239" s="12" t="str">
        <f t="shared" si="15"/>
        <v>VšĮ Kauno technologijos universitetas</v>
      </c>
    </row>
    <row r="240" spans="1:9" ht="60">
      <c r="A240" s="11">
        <v>238</v>
      </c>
      <c r="B240" s="18" t="str">
        <f t="shared" si="12"/>
        <v>AGROINOVACIJOS IR MAISTO TECHNOLOGIJOS</v>
      </c>
      <c r="C240" s="18" t="str">
        <f t="shared" si="13"/>
        <v>Saugesnis maistas</v>
      </c>
      <c r="D240" s="18" t="str">
        <f t="shared" si="14"/>
        <v>Eksperimentinė plėtra</v>
      </c>
      <c r="E240" s="55" t="s">
        <v>28</v>
      </c>
      <c r="F240" s="56" t="s">
        <v>1412</v>
      </c>
      <c r="G240" s="94" t="s">
        <v>230</v>
      </c>
      <c r="H240" s="11">
        <v>22</v>
      </c>
      <c r="I240" s="12" t="str">
        <f t="shared" si="15"/>
        <v>VšĮ Kauno technologijos universitetas</v>
      </c>
    </row>
    <row r="241" spans="1:9" ht="60">
      <c r="A241" s="11">
        <v>239</v>
      </c>
      <c r="B241" s="18" t="str">
        <f t="shared" si="12"/>
        <v>AGROINOVACIJOS IR MAISTO TECHNOLOGIJOS</v>
      </c>
      <c r="C241" s="18" t="str">
        <f t="shared" si="13"/>
        <v>Saugesnis maistas</v>
      </c>
      <c r="D241" s="18" t="str">
        <f t="shared" si="14"/>
        <v>Eksperimentinė plėtra</v>
      </c>
      <c r="E241" s="21" t="s">
        <v>28</v>
      </c>
      <c r="F241" s="22" t="s">
        <v>1467</v>
      </c>
      <c r="G241" s="27" t="s">
        <v>1468</v>
      </c>
      <c r="H241" s="11">
        <v>19</v>
      </c>
      <c r="I241" s="12" t="str">
        <f t="shared" si="15"/>
        <v>Aleksandro Stulginskio universitetas</v>
      </c>
    </row>
    <row r="242" spans="1:9" ht="60">
      <c r="A242" s="11">
        <v>240</v>
      </c>
      <c r="B242" s="18" t="str">
        <f t="shared" si="12"/>
        <v>AGROINOVACIJOS IR MAISTO TECHNOLOGIJOS</v>
      </c>
      <c r="C242" s="18" t="str">
        <f t="shared" si="13"/>
        <v>Saugesnis maistas</v>
      </c>
      <c r="D242" s="18" t="str">
        <f t="shared" si="14"/>
        <v>Eksperimentinė plėtra</v>
      </c>
      <c r="E242" s="21" t="s">
        <v>28</v>
      </c>
      <c r="F242" s="22" t="s">
        <v>1464</v>
      </c>
      <c r="G242" s="27" t="s">
        <v>1465</v>
      </c>
      <c r="H242" s="11">
        <v>19</v>
      </c>
      <c r="I242" s="12" t="str">
        <f t="shared" si="15"/>
        <v>Aleksandro Stulginskio universitetas</v>
      </c>
    </row>
    <row r="243" spans="1:9" ht="75">
      <c r="A243" s="11">
        <v>241</v>
      </c>
      <c r="B243" s="18" t="str">
        <f t="shared" si="12"/>
        <v>AGROINOVACIJOS IR MAISTO TECHNOLOGIJOS</v>
      </c>
      <c r="C243" s="18" t="str">
        <f t="shared" si="13"/>
        <v>Saugesnis maistas</v>
      </c>
      <c r="D243" s="18" t="str">
        <f t="shared" si="14"/>
        <v>Eksperimentinė plėtra</v>
      </c>
      <c r="E243" s="21" t="s">
        <v>28</v>
      </c>
      <c r="F243" s="22" t="s">
        <v>1572</v>
      </c>
      <c r="G243" s="27" t="s">
        <v>316</v>
      </c>
      <c r="H243" s="11">
        <v>18</v>
      </c>
      <c r="I243" s="12" t="str">
        <f t="shared" si="15"/>
        <v>Valstybinis mokslinių tyrimų institutas Fizinių ir technologijos mokslų centras</v>
      </c>
    </row>
    <row r="244" spans="1:9" ht="75">
      <c r="A244" s="11">
        <v>242</v>
      </c>
      <c r="B244" s="18" t="str">
        <f t="shared" si="12"/>
        <v>AGROINOVACIJOS IR MAISTO TECHNOLOGIJOS</v>
      </c>
      <c r="C244" s="18" t="str">
        <f t="shared" si="13"/>
        <v>Saugesnis maistas</v>
      </c>
      <c r="D244" s="18" t="str">
        <f t="shared" si="14"/>
        <v>Eksperimentinė plėtra</v>
      </c>
      <c r="E244" s="21" t="s">
        <v>28</v>
      </c>
      <c r="F244" s="22" t="s">
        <v>1573</v>
      </c>
      <c r="G244" s="27" t="s">
        <v>316</v>
      </c>
      <c r="H244" s="11">
        <v>18</v>
      </c>
      <c r="I244" s="12" t="str">
        <f t="shared" si="15"/>
        <v>Valstybinis mokslinių tyrimų institutas Fizinių ir technologijos mokslų centras</v>
      </c>
    </row>
    <row r="245" spans="1:9" ht="90">
      <c r="A245" s="11">
        <v>243</v>
      </c>
      <c r="B245" s="18" t="str">
        <f t="shared" si="12"/>
        <v>AGROINOVACIJOS IR MAISTO TECHNOLOGIJOS</v>
      </c>
      <c r="C245" s="18" t="str">
        <f t="shared" si="13"/>
        <v>Saugesnis maistas</v>
      </c>
      <c r="D245" s="18" t="str">
        <f t="shared" si="14"/>
        <v>Eksperimentinė plėtra</v>
      </c>
      <c r="E245" s="21" t="s">
        <v>28</v>
      </c>
      <c r="F245" s="22" t="s">
        <v>1561</v>
      </c>
      <c r="G245" s="27" t="s">
        <v>1562</v>
      </c>
      <c r="H245" s="11">
        <v>17</v>
      </c>
      <c r="I245" s="12" t="str">
        <f t="shared" si="15"/>
        <v>Lietuvos sveikatos mokslų universitetas</v>
      </c>
    </row>
    <row r="246" spans="1:9" ht="105">
      <c r="A246" s="11">
        <v>244</v>
      </c>
      <c r="B246" s="18" t="str">
        <f t="shared" si="12"/>
        <v>AGROINOVACIJOS IR MAISTO TECHNOLOGIJOS</v>
      </c>
      <c r="C246" s="18" t="str">
        <f t="shared" si="13"/>
        <v>Saugesnis maistas</v>
      </c>
      <c r="D246" s="18" t="str">
        <f t="shared" si="14"/>
        <v>Eksperimentinė plėtra</v>
      </c>
      <c r="E246" s="55" t="s">
        <v>28</v>
      </c>
      <c r="F246" s="62" t="s">
        <v>1338</v>
      </c>
      <c r="G246" s="94" t="s">
        <v>230</v>
      </c>
      <c r="H246" s="11">
        <v>22</v>
      </c>
      <c r="I246" s="12" t="str">
        <f t="shared" si="15"/>
        <v>VšĮ Kauno technologijos universitetas</v>
      </c>
    </row>
    <row r="247" spans="1:9" ht="60">
      <c r="A247" s="11">
        <v>245</v>
      </c>
      <c r="B247" s="18" t="str">
        <f t="shared" si="12"/>
        <v>AGROINOVACIJOS IR MAISTO TECHNOLOGIJOS</v>
      </c>
      <c r="C247" s="18" t="str">
        <f t="shared" si="13"/>
        <v>Saugesnis maistas</v>
      </c>
      <c r="D247" s="18" t="str">
        <f t="shared" si="14"/>
        <v>Eksperimentinė plėtra</v>
      </c>
      <c r="E247" s="21" t="s">
        <v>28</v>
      </c>
      <c r="F247" s="22" t="s">
        <v>1586</v>
      </c>
      <c r="G247" s="27" t="s">
        <v>1470</v>
      </c>
      <c r="H247" s="11">
        <v>19</v>
      </c>
      <c r="I247" s="12" t="str">
        <f t="shared" si="15"/>
        <v>Aleksandro Stulginskio universitetas</v>
      </c>
    </row>
    <row r="248" spans="1:9" ht="60">
      <c r="A248" s="11">
        <v>246</v>
      </c>
      <c r="B248" s="18" t="str">
        <f t="shared" si="12"/>
        <v>AGROINOVACIJOS IR MAISTO TECHNOLOGIJOS</v>
      </c>
      <c r="C248" s="18" t="str">
        <f t="shared" si="13"/>
        <v>Saugesnis maistas</v>
      </c>
      <c r="D248" s="18" t="str">
        <f t="shared" si="14"/>
        <v>Eksperimentinė plėtra</v>
      </c>
      <c r="E248" s="21" t="s">
        <v>28</v>
      </c>
      <c r="F248" s="22" t="s">
        <v>1570</v>
      </c>
      <c r="G248" s="27" t="s">
        <v>1571</v>
      </c>
      <c r="H248" s="11">
        <v>18</v>
      </c>
      <c r="I248" s="12" t="str">
        <f t="shared" si="15"/>
        <v>Valstybinis mokslinių tyrimų institutas Fizinių ir technologijos mokslų centras</v>
      </c>
    </row>
    <row r="249" spans="1:9" ht="60">
      <c r="A249" s="11">
        <v>247</v>
      </c>
      <c r="B249" s="18" t="str">
        <f t="shared" si="12"/>
        <v>AGROINOVACIJOS IR MAISTO TECHNOLOGIJOS</v>
      </c>
      <c r="C249" s="18" t="str">
        <f t="shared" si="13"/>
        <v>Saugesnis maistas</v>
      </c>
      <c r="D249" s="18" t="str">
        <f t="shared" si="14"/>
        <v>Eksperimentinė plėtra</v>
      </c>
      <c r="E249" s="55" t="s">
        <v>28</v>
      </c>
      <c r="F249" s="56" t="s">
        <v>1415</v>
      </c>
      <c r="G249" s="94" t="s">
        <v>230</v>
      </c>
      <c r="H249" s="11">
        <v>22</v>
      </c>
      <c r="I249" s="12" t="str">
        <f t="shared" si="15"/>
        <v>VšĮ Kauno technologijos universitetas</v>
      </c>
    </row>
    <row r="250" spans="1:9" ht="75">
      <c r="A250" s="11">
        <v>248</v>
      </c>
      <c r="B250" s="18" t="str">
        <f t="shared" si="12"/>
        <v>AGROINOVACIJOS IR MAISTO TECHNOLOGIJOS</v>
      </c>
      <c r="C250" s="18" t="str">
        <f t="shared" si="13"/>
        <v>Saugesnis maistas</v>
      </c>
      <c r="D250" s="18" t="str">
        <f t="shared" si="14"/>
        <v>Eksperimentinė plėtra</v>
      </c>
      <c r="E250" s="21" t="s">
        <v>28</v>
      </c>
      <c r="F250" s="22" t="s">
        <v>1521</v>
      </c>
      <c r="G250" s="27" t="s">
        <v>543</v>
      </c>
      <c r="H250" s="11">
        <v>33</v>
      </c>
      <c r="I250" s="12" t="str">
        <f t="shared" si="15"/>
        <v>Vilniaus Gedimino technikos universitetas</v>
      </c>
    </row>
    <row r="251" spans="1:9" ht="75">
      <c r="A251" s="11">
        <v>249</v>
      </c>
      <c r="B251" s="18" t="str">
        <f t="shared" si="12"/>
        <v>AGROINOVACIJOS IR MAISTO TECHNOLOGIJOS</v>
      </c>
      <c r="C251" s="18" t="str">
        <f t="shared" si="13"/>
        <v>Saugesnis maistas</v>
      </c>
      <c r="D251" s="18" t="str">
        <f t="shared" si="14"/>
        <v>Eksperimentinė plėtra</v>
      </c>
      <c r="E251" s="55" t="s">
        <v>28</v>
      </c>
      <c r="F251" s="56" t="s">
        <v>1341</v>
      </c>
      <c r="G251" s="94" t="s">
        <v>230</v>
      </c>
      <c r="H251" s="11">
        <v>22</v>
      </c>
      <c r="I251" s="12" t="str">
        <f t="shared" si="15"/>
        <v>VšĮ Kauno technologijos universitetas</v>
      </c>
    </row>
    <row r="252" spans="1:9" ht="90">
      <c r="A252" s="11">
        <v>250</v>
      </c>
      <c r="B252" s="18" t="str">
        <f t="shared" si="12"/>
        <v>AGROINOVACIJOS IR MAISTO TECHNOLOGIJOS</v>
      </c>
      <c r="C252" s="18" t="str">
        <f t="shared" si="13"/>
        <v>Saugesnis maistas</v>
      </c>
      <c r="D252" s="18" t="str">
        <f t="shared" si="14"/>
        <v>Eksperimentinė plėtra</v>
      </c>
      <c r="E252" s="21" t="s">
        <v>28</v>
      </c>
      <c r="F252" s="22" t="s">
        <v>1569</v>
      </c>
      <c r="G252" s="27" t="s">
        <v>290</v>
      </c>
      <c r="H252" s="11">
        <v>18</v>
      </c>
      <c r="I252" s="12" t="str">
        <f t="shared" si="15"/>
        <v>Valstybinis mokslinių tyrimų institutas Fizinių ir technologijos mokslų centras</v>
      </c>
    </row>
    <row r="253" spans="1:9" ht="45">
      <c r="A253" s="11">
        <v>251</v>
      </c>
      <c r="B253" s="18" t="str">
        <f t="shared" si="12"/>
        <v>AGROINOVACIJOS IR MAISTO TECHNOLOGIJOS</v>
      </c>
      <c r="C253" s="18" t="str">
        <f t="shared" si="13"/>
        <v>Saugesnis maistas</v>
      </c>
      <c r="D253" s="18" t="str">
        <f t="shared" si="14"/>
        <v>Eksperimentinė plėtra</v>
      </c>
      <c r="E253" s="21" t="s">
        <v>28</v>
      </c>
      <c r="F253" s="22" t="s">
        <v>1550</v>
      </c>
      <c r="G253" s="27" t="s">
        <v>1551</v>
      </c>
      <c r="H253" s="11">
        <v>12</v>
      </c>
      <c r="I253" s="12" t="str">
        <f t="shared" si="15"/>
        <v>Lietuvos agrarinių ir miškų mokslų centras</v>
      </c>
    </row>
    <row r="254" spans="1:9" ht="75">
      <c r="A254" s="11">
        <v>252</v>
      </c>
      <c r="B254" s="18" t="str">
        <f t="shared" si="12"/>
        <v>AGROINOVACIJOS IR MAISTO TECHNOLOGIJOS</v>
      </c>
      <c r="C254" s="18" t="str">
        <f t="shared" si="13"/>
        <v>Saugesnis maistas</v>
      </c>
      <c r="D254" s="18" t="str">
        <f t="shared" si="14"/>
        <v>Eksperimentinė plėtra</v>
      </c>
      <c r="E254" s="21" t="s">
        <v>28</v>
      </c>
      <c r="F254" s="22" t="s">
        <v>1627</v>
      </c>
      <c r="G254" s="27" t="s">
        <v>1625</v>
      </c>
      <c r="H254" s="11">
        <v>31</v>
      </c>
      <c r="I254" s="12" t="str">
        <f t="shared" si="15"/>
        <v>Vytauto Didžiojo universitetas</v>
      </c>
    </row>
    <row r="255" spans="1:9" ht="60">
      <c r="A255" s="11">
        <v>253</v>
      </c>
      <c r="B255" s="18" t="str">
        <f t="shared" si="12"/>
        <v>AGROINOVACIJOS IR MAISTO TECHNOLOGIJOS</v>
      </c>
      <c r="C255" s="18" t="str">
        <f t="shared" si="13"/>
        <v>Saugesnis maistas</v>
      </c>
      <c r="D255" s="18" t="str">
        <f t="shared" si="14"/>
        <v>Eksperimentinė plėtra</v>
      </c>
      <c r="E255" s="21" t="s">
        <v>28</v>
      </c>
      <c r="F255" s="22" t="s">
        <v>1613</v>
      </c>
      <c r="G255" s="27" t="s">
        <v>1614</v>
      </c>
      <c r="H255" s="11">
        <v>19</v>
      </c>
      <c r="I255" s="12" t="str">
        <f t="shared" si="15"/>
        <v>Aleksandro Stulginskio universitetas</v>
      </c>
    </row>
    <row r="256" spans="1:9" ht="135">
      <c r="A256" s="11">
        <v>254</v>
      </c>
      <c r="B256" s="18" t="str">
        <f t="shared" si="12"/>
        <v>AGROINOVACIJOS IR MAISTO TECHNOLOGIJOS</v>
      </c>
      <c r="C256" s="18" t="str">
        <f t="shared" si="13"/>
        <v>Saugesnis maistas</v>
      </c>
      <c r="D256" s="18" t="str">
        <f t="shared" si="14"/>
        <v>Eksperimentinė plėtra</v>
      </c>
      <c r="E256" s="21" t="s">
        <v>28</v>
      </c>
      <c r="F256" s="22" t="s">
        <v>1615</v>
      </c>
      <c r="G256" s="27" t="s">
        <v>1616</v>
      </c>
      <c r="H256" s="11">
        <v>19</v>
      </c>
      <c r="I256" s="12" t="str">
        <f t="shared" si="15"/>
        <v>Aleksandro Stulginskio universitetas</v>
      </c>
    </row>
    <row r="257" spans="1:9" ht="90">
      <c r="A257" s="11">
        <v>255</v>
      </c>
      <c r="B257" s="18" t="str">
        <f t="shared" si="12"/>
        <v>AGROINOVACIJOS IR MAISTO TECHNOLOGIJOS</v>
      </c>
      <c r="C257" s="18" t="str">
        <f t="shared" si="13"/>
        <v>Saugesnis maistas</v>
      </c>
      <c r="D257" s="18" t="str">
        <f t="shared" si="14"/>
        <v>Eksperimentinė plėtra</v>
      </c>
      <c r="E257" s="21" t="s">
        <v>28</v>
      </c>
      <c r="F257" s="22" t="s">
        <v>1611</v>
      </c>
      <c r="G257" s="27" t="s">
        <v>1612</v>
      </c>
      <c r="H257" s="11">
        <v>19</v>
      </c>
      <c r="I257" s="12" t="str">
        <f t="shared" si="15"/>
        <v>Aleksandro Stulginskio universitetas</v>
      </c>
    </row>
    <row r="258" spans="1:9" ht="60">
      <c r="A258" s="11">
        <v>256</v>
      </c>
      <c r="B258" s="18" t="str">
        <f t="shared" si="12"/>
        <v>AGROINOVACIJOS IR MAISTO TECHNOLOGIJOS</v>
      </c>
      <c r="C258" s="18" t="str">
        <f t="shared" si="13"/>
        <v>Saugesnis maistas</v>
      </c>
      <c r="D258" s="18" t="str">
        <f t="shared" si="14"/>
        <v>Eksperimentinė plėtra</v>
      </c>
      <c r="E258" s="55" t="s">
        <v>28</v>
      </c>
      <c r="F258" s="56" t="s">
        <v>1421</v>
      </c>
      <c r="G258" s="94" t="s">
        <v>230</v>
      </c>
      <c r="H258" s="11">
        <v>22</v>
      </c>
      <c r="I258" s="12" t="str">
        <f t="shared" si="15"/>
        <v>VšĮ Kauno technologijos universitetas</v>
      </c>
    </row>
    <row r="259" spans="1:9" ht="60">
      <c r="A259" s="11">
        <v>257</v>
      </c>
      <c r="B259" s="18" t="str">
        <f t="shared" ref="B259:B322" si="16">IF(ISBLANK(E259), ,VLOOKUP(E259, Kodai,2, FALSE))</f>
        <v>AGROINOVACIJOS IR MAISTO TECHNOLOGIJOS</v>
      </c>
      <c r="C259" s="18" t="str">
        <f t="shared" ref="C259:C322" si="17">IF(ISBLANK(E259), ,VLOOKUP(E259, Kodai,3, FALSE))</f>
        <v>Saugesnis maistas</v>
      </c>
      <c r="D259" s="18" t="str">
        <f t="shared" ref="D259:D322" si="18">IF(ISBLANK(E259), ,VLOOKUP(E259, Kodai,4, FALSE))</f>
        <v>Eksperimentinė plėtra</v>
      </c>
      <c r="E259" s="55" t="s">
        <v>28</v>
      </c>
      <c r="F259" s="56" t="s">
        <v>1421</v>
      </c>
      <c r="G259" s="94" t="s">
        <v>230</v>
      </c>
      <c r="H259" s="11">
        <v>22</v>
      </c>
      <c r="I259" s="12" t="str">
        <f t="shared" ref="I259:I322" si="19">IF(ISBLANK(H259), ,VLOOKUP(H259, Institucijos,2, FALSE))</f>
        <v>VšĮ Kauno technologijos universitetas</v>
      </c>
    </row>
    <row r="260" spans="1:9" ht="60">
      <c r="A260" s="11">
        <v>258</v>
      </c>
      <c r="B260" s="18" t="str">
        <f t="shared" si="16"/>
        <v>AGROINOVACIJOS IR MAISTO TECHNOLOGIJOS</v>
      </c>
      <c r="C260" s="18" t="str">
        <f t="shared" si="17"/>
        <v>Saugesnis maistas</v>
      </c>
      <c r="D260" s="18" t="str">
        <f t="shared" si="18"/>
        <v>Eksperimentinė plėtra</v>
      </c>
      <c r="E260" s="55" t="s">
        <v>28</v>
      </c>
      <c r="F260" s="56" t="s">
        <v>1421</v>
      </c>
      <c r="G260" s="94" t="s">
        <v>230</v>
      </c>
      <c r="H260" s="11">
        <v>22</v>
      </c>
      <c r="I260" s="12" t="str">
        <f t="shared" si="19"/>
        <v>VšĮ Kauno technologijos universitetas</v>
      </c>
    </row>
    <row r="261" spans="1:9" ht="60">
      <c r="A261" s="11">
        <v>259</v>
      </c>
      <c r="B261" s="18" t="str">
        <f t="shared" si="16"/>
        <v>AGROINOVACIJOS IR MAISTO TECHNOLOGIJOS</v>
      </c>
      <c r="C261" s="18" t="str">
        <f t="shared" si="17"/>
        <v>Saugesnis maistas</v>
      </c>
      <c r="D261" s="18" t="str">
        <f t="shared" si="18"/>
        <v>Eksperimentinė plėtra</v>
      </c>
      <c r="E261" s="21" t="s">
        <v>28</v>
      </c>
      <c r="F261" s="22" t="s">
        <v>1577</v>
      </c>
      <c r="G261" s="27" t="s">
        <v>1459</v>
      </c>
      <c r="H261" s="11">
        <v>19</v>
      </c>
      <c r="I261" s="12" t="str">
        <f t="shared" si="19"/>
        <v>Aleksandro Stulginskio universitetas</v>
      </c>
    </row>
    <row r="262" spans="1:9" ht="60">
      <c r="A262" s="11">
        <v>260</v>
      </c>
      <c r="B262" s="18" t="str">
        <f t="shared" si="16"/>
        <v>AGROINOVACIJOS IR MAISTO TECHNOLOGIJOS</v>
      </c>
      <c r="C262" s="18" t="str">
        <f t="shared" si="17"/>
        <v>Saugesnis maistas</v>
      </c>
      <c r="D262" s="18" t="str">
        <f t="shared" si="18"/>
        <v>Eksperimentinė plėtra</v>
      </c>
      <c r="E262" s="21" t="s">
        <v>28</v>
      </c>
      <c r="F262" s="22" t="s">
        <v>1441</v>
      </c>
      <c r="G262" s="27" t="s">
        <v>1442</v>
      </c>
      <c r="H262" s="11">
        <v>17</v>
      </c>
      <c r="I262" s="12" t="str">
        <f t="shared" si="19"/>
        <v>Lietuvos sveikatos mokslų universitetas</v>
      </c>
    </row>
    <row r="263" spans="1:9" ht="60">
      <c r="A263" s="11">
        <v>261</v>
      </c>
      <c r="B263" s="18" t="str">
        <f t="shared" si="16"/>
        <v>AGROINOVACIJOS IR MAISTO TECHNOLOGIJOS</v>
      </c>
      <c r="C263" s="18" t="str">
        <f t="shared" si="17"/>
        <v>Saugesnis maistas</v>
      </c>
      <c r="D263" s="18" t="str">
        <f t="shared" si="18"/>
        <v>Eksperimentinė plėtra</v>
      </c>
      <c r="E263" s="55" t="s">
        <v>28</v>
      </c>
      <c r="F263" s="56" t="s">
        <v>1372</v>
      </c>
      <c r="G263" s="94" t="s">
        <v>230</v>
      </c>
      <c r="H263" s="11">
        <v>22</v>
      </c>
      <c r="I263" s="12" t="str">
        <f t="shared" si="19"/>
        <v>VšĮ Kauno technologijos universitetas</v>
      </c>
    </row>
    <row r="264" spans="1:9" ht="60">
      <c r="A264" s="11">
        <v>262</v>
      </c>
      <c r="B264" s="18" t="str">
        <f t="shared" si="16"/>
        <v>AGROINOVACIJOS IR MAISTO TECHNOLOGIJOS</v>
      </c>
      <c r="C264" s="18" t="str">
        <f t="shared" si="17"/>
        <v>Saugesnis maistas</v>
      </c>
      <c r="D264" s="18" t="str">
        <f t="shared" si="18"/>
        <v>Eksperimentinė plėtra</v>
      </c>
      <c r="E264" s="21" t="s">
        <v>28</v>
      </c>
      <c r="F264" s="22" t="s">
        <v>1596</v>
      </c>
      <c r="G264" s="27" t="s">
        <v>1463</v>
      </c>
      <c r="H264" s="11">
        <v>19</v>
      </c>
      <c r="I264" s="12" t="str">
        <f t="shared" si="19"/>
        <v>Aleksandro Stulginskio universitetas</v>
      </c>
    </row>
    <row r="265" spans="1:9" ht="60">
      <c r="A265" s="11">
        <v>263</v>
      </c>
      <c r="B265" s="18" t="str">
        <f t="shared" si="16"/>
        <v>AGROINOVACIJOS IR MAISTO TECHNOLOGIJOS</v>
      </c>
      <c r="C265" s="18" t="str">
        <f t="shared" si="17"/>
        <v>Saugesnis maistas</v>
      </c>
      <c r="D265" s="18" t="str">
        <f t="shared" si="18"/>
        <v>Eksperimentinė plėtra</v>
      </c>
      <c r="E265" s="21" t="s">
        <v>28</v>
      </c>
      <c r="F265" s="22" t="s">
        <v>1580</v>
      </c>
      <c r="G265" s="27" t="s">
        <v>1463</v>
      </c>
      <c r="H265" s="11">
        <v>19</v>
      </c>
      <c r="I265" s="12" t="str">
        <f t="shared" si="19"/>
        <v>Aleksandro Stulginskio universitetas</v>
      </c>
    </row>
    <row r="266" spans="1:9" ht="60">
      <c r="A266" s="11">
        <v>264</v>
      </c>
      <c r="B266" s="18" t="str">
        <f t="shared" si="16"/>
        <v>AGROINOVACIJOS IR MAISTO TECHNOLOGIJOS</v>
      </c>
      <c r="C266" s="18" t="str">
        <f t="shared" si="17"/>
        <v>Saugesnis maistas</v>
      </c>
      <c r="D266" s="18" t="str">
        <f t="shared" si="18"/>
        <v>Eksperimentinė plėtra</v>
      </c>
      <c r="E266" s="21" t="s">
        <v>28</v>
      </c>
      <c r="F266" s="22" t="s">
        <v>1601</v>
      </c>
      <c r="G266" s="27" t="s">
        <v>1457</v>
      </c>
      <c r="H266" s="11">
        <v>19</v>
      </c>
      <c r="I266" s="12" t="str">
        <f t="shared" si="19"/>
        <v>Aleksandro Stulginskio universitetas</v>
      </c>
    </row>
    <row r="267" spans="1:9" ht="60">
      <c r="A267" s="11">
        <v>265</v>
      </c>
      <c r="B267" s="18" t="str">
        <f t="shared" si="16"/>
        <v>AGROINOVACIJOS IR MAISTO TECHNOLOGIJOS</v>
      </c>
      <c r="C267" s="18" t="str">
        <f t="shared" si="17"/>
        <v>Saugesnis maistas</v>
      </c>
      <c r="D267" s="18" t="str">
        <f t="shared" si="18"/>
        <v>Eksperimentinė plėtra</v>
      </c>
      <c r="E267" s="21" t="s">
        <v>28</v>
      </c>
      <c r="F267" s="22" t="s">
        <v>1635</v>
      </c>
      <c r="G267" s="27" t="s">
        <v>432</v>
      </c>
      <c r="H267" s="11">
        <v>32</v>
      </c>
      <c r="I267" s="12" t="str">
        <f t="shared" si="19"/>
        <v>Vilniaus universitetas</v>
      </c>
    </row>
    <row r="268" spans="1:9" ht="45">
      <c r="A268" s="11">
        <v>266</v>
      </c>
      <c r="B268" s="18" t="str">
        <f t="shared" si="16"/>
        <v>AGROINOVACIJOS IR MAISTO TECHNOLOGIJOS</v>
      </c>
      <c r="C268" s="18" t="str">
        <f t="shared" si="17"/>
        <v>Saugesnis maistas</v>
      </c>
      <c r="D268" s="18" t="str">
        <f t="shared" si="18"/>
        <v>Eksperimentinė plėtra</v>
      </c>
      <c r="E268" s="21" t="s">
        <v>28</v>
      </c>
      <c r="F268" s="22" t="s">
        <v>1541</v>
      </c>
      <c r="G268" s="27" t="s">
        <v>1542</v>
      </c>
      <c r="H268" s="11">
        <v>12</v>
      </c>
      <c r="I268" s="12" t="str">
        <f t="shared" si="19"/>
        <v>Lietuvos agrarinių ir miškų mokslų centras</v>
      </c>
    </row>
    <row r="269" spans="1:9" ht="45">
      <c r="A269" s="11">
        <v>267</v>
      </c>
      <c r="B269" s="18" t="str">
        <f t="shared" si="16"/>
        <v>AGROINOVACIJOS IR MAISTO TECHNOLOGIJOS</v>
      </c>
      <c r="C269" s="18" t="str">
        <f t="shared" si="17"/>
        <v>Saugesnis maistas</v>
      </c>
      <c r="D269" s="18" t="str">
        <f t="shared" si="18"/>
        <v>Eksperimentinė plėtra</v>
      </c>
      <c r="E269" s="21" t="s">
        <v>28</v>
      </c>
      <c r="F269" s="22" t="s">
        <v>1523</v>
      </c>
      <c r="G269" s="27" t="s">
        <v>1524</v>
      </c>
      <c r="H269" s="11">
        <v>12</v>
      </c>
      <c r="I269" s="12" t="str">
        <f t="shared" si="19"/>
        <v>Lietuvos agrarinių ir miškų mokslų centras</v>
      </c>
    </row>
    <row r="270" spans="1:9" ht="75">
      <c r="A270" s="11">
        <v>268</v>
      </c>
      <c r="B270" s="18" t="str">
        <f t="shared" si="16"/>
        <v>AGROINOVACIJOS IR MAISTO TECHNOLOGIJOS</v>
      </c>
      <c r="C270" s="18" t="str">
        <f t="shared" si="17"/>
        <v>Saugesnis maistas</v>
      </c>
      <c r="D270" s="18" t="str">
        <f t="shared" si="18"/>
        <v>Eksperimentinė plėtra</v>
      </c>
      <c r="E270" s="21" t="s">
        <v>28</v>
      </c>
      <c r="F270" s="22" t="s">
        <v>1626</v>
      </c>
      <c r="G270" s="27" t="s">
        <v>1625</v>
      </c>
      <c r="H270" s="11">
        <v>31</v>
      </c>
      <c r="I270" s="12" t="str">
        <f t="shared" si="19"/>
        <v>Vytauto Didžiojo universitetas</v>
      </c>
    </row>
    <row r="271" spans="1:9" ht="120">
      <c r="A271" s="11">
        <v>269</v>
      </c>
      <c r="B271" s="18" t="str">
        <f t="shared" si="16"/>
        <v>AGROINOVACIJOS IR MAISTO TECHNOLOGIJOS</v>
      </c>
      <c r="C271" s="18" t="str">
        <f t="shared" si="17"/>
        <v>Saugesnis maistas</v>
      </c>
      <c r="D271" s="18" t="str">
        <f t="shared" si="18"/>
        <v>Eksperimentinė plėtra</v>
      </c>
      <c r="E271" s="55" t="s">
        <v>28</v>
      </c>
      <c r="F271" s="56" t="s">
        <v>1337</v>
      </c>
      <c r="G271" s="94" t="s">
        <v>230</v>
      </c>
      <c r="H271" s="11">
        <v>22</v>
      </c>
      <c r="I271" s="12" t="str">
        <f t="shared" si="19"/>
        <v>VšĮ Kauno technologijos universitetas</v>
      </c>
    </row>
    <row r="272" spans="1:9" ht="60">
      <c r="A272" s="11">
        <v>270</v>
      </c>
      <c r="B272" s="18" t="str">
        <f t="shared" si="16"/>
        <v>AGROINOVACIJOS IR MAISTO TECHNOLOGIJOS</v>
      </c>
      <c r="C272" s="18" t="str">
        <f t="shared" si="17"/>
        <v>Saugesnis maistas</v>
      </c>
      <c r="D272" s="18" t="str">
        <f t="shared" si="18"/>
        <v>Eksperimentinė plėtra</v>
      </c>
      <c r="E272" s="21" t="s">
        <v>28</v>
      </c>
      <c r="F272" s="22" t="s">
        <v>1603</v>
      </c>
      <c r="G272" s="27" t="s">
        <v>1470</v>
      </c>
      <c r="H272" s="11">
        <v>19</v>
      </c>
      <c r="I272" s="12" t="str">
        <f t="shared" si="19"/>
        <v>Aleksandro Stulginskio universitetas</v>
      </c>
    </row>
    <row r="273" spans="1:9" ht="60">
      <c r="A273" s="11">
        <v>271</v>
      </c>
      <c r="B273" s="18" t="str">
        <f t="shared" si="16"/>
        <v>AGROINOVACIJOS IR MAISTO TECHNOLOGIJOS</v>
      </c>
      <c r="C273" s="18" t="str">
        <f t="shared" si="17"/>
        <v>Saugesnis maistas</v>
      </c>
      <c r="D273" s="18" t="str">
        <f t="shared" si="18"/>
        <v>Eksperimentinė plėtra</v>
      </c>
      <c r="E273" s="21" t="s">
        <v>28</v>
      </c>
      <c r="F273" s="22" t="s">
        <v>1565</v>
      </c>
      <c r="G273" s="27" t="s">
        <v>1566</v>
      </c>
      <c r="H273" s="11">
        <v>17</v>
      </c>
      <c r="I273" s="12" t="str">
        <f t="shared" si="19"/>
        <v>Lietuvos sveikatos mokslų universitetas</v>
      </c>
    </row>
    <row r="274" spans="1:9" ht="90">
      <c r="A274" s="11">
        <v>272</v>
      </c>
      <c r="B274" s="18" t="str">
        <f t="shared" si="16"/>
        <v>AGROINOVACIJOS IR MAISTO TECHNOLOGIJOS</v>
      </c>
      <c r="C274" s="18" t="str">
        <f t="shared" si="17"/>
        <v>Saugesnis maistas</v>
      </c>
      <c r="D274" s="18" t="str">
        <f t="shared" si="18"/>
        <v>Eksperimentinė plėtra</v>
      </c>
      <c r="E274" s="21" t="s">
        <v>28</v>
      </c>
      <c r="F274" s="22" t="s">
        <v>1567</v>
      </c>
      <c r="G274" s="27" t="s">
        <v>1566</v>
      </c>
      <c r="H274" s="11">
        <v>17</v>
      </c>
      <c r="I274" s="12" t="str">
        <f t="shared" si="19"/>
        <v>Lietuvos sveikatos mokslų universitetas</v>
      </c>
    </row>
    <row r="275" spans="1:9" ht="60">
      <c r="A275" s="11">
        <v>273</v>
      </c>
      <c r="B275" s="18" t="str">
        <f t="shared" si="16"/>
        <v>AGROINOVACIJOS IR MAISTO TECHNOLOGIJOS</v>
      </c>
      <c r="C275" s="18" t="str">
        <f t="shared" si="17"/>
        <v>Saugesnis maistas</v>
      </c>
      <c r="D275" s="18" t="str">
        <f t="shared" si="18"/>
        <v>Eksperimentinė plėtra</v>
      </c>
      <c r="E275" s="21" t="s">
        <v>28</v>
      </c>
      <c r="F275" s="22" t="s">
        <v>1568</v>
      </c>
      <c r="G275" s="27" t="s">
        <v>1566</v>
      </c>
      <c r="H275" s="11">
        <v>17</v>
      </c>
      <c r="I275" s="12" t="str">
        <f t="shared" si="19"/>
        <v>Lietuvos sveikatos mokslų universitetas</v>
      </c>
    </row>
    <row r="276" spans="1:9" ht="60">
      <c r="A276" s="11">
        <v>274</v>
      </c>
      <c r="B276" s="18" t="str">
        <f t="shared" si="16"/>
        <v>AGROINOVACIJOS IR MAISTO TECHNOLOGIJOS</v>
      </c>
      <c r="C276" s="18" t="str">
        <f t="shared" si="17"/>
        <v>Saugesnis maistas</v>
      </c>
      <c r="D276" s="18" t="str">
        <f t="shared" si="18"/>
        <v>Moksliniai tyrimai</v>
      </c>
      <c r="E276" s="55" t="s">
        <v>29</v>
      </c>
      <c r="F276" s="62" t="s">
        <v>1347</v>
      </c>
      <c r="G276" s="94" t="s">
        <v>230</v>
      </c>
      <c r="H276" s="11">
        <v>22</v>
      </c>
      <c r="I276" s="12" t="str">
        <f t="shared" si="19"/>
        <v>VšĮ Kauno technologijos universitetas</v>
      </c>
    </row>
    <row r="277" spans="1:9" ht="120">
      <c r="A277" s="11">
        <v>275</v>
      </c>
      <c r="B277" s="18" t="str">
        <f t="shared" si="16"/>
        <v>AGROINOVACIJOS IR MAISTO TECHNOLOGIJOS</v>
      </c>
      <c r="C277" s="18" t="str">
        <f t="shared" si="17"/>
        <v>Saugesnis maistas</v>
      </c>
      <c r="D277" s="18" t="str">
        <f t="shared" si="18"/>
        <v>Moksliniai tyrimai</v>
      </c>
      <c r="E277" s="21" t="s">
        <v>29</v>
      </c>
      <c r="F277" s="22" t="s">
        <v>1644</v>
      </c>
      <c r="G277" s="27" t="s">
        <v>1643</v>
      </c>
      <c r="H277" s="11">
        <v>17</v>
      </c>
      <c r="I277" s="12" t="str">
        <f t="shared" si="19"/>
        <v>Lietuvos sveikatos mokslų universitetas</v>
      </c>
    </row>
    <row r="278" spans="1:9" ht="75">
      <c r="A278" s="11">
        <v>276</v>
      </c>
      <c r="B278" s="18" t="str">
        <f t="shared" si="16"/>
        <v>AGROINOVACIJOS IR MAISTO TECHNOLOGIJOS</v>
      </c>
      <c r="C278" s="18" t="str">
        <f t="shared" si="17"/>
        <v>Saugesnis maistas</v>
      </c>
      <c r="D278" s="18" t="str">
        <f t="shared" si="18"/>
        <v>Moksliniai tyrimai</v>
      </c>
      <c r="E278" s="55" t="s">
        <v>29</v>
      </c>
      <c r="F278" s="56" t="s">
        <v>1358</v>
      </c>
      <c r="G278" s="94" t="s">
        <v>230</v>
      </c>
      <c r="H278" s="11">
        <v>22</v>
      </c>
      <c r="I278" s="12" t="str">
        <f t="shared" si="19"/>
        <v>VšĮ Kauno technologijos universitetas</v>
      </c>
    </row>
    <row r="279" spans="1:9" ht="120">
      <c r="A279" s="11">
        <v>277</v>
      </c>
      <c r="B279" s="18" t="str">
        <f t="shared" si="16"/>
        <v>AGROINOVACIJOS IR MAISTO TECHNOLOGIJOS</v>
      </c>
      <c r="C279" s="18" t="str">
        <f t="shared" si="17"/>
        <v>Saugesnis maistas</v>
      </c>
      <c r="D279" s="18" t="str">
        <f t="shared" si="18"/>
        <v>Moksliniai tyrimai</v>
      </c>
      <c r="E279" s="21" t="s">
        <v>29</v>
      </c>
      <c r="F279" s="22" t="s">
        <v>1641</v>
      </c>
      <c r="G279" s="27" t="s">
        <v>997</v>
      </c>
      <c r="H279" s="11">
        <v>17</v>
      </c>
      <c r="I279" s="12" t="str">
        <f t="shared" si="19"/>
        <v>Lietuvos sveikatos mokslų universitetas</v>
      </c>
    </row>
    <row r="280" spans="1:9" ht="60">
      <c r="A280" s="11">
        <v>278</v>
      </c>
      <c r="B280" s="18" t="str">
        <f t="shared" si="16"/>
        <v>AGROINOVACIJOS IR MAISTO TECHNOLOGIJOS</v>
      </c>
      <c r="C280" s="18" t="str">
        <f t="shared" si="17"/>
        <v>Saugesnis maistas</v>
      </c>
      <c r="D280" s="18" t="str">
        <f t="shared" si="18"/>
        <v>Moksliniai tyrimai</v>
      </c>
      <c r="E280" s="55" t="s">
        <v>29</v>
      </c>
      <c r="F280" s="56" t="s">
        <v>1377</v>
      </c>
      <c r="G280" s="94" t="s">
        <v>230</v>
      </c>
      <c r="H280" s="11">
        <v>22</v>
      </c>
      <c r="I280" s="12" t="str">
        <f t="shared" si="19"/>
        <v>VšĮ Kauno technologijos universitetas</v>
      </c>
    </row>
    <row r="281" spans="1:9" ht="75">
      <c r="A281" s="11">
        <v>279</v>
      </c>
      <c r="B281" s="18" t="str">
        <f t="shared" si="16"/>
        <v>AGROINOVACIJOS IR MAISTO TECHNOLOGIJOS</v>
      </c>
      <c r="C281" s="18" t="str">
        <f t="shared" si="17"/>
        <v>Saugesnis maistas</v>
      </c>
      <c r="D281" s="18" t="str">
        <f t="shared" si="18"/>
        <v>Moksliniai tyrimai</v>
      </c>
      <c r="E281" s="55" t="s">
        <v>29</v>
      </c>
      <c r="F281" s="56" t="s">
        <v>1359</v>
      </c>
      <c r="G281" s="94" t="s">
        <v>230</v>
      </c>
      <c r="H281" s="11">
        <v>22</v>
      </c>
      <c r="I281" s="12" t="str">
        <f t="shared" si="19"/>
        <v>VšĮ Kauno technologijos universitetas</v>
      </c>
    </row>
    <row r="282" spans="1:9" ht="75">
      <c r="A282" s="11">
        <v>280</v>
      </c>
      <c r="B282" s="18" t="str">
        <f t="shared" si="16"/>
        <v>AGROINOVACIJOS IR MAISTO TECHNOLOGIJOS</v>
      </c>
      <c r="C282" s="18" t="str">
        <f t="shared" si="17"/>
        <v>Saugesnis maistas</v>
      </c>
      <c r="D282" s="18" t="str">
        <f t="shared" si="18"/>
        <v>Moksliniai tyrimai</v>
      </c>
      <c r="E282" s="55" t="s">
        <v>29</v>
      </c>
      <c r="F282" s="56" t="s">
        <v>1360</v>
      </c>
      <c r="G282" s="94" t="s">
        <v>230</v>
      </c>
      <c r="H282" s="11">
        <v>22</v>
      </c>
      <c r="I282" s="12" t="str">
        <f t="shared" si="19"/>
        <v>VšĮ Kauno technologijos universitetas</v>
      </c>
    </row>
    <row r="283" spans="1:9" ht="60">
      <c r="A283" s="11">
        <v>281</v>
      </c>
      <c r="B283" s="18" t="str">
        <f t="shared" si="16"/>
        <v>AGROINOVACIJOS IR MAISTO TECHNOLOGIJOS</v>
      </c>
      <c r="C283" s="18" t="str">
        <f t="shared" si="17"/>
        <v>Saugesnis maistas</v>
      </c>
      <c r="D283" s="18" t="str">
        <f t="shared" si="18"/>
        <v>Moksliniai tyrimai</v>
      </c>
      <c r="E283" s="21" t="s">
        <v>29</v>
      </c>
      <c r="F283" s="22" t="s">
        <v>1649</v>
      </c>
      <c r="G283" s="27" t="s">
        <v>1648</v>
      </c>
      <c r="H283" s="11">
        <v>17</v>
      </c>
      <c r="I283" s="12" t="str">
        <f t="shared" si="19"/>
        <v>Lietuvos sveikatos mokslų universitetas</v>
      </c>
    </row>
    <row r="284" spans="1:9" ht="60">
      <c r="A284" s="11">
        <v>282</v>
      </c>
      <c r="B284" s="18" t="str">
        <f t="shared" si="16"/>
        <v>AGROINOVACIJOS IR MAISTO TECHNOLOGIJOS</v>
      </c>
      <c r="C284" s="18" t="str">
        <f t="shared" si="17"/>
        <v>Saugesnis maistas</v>
      </c>
      <c r="D284" s="18" t="str">
        <f t="shared" si="18"/>
        <v>Moksliniai tyrimai</v>
      </c>
      <c r="E284" s="21" t="s">
        <v>29</v>
      </c>
      <c r="F284" s="22" t="s">
        <v>1652</v>
      </c>
      <c r="G284" s="27" t="s">
        <v>1651</v>
      </c>
      <c r="H284" s="11">
        <v>19</v>
      </c>
      <c r="I284" s="12" t="str">
        <f t="shared" si="19"/>
        <v>Aleksandro Stulginskio universitetas</v>
      </c>
    </row>
    <row r="285" spans="1:9" ht="60">
      <c r="A285" s="11">
        <v>283</v>
      </c>
      <c r="B285" s="18" t="str">
        <f t="shared" si="16"/>
        <v>AGROINOVACIJOS IR MAISTO TECHNOLOGIJOS</v>
      </c>
      <c r="C285" s="18" t="str">
        <f t="shared" si="17"/>
        <v>Saugesnis maistas</v>
      </c>
      <c r="D285" s="18" t="str">
        <f t="shared" si="18"/>
        <v>Moksliniai tyrimai</v>
      </c>
      <c r="E285" s="21" t="s">
        <v>29</v>
      </c>
      <c r="F285" s="22" t="s">
        <v>1443</v>
      </c>
      <c r="G285" s="27" t="s">
        <v>1444</v>
      </c>
      <c r="H285" s="11">
        <v>18</v>
      </c>
      <c r="I285" s="12" t="str">
        <f t="shared" si="19"/>
        <v>Valstybinis mokslinių tyrimų institutas Fizinių ir technologijos mokslų centras</v>
      </c>
    </row>
    <row r="286" spans="1:9" ht="75">
      <c r="A286" s="11">
        <v>284</v>
      </c>
      <c r="B286" s="18" t="str">
        <f t="shared" si="16"/>
        <v>AGROINOVACIJOS IR MAISTO TECHNOLOGIJOS</v>
      </c>
      <c r="C286" s="18" t="str">
        <f t="shared" si="17"/>
        <v>Saugesnis maistas</v>
      </c>
      <c r="D286" s="18" t="str">
        <f t="shared" si="18"/>
        <v>Moksliniai tyrimai</v>
      </c>
      <c r="E286" s="55" t="s">
        <v>29</v>
      </c>
      <c r="F286" s="56" t="s">
        <v>1351</v>
      </c>
      <c r="G286" s="94" t="s">
        <v>230</v>
      </c>
      <c r="H286" s="11">
        <v>22</v>
      </c>
      <c r="I286" s="12" t="str">
        <f t="shared" si="19"/>
        <v>VšĮ Kauno technologijos universitetas</v>
      </c>
    </row>
    <row r="287" spans="1:9" ht="105">
      <c r="A287" s="11">
        <v>285</v>
      </c>
      <c r="B287" s="18" t="str">
        <f t="shared" si="16"/>
        <v>AGROINOVACIJOS IR MAISTO TECHNOLOGIJOS</v>
      </c>
      <c r="C287" s="18" t="str">
        <f t="shared" si="17"/>
        <v>Saugesnis maistas</v>
      </c>
      <c r="D287" s="18" t="str">
        <f t="shared" si="18"/>
        <v>Moksliniai tyrimai</v>
      </c>
      <c r="E287" s="55" t="s">
        <v>29</v>
      </c>
      <c r="F287" s="56" t="s">
        <v>1354</v>
      </c>
      <c r="G287" s="94" t="s">
        <v>230</v>
      </c>
      <c r="H287" s="11">
        <v>22</v>
      </c>
      <c r="I287" s="12" t="str">
        <f t="shared" si="19"/>
        <v>VšĮ Kauno technologijos universitetas</v>
      </c>
    </row>
    <row r="288" spans="1:9" ht="90">
      <c r="A288" s="11">
        <v>286</v>
      </c>
      <c r="B288" s="18" t="str">
        <f t="shared" si="16"/>
        <v>AGROINOVACIJOS IR MAISTO TECHNOLOGIJOS</v>
      </c>
      <c r="C288" s="18" t="str">
        <f t="shared" si="17"/>
        <v>Saugesnis maistas</v>
      </c>
      <c r="D288" s="18" t="str">
        <f t="shared" si="18"/>
        <v>Moksliniai tyrimai</v>
      </c>
      <c r="E288" s="21" t="s">
        <v>29</v>
      </c>
      <c r="F288" s="22" t="s">
        <v>1520</v>
      </c>
      <c r="G288" s="27" t="s">
        <v>1242</v>
      </c>
      <c r="H288" s="11">
        <v>32</v>
      </c>
      <c r="I288" s="12" t="str">
        <f t="shared" si="19"/>
        <v>Vilniaus universitetas</v>
      </c>
    </row>
    <row r="289" spans="1:9" ht="60">
      <c r="A289" s="11">
        <v>287</v>
      </c>
      <c r="B289" s="18" t="str">
        <f t="shared" si="16"/>
        <v>AGROINOVACIJOS IR MAISTO TECHNOLOGIJOS</v>
      </c>
      <c r="C289" s="18" t="str">
        <f t="shared" si="17"/>
        <v>Saugesnis maistas</v>
      </c>
      <c r="D289" s="18" t="str">
        <f t="shared" si="18"/>
        <v>Moksliniai tyrimai</v>
      </c>
      <c r="E289" s="21" t="s">
        <v>29</v>
      </c>
      <c r="F289" s="22" t="s">
        <v>1650</v>
      </c>
      <c r="G289" s="27" t="s">
        <v>1651</v>
      </c>
      <c r="H289" s="11">
        <v>19</v>
      </c>
      <c r="I289" s="12" t="str">
        <f t="shared" si="19"/>
        <v>Aleksandro Stulginskio universitetas</v>
      </c>
    </row>
    <row r="290" spans="1:9" ht="60">
      <c r="A290" s="11">
        <v>288</v>
      </c>
      <c r="B290" s="18" t="str">
        <f t="shared" si="16"/>
        <v>AGROINOVACIJOS IR MAISTO TECHNOLOGIJOS</v>
      </c>
      <c r="C290" s="18" t="str">
        <f t="shared" si="17"/>
        <v>Saugesnis maistas</v>
      </c>
      <c r="D290" s="18" t="str">
        <f t="shared" si="18"/>
        <v>Moksliniai tyrimai</v>
      </c>
      <c r="E290" s="21" t="s">
        <v>29</v>
      </c>
      <c r="F290" s="22" t="s">
        <v>1657</v>
      </c>
      <c r="G290" s="27" t="s">
        <v>367</v>
      </c>
      <c r="H290" s="11">
        <v>20</v>
      </c>
      <c r="I290" s="12" t="str">
        <f t="shared" si="19"/>
        <v>Baltijos pažangių technologijų institutas</v>
      </c>
    </row>
    <row r="291" spans="1:9" ht="60">
      <c r="A291" s="11">
        <v>289</v>
      </c>
      <c r="B291" s="18" t="str">
        <f t="shared" si="16"/>
        <v>AGROINOVACIJOS IR MAISTO TECHNOLOGIJOS</v>
      </c>
      <c r="C291" s="18" t="str">
        <f t="shared" si="17"/>
        <v>Saugesnis maistas</v>
      </c>
      <c r="D291" s="18" t="str">
        <f t="shared" si="18"/>
        <v>Moksliniai tyrimai</v>
      </c>
      <c r="E291" s="55" t="s">
        <v>29</v>
      </c>
      <c r="F291" s="56" t="s">
        <v>1363</v>
      </c>
      <c r="G291" s="94" t="s">
        <v>230</v>
      </c>
      <c r="H291" s="11">
        <v>22</v>
      </c>
      <c r="I291" s="12" t="str">
        <f t="shared" si="19"/>
        <v>VšĮ Kauno technologijos universitetas</v>
      </c>
    </row>
    <row r="292" spans="1:9" ht="90">
      <c r="A292" s="11">
        <v>290</v>
      </c>
      <c r="B292" s="18" t="str">
        <f t="shared" si="16"/>
        <v>AGROINOVACIJOS IR MAISTO TECHNOLOGIJOS</v>
      </c>
      <c r="C292" s="18" t="str">
        <f t="shared" si="17"/>
        <v>Saugesnis maistas</v>
      </c>
      <c r="D292" s="18" t="str">
        <f t="shared" si="18"/>
        <v>Moksliniai tyrimai</v>
      </c>
      <c r="E292" s="55" t="s">
        <v>29</v>
      </c>
      <c r="F292" s="56" t="s">
        <v>1353</v>
      </c>
      <c r="G292" s="94" t="s">
        <v>230</v>
      </c>
      <c r="H292" s="11">
        <v>22</v>
      </c>
      <c r="I292" s="12" t="str">
        <f t="shared" si="19"/>
        <v>VšĮ Kauno technologijos universitetas</v>
      </c>
    </row>
    <row r="293" spans="1:9" ht="75">
      <c r="A293" s="11">
        <v>291</v>
      </c>
      <c r="B293" s="18" t="str">
        <f t="shared" si="16"/>
        <v>AGROINOVACIJOS IR MAISTO TECHNOLOGIJOS</v>
      </c>
      <c r="C293" s="18" t="str">
        <f t="shared" si="17"/>
        <v>Saugesnis maistas</v>
      </c>
      <c r="D293" s="18" t="str">
        <f t="shared" si="18"/>
        <v>Moksliniai tyrimai</v>
      </c>
      <c r="E293" s="55" t="s">
        <v>29</v>
      </c>
      <c r="F293" s="56" t="s">
        <v>1352</v>
      </c>
      <c r="G293" s="94" t="s">
        <v>230</v>
      </c>
      <c r="H293" s="11">
        <v>22</v>
      </c>
      <c r="I293" s="12" t="str">
        <f t="shared" si="19"/>
        <v>VšĮ Kauno technologijos universitetas</v>
      </c>
    </row>
    <row r="294" spans="1:9" ht="45">
      <c r="A294" s="11">
        <v>292</v>
      </c>
      <c r="B294" s="18" t="str">
        <f t="shared" si="16"/>
        <v>AGROINOVACIJOS IR MAISTO TECHNOLOGIJOS</v>
      </c>
      <c r="C294" s="18" t="str">
        <f t="shared" si="17"/>
        <v>Saugesnis maistas</v>
      </c>
      <c r="D294" s="18" t="str">
        <f t="shared" si="18"/>
        <v>Moksliniai tyrimai</v>
      </c>
      <c r="E294" s="21" t="s">
        <v>29</v>
      </c>
      <c r="F294" s="22" t="s">
        <v>1658</v>
      </c>
      <c r="G294" s="27" t="s">
        <v>176</v>
      </c>
      <c r="H294" s="11">
        <v>21</v>
      </c>
      <c r="I294" s="12" t="str">
        <f t="shared" si="19"/>
        <v>Gamtos tyrimų centas</v>
      </c>
    </row>
    <row r="295" spans="1:9" ht="120">
      <c r="A295" s="11">
        <v>293</v>
      </c>
      <c r="B295" s="18" t="str">
        <f t="shared" si="16"/>
        <v>AGROINOVACIJOS IR MAISTO TECHNOLOGIJOS</v>
      </c>
      <c r="C295" s="18" t="str">
        <f t="shared" si="17"/>
        <v>Saugesnis maistas</v>
      </c>
      <c r="D295" s="18" t="str">
        <f t="shared" si="18"/>
        <v>Moksliniai tyrimai</v>
      </c>
      <c r="E295" s="21" t="s">
        <v>29</v>
      </c>
      <c r="F295" s="22" t="s">
        <v>1642</v>
      </c>
      <c r="G295" s="27" t="s">
        <v>1643</v>
      </c>
      <c r="H295" s="11">
        <v>17</v>
      </c>
      <c r="I295" s="12" t="str">
        <f t="shared" si="19"/>
        <v>Lietuvos sveikatos mokslų universitetas</v>
      </c>
    </row>
    <row r="296" spans="1:9" ht="90">
      <c r="A296" s="11">
        <v>294</v>
      </c>
      <c r="B296" s="18" t="str">
        <f t="shared" si="16"/>
        <v>AGROINOVACIJOS IR MAISTO TECHNOLOGIJOS</v>
      </c>
      <c r="C296" s="18" t="str">
        <f t="shared" si="17"/>
        <v>Saugesnis maistas</v>
      </c>
      <c r="D296" s="18" t="str">
        <f t="shared" si="18"/>
        <v>Moksliniai tyrimai</v>
      </c>
      <c r="E296" s="55" t="s">
        <v>29</v>
      </c>
      <c r="F296" s="56" t="s">
        <v>1362</v>
      </c>
      <c r="G296" s="94" t="s">
        <v>230</v>
      </c>
      <c r="H296" s="11">
        <v>22</v>
      </c>
      <c r="I296" s="12" t="str">
        <f t="shared" si="19"/>
        <v>VšĮ Kauno technologijos universitetas</v>
      </c>
    </row>
    <row r="297" spans="1:9" ht="75">
      <c r="A297" s="11">
        <v>295</v>
      </c>
      <c r="B297" s="18" t="str">
        <f t="shared" si="16"/>
        <v>AGROINOVACIJOS IR MAISTO TECHNOLOGIJOS</v>
      </c>
      <c r="C297" s="18" t="str">
        <f t="shared" si="17"/>
        <v>Saugesnis maistas</v>
      </c>
      <c r="D297" s="18" t="str">
        <f t="shared" si="18"/>
        <v>Moksliniai tyrimai</v>
      </c>
      <c r="E297" s="55" t="s">
        <v>29</v>
      </c>
      <c r="F297" s="56" t="s">
        <v>1420</v>
      </c>
      <c r="G297" s="94" t="s">
        <v>230</v>
      </c>
      <c r="H297" s="11">
        <v>22</v>
      </c>
      <c r="I297" s="12" t="str">
        <f t="shared" si="19"/>
        <v>VšĮ Kauno technologijos universitetas</v>
      </c>
    </row>
    <row r="298" spans="1:9" ht="60">
      <c r="A298" s="11">
        <v>296</v>
      </c>
      <c r="B298" s="18" t="str">
        <f t="shared" si="16"/>
        <v>AGROINOVACIJOS IR MAISTO TECHNOLOGIJOS</v>
      </c>
      <c r="C298" s="18" t="str">
        <f t="shared" si="17"/>
        <v>Saugesnis maistas</v>
      </c>
      <c r="D298" s="18" t="str">
        <f t="shared" si="18"/>
        <v>Moksliniai tyrimai</v>
      </c>
      <c r="E298" s="21" t="s">
        <v>29</v>
      </c>
      <c r="F298" s="22" t="s">
        <v>1647</v>
      </c>
      <c r="G298" s="27" t="s">
        <v>1648</v>
      </c>
      <c r="H298" s="11">
        <v>17</v>
      </c>
      <c r="I298" s="12" t="str">
        <f t="shared" si="19"/>
        <v>Lietuvos sveikatos mokslų universitetas</v>
      </c>
    </row>
    <row r="299" spans="1:9" ht="75">
      <c r="A299" s="11">
        <v>297</v>
      </c>
      <c r="B299" s="18" t="str">
        <f t="shared" si="16"/>
        <v>AGROINOVACIJOS IR MAISTO TECHNOLOGIJOS</v>
      </c>
      <c r="C299" s="18" t="str">
        <f t="shared" si="17"/>
        <v>Saugesnis maistas</v>
      </c>
      <c r="D299" s="18" t="str">
        <f t="shared" si="18"/>
        <v>Moksliniai tyrimai</v>
      </c>
      <c r="E299" s="21" t="s">
        <v>29</v>
      </c>
      <c r="F299" s="22" t="s">
        <v>1637</v>
      </c>
      <c r="G299" s="27" t="s">
        <v>1162</v>
      </c>
      <c r="H299" s="11">
        <v>17</v>
      </c>
      <c r="I299" s="12" t="str">
        <f t="shared" si="19"/>
        <v>Lietuvos sveikatos mokslų universitetas</v>
      </c>
    </row>
    <row r="300" spans="1:9" ht="60">
      <c r="A300" s="11">
        <v>298</v>
      </c>
      <c r="B300" s="18" t="str">
        <f t="shared" si="16"/>
        <v>AGROINOVACIJOS IR MAISTO TECHNOLOGIJOS</v>
      </c>
      <c r="C300" s="18" t="str">
        <f t="shared" si="17"/>
        <v>Saugesnis maistas</v>
      </c>
      <c r="D300" s="18" t="str">
        <f t="shared" si="18"/>
        <v>Moksliniai tyrimai</v>
      </c>
      <c r="E300" s="55" t="s">
        <v>29</v>
      </c>
      <c r="F300" s="56" t="s">
        <v>1387</v>
      </c>
      <c r="G300" s="94" t="s">
        <v>230</v>
      </c>
      <c r="H300" s="11">
        <v>22</v>
      </c>
      <c r="I300" s="12" t="str">
        <f t="shared" si="19"/>
        <v>VšĮ Kauno technologijos universitetas</v>
      </c>
    </row>
    <row r="301" spans="1:9" ht="60">
      <c r="A301" s="11">
        <v>299</v>
      </c>
      <c r="B301" s="18" t="str">
        <f t="shared" si="16"/>
        <v>AGROINOVACIJOS IR MAISTO TECHNOLOGIJOS</v>
      </c>
      <c r="C301" s="18" t="str">
        <f t="shared" si="17"/>
        <v>Saugesnis maistas</v>
      </c>
      <c r="D301" s="18" t="str">
        <f t="shared" si="18"/>
        <v>Moksliniai tyrimai</v>
      </c>
      <c r="E301" s="55" t="s">
        <v>29</v>
      </c>
      <c r="F301" s="56" t="s">
        <v>1368</v>
      </c>
      <c r="G301" s="94" t="s">
        <v>230</v>
      </c>
      <c r="H301" s="11">
        <v>22</v>
      </c>
      <c r="I301" s="12" t="str">
        <f t="shared" si="19"/>
        <v>VšĮ Kauno technologijos universitetas</v>
      </c>
    </row>
    <row r="302" spans="1:9" ht="60">
      <c r="A302" s="11">
        <v>300</v>
      </c>
      <c r="B302" s="18" t="str">
        <f t="shared" si="16"/>
        <v>AGROINOVACIJOS IR MAISTO TECHNOLOGIJOS</v>
      </c>
      <c r="C302" s="18" t="str">
        <f t="shared" si="17"/>
        <v>Saugesnis maistas</v>
      </c>
      <c r="D302" s="18" t="str">
        <f t="shared" si="18"/>
        <v>Moksliniai tyrimai</v>
      </c>
      <c r="E302" s="21" t="s">
        <v>29</v>
      </c>
      <c r="F302" s="22" t="s">
        <v>1476</v>
      </c>
      <c r="G302" s="27" t="s">
        <v>859</v>
      </c>
      <c r="H302" s="11">
        <v>19</v>
      </c>
      <c r="I302" s="12" t="str">
        <f t="shared" si="19"/>
        <v>Aleksandro Stulginskio universitetas</v>
      </c>
    </row>
    <row r="303" spans="1:9" ht="60">
      <c r="A303" s="11">
        <v>301</v>
      </c>
      <c r="B303" s="18" t="str">
        <f t="shared" si="16"/>
        <v>AGROINOVACIJOS IR MAISTO TECHNOLOGIJOS</v>
      </c>
      <c r="C303" s="18" t="str">
        <f t="shared" si="17"/>
        <v>Saugesnis maistas</v>
      </c>
      <c r="D303" s="18" t="str">
        <f t="shared" si="18"/>
        <v>Moksliniai tyrimai</v>
      </c>
      <c r="E303" s="21" t="s">
        <v>29</v>
      </c>
      <c r="F303" s="22" t="s">
        <v>1475</v>
      </c>
      <c r="G303" s="27" t="s">
        <v>859</v>
      </c>
      <c r="H303" s="11">
        <v>19</v>
      </c>
      <c r="I303" s="12" t="str">
        <f t="shared" si="19"/>
        <v>Aleksandro Stulginskio universitetas</v>
      </c>
    </row>
    <row r="304" spans="1:9" ht="60">
      <c r="A304" s="11">
        <v>302</v>
      </c>
      <c r="B304" s="18" t="str">
        <f t="shared" si="16"/>
        <v>AGROINOVACIJOS IR MAISTO TECHNOLOGIJOS</v>
      </c>
      <c r="C304" s="18" t="str">
        <f t="shared" si="17"/>
        <v>Saugesnis maistas</v>
      </c>
      <c r="D304" s="18" t="str">
        <f t="shared" si="18"/>
        <v>Moksliniai tyrimai</v>
      </c>
      <c r="E304" s="21" t="s">
        <v>29</v>
      </c>
      <c r="F304" s="22" t="s">
        <v>1661</v>
      </c>
      <c r="G304" s="27" t="s">
        <v>1662</v>
      </c>
      <c r="H304" s="11">
        <v>34</v>
      </c>
      <c r="I304" s="12" t="str">
        <f t="shared" si="19"/>
        <v>Alytaus kolegija</v>
      </c>
    </row>
    <row r="305" spans="1:9" ht="45">
      <c r="A305" s="11">
        <v>303</v>
      </c>
      <c r="B305" s="18" t="str">
        <f t="shared" si="16"/>
        <v>AGROINOVACIJOS IR MAISTO TECHNOLOGIJOS</v>
      </c>
      <c r="C305" s="18" t="str">
        <f t="shared" si="17"/>
        <v>Saugesnis maistas</v>
      </c>
      <c r="D305" s="18" t="str">
        <f t="shared" si="18"/>
        <v>Moksliniai tyrimai</v>
      </c>
      <c r="E305" s="21" t="s">
        <v>29</v>
      </c>
      <c r="F305" s="22" t="s">
        <v>1811</v>
      </c>
      <c r="G305" s="27" t="s">
        <v>834</v>
      </c>
      <c r="H305" s="11">
        <v>19</v>
      </c>
      <c r="I305" s="12" t="str">
        <f t="shared" si="19"/>
        <v>Aleksandro Stulginskio universitetas</v>
      </c>
    </row>
    <row r="306" spans="1:9" ht="60">
      <c r="A306" s="11">
        <v>304</v>
      </c>
      <c r="B306" s="18" t="str">
        <f t="shared" si="16"/>
        <v>AGROINOVACIJOS IR MAISTO TECHNOLOGIJOS</v>
      </c>
      <c r="C306" s="18" t="str">
        <f t="shared" si="17"/>
        <v>Saugesnis maistas</v>
      </c>
      <c r="D306" s="18" t="str">
        <f t="shared" si="18"/>
        <v>Moksliniai tyrimai</v>
      </c>
      <c r="E306" s="21" t="s">
        <v>29</v>
      </c>
      <c r="F306" s="22" t="s">
        <v>1474</v>
      </c>
      <c r="G306" s="27" t="s">
        <v>859</v>
      </c>
      <c r="H306" s="11">
        <v>19</v>
      </c>
      <c r="I306" s="12" t="str">
        <f t="shared" si="19"/>
        <v>Aleksandro Stulginskio universitetas</v>
      </c>
    </row>
    <row r="307" spans="1:9" ht="90">
      <c r="A307" s="11">
        <v>305</v>
      </c>
      <c r="B307" s="18" t="str">
        <f t="shared" si="16"/>
        <v>AGROINOVACIJOS IR MAISTO TECHNOLOGIJOS</v>
      </c>
      <c r="C307" s="18" t="str">
        <f t="shared" si="17"/>
        <v>Saugesnis maistas</v>
      </c>
      <c r="D307" s="18" t="str">
        <f t="shared" si="18"/>
        <v>Moksliniai tyrimai</v>
      </c>
      <c r="E307" s="55" t="s">
        <v>29</v>
      </c>
      <c r="F307" s="62" t="s">
        <v>1325</v>
      </c>
      <c r="G307" s="94" t="s">
        <v>230</v>
      </c>
      <c r="H307" s="11">
        <v>22</v>
      </c>
      <c r="I307" s="12" t="str">
        <f t="shared" si="19"/>
        <v>VšĮ Kauno technologijos universitetas</v>
      </c>
    </row>
    <row r="308" spans="1:9" ht="75">
      <c r="A308" s="11">
        <v>306</v>
      </c>
      <c r="B308" s="18" t="str">
        <f t="shared" si="16"/>
        <v>AGROINOVACIJOS IR MAISTO TECHNOLOGIJOS</v>
      </c>
      <c r="C308" s="18" t="str">
        <f t="shared" si="17"/>
        <v>Saugesnis maistas</v>
      </c>
      <c r="D308" s="18" t="str">
        <f t="shared" si="18"/>
        <v>Moksliniai tyrimai</v>
      </c>
      <c r="E308" s="21" t="s">
        <v>29</v>
      </c>
      <c r="F308" s="22" t="s">
        <v>1640</v>
      </c>
      <c r="G308" s="27" t="s">
        <v>1560</v>
      </c>
      <c r="H308" s="11">
        <v>17</v>
      </c>
      <c r="I308" s="12" t="str">
        <f t="shared" si="19"/>
        <v>Lietuvos sveikatos mokslų universitetas</v>
      </c>
    </row>
    <row r="309" spans="1:9" ht="60">
      <c r="A309" s="11">
        <v>307</v>
      </c>
      <c r="B309" s="18" t="str">
        <f t="shared" si="16"/>
        <v>AGROINOVACIJOS IR MAISTO TECHNOLOGIJOS</v>
      </c>
      <c r="C309" s="18" t="str">
        <f t="shared" si="17"/>
        <v>Saugesnis maistas</v>
      </c>
      <c r="D309" s="18" t="str">
        <f t="shared" si="18"/>
        <v>Moksliniai tyrimai</v>
      </c>
      <c r="E309" s="55" t="s">
        <v>29</v>
      </c>
      <c r="F309" s="56" t="s">
        <v>1382</v>
      </c>
      <c r="G309" s="94" t="s">
        <v>230</v>
      </c>
      <c r="H309" s="11">
        <v>22</v>
      </c>
      <c r="I309" s="12" t="str">
        <f t="shared" si="19"/>
        <v>VšĮ Kauno technologijos universitetas</v>
      </c>
    </row>
    <row r="310" spans="1:9" ht="60">
      <c r="A310" s="11">
        <v>308</v>
      </c>
      <c r="B310" s="18" t="str">
        <f t="shared" si="16"/>
        <v>AGROINOVACIJOS IR MAISTO TECHNOLOGIJOS</v>
      </c>
      <c r="C310" s="18" t="str">
        <f t="shared" si="17"/>
        <v>Saugesnis maistas</v>
      </c>
      <c r="D310" s="18" t="str">
        <f t="shared" si="18"/>
        <v>Moksliniai tyrimai</v>
      </c>
      <c r="E310" s="55" t="s">
        <v>29</v>
      </c>
      <c r="F310" s="56" t="s">
        <v>1331</v>
      </c>
      <c r="G310" s="94" t="s">
        <v>230</v>
      </c>
      <c r="H310" s="11">
        <v>22</v>
      </c>
      <c r="I310" s="12" t="str">
        <f t="shared" si="19"/>
        <v>VšĮ Kauno technologijos universitetas</v>
      </c>
    </row>
    <row r="311" spans="1:9" ht="60">
      <c r="A311" s="11">
        <v>309</v>
      </c>
      <c r="B311" s="18" t="str">
        <f t="shared" si="16"/>
        <v>AGROINOVACIJOS IR MAISTO TECHNOLOGIJOS</v>
      </c>
      <c r="C311" s="18" t="str">
        <f t="shared" si="17"/>
        <v>Saugesnis maistas</v>
      </c>
      <c r="D311" s="18" t="str">
        <f t="shared" si="18"/>
        <v>Moksliniai tyrimai</v>
      </c>
      <c r="E311" s="55" t="s">
        <v>29</v>
      </c>
      <c r="F311" s="56" t="s">
        <v>1331</v>
      </c>
      <c r="G311" s="94" t="s">
        <v>230</v>
      </c>
      <c r="H311" s="11">
        <v>22</v>
      </c>
      <c r="I311" s="12" t="str">
        <f t="shared" si="19"/>
        <v>VšĮ Kauno technologijos universitetas</v>
      </c>
    </row>
    <row r="312" spans="1:9" ht="75">
      <c r="A312" s="11">
        <v>310</v>
      </c>
      <c r="B312" s="18" t="str">
        <f t="shared" si="16"/>
        <v>AGROINOVACIJOS IR MAISTO TECHNOLOGIJOS</v>
      </c>
      <c r="C312" s="18" t="str">
        <f t="shared" si="17"/>
        <v>Saugesnis maistas</v>
      </c>
      <c r="D312" s="18" t="str">
        <f t="shared" si="18"/>
        <v>Moksliniai tyrimai</v>
      </c>
      <c r="E312" s="55" t="s">
        <v>29</v>
      </c>
      <c r="F312" s="62" t="s">
        <v>1348</v>
      </c>
      <c r="G312" s="94" t="s">
        <v>230</v>
      </c>
      <c r="H312" s="11">
        <v>22</v>
      </c>
      <c r="I312" s="12" t="str">
        <f t="shared" si="19"/>
        <v>VšĮ Kauno technologijos universitetas</v>
      </c>
    </row>
    <row r="313" spans="1:9" ht="60">
      <c r="A313" s="11">
        <v>311</v>
      </c>
      <c r="B313" s="18" t="str">
        <f t="shared" si="16"/>
        <v>AGROINOVACIJOS IR MAISTO TECHNOLOGIJOS</v>
      </c>
      <c r="C313" s="18" t="str">
        <f t="shared" si="17"/>
        <v>Saugesnis maistas</v>
      </c>
      <c r="D313" s="18" t="str">
        <f t="shared" si="18"/>
        <v>Moksliniai tyrimai</v>
      </c>
      <c r="E313" s="55" t="s">
        <v>29</v>
      </c>
      <c r="F313" s="56" t="s">
        <v>1330</v>
      </c>
      <c r="G313" s="94" t="s">
        <v>230</v>
      </c>
      <c r="H313" s="11">
        <v>22</v>
      </c>
      <c r="I313" s="12" t="str">
        <f t="shared" si="19"/>
        <v>VšĮ Kauno technologijos universitetas</v>
      </c>
    </row>
    <row r="314" spans="1:9" ht="90">
      <c r="A314" s="11">
        <v>312</v>
      </c>
      <c r="B314" s="18" t="str">
        <f t="shared" si="16"/>
        <v>AGROINOVACIJOS IR MAISTO TECHNOLOGIJOS</v>
      </c>
      <c r="C314" s="18" t="str">
        <f t="shared" si="17"/>
        <v>Saugesnis maistas</v>
      </c>
      <c r="D314" s="18" t="str">
        <f t="shared" si="18"/>
        <v>Moksliniai tyrimai</v>
      </c>
      <c r="E314" s="21" t="s">
        <v>29</v>
      </c>
      <c r="F314" s="22" t="s">
        <v>1519</v>
      </c>
      <c r="G314" s="27" t="s">
        <v>1083</v>
      </c>
      <c r="H314" s="11">
        <v>32</v>
      </c>
      <c r="I314" s="12" t="str">
        <f t="shared" si="19"/>
        <v>Vilniaus universitetas</v>
      </c>
    </row>
    <row r="315" spans="1:9" ht="75">
      <c r="A315" s="11">
        <v>313</v>
      </c>
      <c r="B315" s="18" t="str">
        <f t="shared" si="16"/>
        <v>AGROINOVACIJOS IR MAISTO TECHNOLOGIJOS</v>
      </c>
      <c r="C315" s="18" t="str">
        <f t="shared" si="17"/>
        <v>Saugesnis maistas</v>
      </c>
      <c r="D315" s="18" t="str">
        <f t="shared" si="18"/>
        <v>Moksliniai tyrimai</v>
      </c>
      <c r="E315" s="55" t="s">
        <v>29</v>
      </c>
      <c r="F315" s="56" t="s">
        <v>1350</v>
      </c>
      <c r="G315" s="94" t="s">
        <v>230</v>
      </c>
      <c r="H315" s="11">
        <v>22</v>
      </c>
      <c r="I315" s="12" t="str">
        <f t="shared" si="19"/>
        <v>VšĮ Kauno technologijos universitetas</v>
      </c>
    </row>
    <row r="316" spans="1:9" ht="120">
      <c r="A316" s="11">
        <v>314</v>
      </c>
      <c r="B316" s="18" t="str">
        <f t="shared" si="16"/>
        <v>AGROINOVACIJOS IR MAISTO TECHNOLOGIJOS</v>
      </c>
      <c r="C316" s="18" t="str">
        <f t="shared" si="17"/>
        <v>Saugesnis maistas</v>
      </c>
      <c r="D316" s="18" t="str">
        <f t="shared" si="18"/>
        <v>Moksliniai tyrimai</v>
      </c>
      <c r="E316" s="55" t="s">
        <v>29</v>
      </c>
      <c r="F316" s="56" t="s">
        <v>1357</v>
      </c>
      <c r="G316" s="94" t="s">
        <v>230</v>
      </c>
      <c r="H316" s="11">
        <v>22</v>
      </c>
      <c r="I316" s="12" t="str">
        <f t="shared" si="19"/>
        <v>VšĮ Kauno technologijos universitetas</v>
      </c>
    </row>
    <row r="317" spans="1:9" ht="60">
      <c r="A317" s="11">
        <v>315</v>
      </c>
      <c r="B317" s="18" t="str">
        <f t="shared" si="16"/>
        <v>AGROINOVACIJOS IR MAISTO TECHNOLOGIJOS</v>
      </c>
      <c r="C317" s="18" t="str">
        <f t="shared" si="17"/>
        <v>Saugesnis maistas</v>
      </c>
      <c r="D317" s="18" t="str">
        <f t="shared" si="18"/>
        <v>Moksliniai tyrimai</v>
      </c>
      <c r="E317" s="126" t="s">
        <v>29</v>
      </c>
      <c r="F317" s="56" t="s">
        <v>1186</v>
      </c>
      <c r="G317" s="94" t="s">
        <v>230</v>
      </c>
      <c r="H317" s="11">
        <v>22</v>
      </c>
      <c r="I317" s="12" t="str">
        <f t="shared" si="19"/>
        <v>VšĮ Kauno technologijos universitetas</v>
      </c>
    </row>
    <row r="318" spans="1:9" ht="60">
      <c r="A318" s="11">
        <v>316</v>
      </c>
      <c r="B318" s="18" t="str">
        <f t="shared" si="16"/>
        <v>AGROINOVACIJOS IR MAISTO TECHNOLOGIJOS</v>
      </c>
      <c r="C318" s="18" t="str">
        <f t="shared" si="17"/>
        <v>Saugesnis maistas</v>
      </c>
      <c r="D318" s="18" t="str">
        <f t="shared" si="18"/>
        <v>Moksliniai tyrimai</v>
      </c>
      <c r="E318" s="55" t="s">
        <v>29</v>
      </c>
      <c r="F318" s="62" t="s">
        <v>1326</v>
      </c>
      <c r="G318" s="94" t="s">
        <v>230</v>
      </c>
      <c r="H318" s="11">
        <v>22</v>
      </c>
      <c r="I318" s="12" t="str">
        <f t="shared" si="19"/>
        <v>VšĮ Kauno technologijos universitetas</v>
      </c>
    </row>
    <row r="319" spans="1:9" ht="60">
      <c r="A319" s="11">
        <v>317</v>
      </c>
      <c r="B319" s="18" t="str">
        <f t="shared" si="16"/>
        <v>AGROINOVACIJOS IR MAISTO TECHNOLOGIJOS</v>
      </c>
      <c r="C319" s="18" t="str">
        <f t="shared" si="17"/>
        <v>Saugesnis maistas</v>
      </c>
      <c r="D319" s="18" t="str">
        <f t="shared" si="18"/>
        <v>Moksliniai tyrimai</v>
      </c>
      <c r="E319" s="21" t="s">
        <v>29</v>
      </c>
      <c r="F319" s="22" t="s">
        <v>1636</v>
      </c>
      <c r="G319" s="27" t="s">
        <v>1440</v>
      </c>
      <c r="H319" s="11">
        <v>15</v>
      </c>
      <c r="I319" s="12" t="str">
        <f t="shared" si="19"/>
        <v>Kauno kolegija</v>
      </c>
    </row>
    <row r="320" spans="1:9" ht="60">
      <c r="A320" s="11">
        <v>318</v>
      </c>
      <c r="B320" s="18" t="str">
        <f t="shared" si="16"/>
        <v>AGROINOVACIJOS IR MAISTO TECHNOLOGIJOS</v>
      </c>
      <c r="C320" s="18" t="str">
        <f t="shared" si="17"/>
        <v>Saugesnis maistas</v>
      </c>
      <c r="D320" s="18" t="str">
        <f t="shared" si="18"/>
        <v>Moksliniai tyrimai</v>
      </c>
      <c r="E320" s="21" t="s">
        <v>29</v>
      </c>
      <c r="F320" s="22" t="s">
        <v>1656</v>
      </c>
      <c r="G320" s="27" t="s">
        <v>376</v>
      </c>
      <c r="H320" s="11">
        <v>20</v>
      </c>
      <c r="I320" s="12" t="str">
        <f t="shared" si="19"/>
        <v>Baltijos pažangių technologijų institutas</v>
      </c>
    </row>
    <row r="321" spans="1:9" ht="60">
      <c r="A321" s="11">
        <v>319</v>
      </c>
      <c r="B321" s="18" t="str">
        <f t="shared" si="16"/>
        <v>AGROINOVACIJOS IR MAISTO TECHNOLOGIJOS</v>
      </c>
      <c r="C321" s="18" t="str">
        <f t="shared" si="17"/>
        <v>Saugesnis maistas</v>
      </c>
      <c r="D321" s="18" t="str">
        <f t="shared" si="18"/>
        <v>Moksliniai tyrimai</v>
      </c>
      <c r="E321" s="55" t="s">
        <v>29</v>
      </c>
      <c r="F321" s="56" t="s">
        <v>1361</v>
      </c>
      <c r="G321" s="94" t="s">
        <v>230</v>
      </c>
      <c r="H321" s="11">
        <v>22</v>
      </c>
      <c r="I321" s="12" t="str">
        <f t="shared" si="19"/>
        <v>VšĮ Kauno technologijos universitetas</v>
      </c>
    </row>
    <row r="322" spans="1:9" ht="45">
      <c r="A322" s="11">
        <v>320</v>
      </c>
      <c r="B322" s="18" t="str">
        <f t="shared" si="16"/>
        <v>AGROINOVACIJOS IR MAISTO TECHNOLOGIJOS</v>
      </c>
      <c r="C322" s="18" t="str">
        <f t="shared" si="17"/>
        <v>Saugesnis maistas</v>
      </c>
      <c r="D322" s="18" t="str">
        <f t="shared" si="18"/>
        <v>Moksliniai tyrimai</v>
      </c>
      <c r="E322" s="21" t="s">
        <v>29</v>
      </c>
      <c r="F322" s="22" t="s">
        <v>1507</v>
      </c>
      <c r="G322" s="27" t="s">
        <v>923</v>
      </c>
      <c r="H322" s="11">
        <v>19</v>
      </c>
      <c r="I322" s="12" t="str">
        <f t="shared" si="19"/>
        <v>Aleksandro Stulginskio universitetas</v>
      </c>
    </row>
    <row r="323" spans="1:9" ht="60">
      <c r="A323" s="11">
        <v>321</v>
      </c>
      <c r="B323" s="18" t="str">
        <f t="shared" ref="B323:B386" si="20">IF(ISBLANK(E323), ,VLOOKUP(E323, Kodai,2, FALSE))</f>
        <v>AGROINOVACIJOS IR MAISTO TECHNOLOGIJOS</v>
      </c>
      <c r="C323" s="18" t="str">
        <f t="shared" ref="C323:C386" si="21">IF(ISBLANK(E323), ,VLOOKUP(E323, Kodai,3, FALSE))</f>
        <v>Saugesnis maistas</v>
      </c>
      <c r="D323" s="18" t="str">
        <f t="shared" ref="D323:D386" si="22">IF(ISBLANK(E323), ,VLOOKUP(E323, Kodai,4, FALSE))</f>
        <v>Moksliniai tyrimai</v>
      </c>
      <c r="E323" s="21" t="s">
        <v>29</v>
      </c>
      <c r="F323" s="22" t="s">
        <v>1599</v>
      </c>
      <c r="G323" s="27" t="s">
        <v>1600</v>
      </c>
      <c r="H323" s="11">
        <v>19</v>
      </c>
      <c r="I323" s="12" t="str">
        <f t="shared" ref="I323:I386" si="23">IF(ISBLANK(H323), ,VLOOKUP(H323, Institucijos,2, FALSE))</f>
        <v>Aleksandro Stulginskio universitetas</v>
      </c>
    </row>
    <row r="324" spans="1:9" ht="75">
      <c r="A324" s="11">
        <v>322</v>
      </c>
      <c r="B324" s="18" t="str">
        <f t="shared" si="20"/>
        <v>AGROINOVACIJOS IR MAISTO TECHNOLOGIJOS</v>
      </c>
      <c r="C324" s="18" t="str">
        <f t="shared" si="21"/>
        <v>Saugesnis maistas</v>
      </c>
      <c r="D324" s="18" t="str">
        <f t="shared" si="22"/>
        <v>Moksliniai tyrimai</v>
      </c>
      <c r="E324" s="21" t="s">
        <v>29</v>
      </c>
      <c r="F324" s="22" t="s">
        <v>1645</v>
      </c>
      <c r="G324" s="27" t="s">
        <v>1646</v>
      </c>
      <c r="H324" s="11">
        <v>17</v>
      </c>
      <c r="I324" s="12" t="str">
        <f t="shared" si="23"/>
        <v>Lietuvos sveikatos mokslų universitetas</v>
      </c>
    </row>
    <row r="325" spans="1:9" ht="105">
      <c r="A325" s="11">
        <v>323</v>
      </c>
      <c r="B325" s="18" t="str">
        <f t="shared" si="20"/>
        <v>AGROINOVACIJOS IR MAISTO TECHNOLOGIJOS</v>
      </c>
      <c r="C325" s="18" t="str">
        <f t="shared" si="21"/>
        <v>Saugesnis maistas</v>
      </c>
      <c r="D325" s="18" t="str">
        <f t="shared" si="22"/>
        <v>Moksliniai tyrimai</v>
      </c>
      <c r="E325" s="21" t="s">
        <v>29</v>
      </c>
      <c r="F325" s="22" t="s">
        <v>1653</v>
      </c>
      <c r="G325" s="27" t="s">
        <v>1494</v>
      </c>
      <c r="H325" s="11">
        <v>19</v>
      </c>
      <c r="I325" s="12" t="str">
        <f t="shared" si="23"/>
        <v>Aleksandro Stulginskio universitetas</v>
      </c>
    </row>
    <row r="326" spans="1:9" ht="45">
      <c r="A326" s="11">
        <v>324</v>
      </c>
      <c r="B326" s="18" t="str">
        <f t="shared" si="20"/>
        <v>AGROINOVACIJOS IR MAISTO TECHNOLOGIJOS</v>
      </c>
      <c r="C326" s="18" t="str">
        <f t="shared" si="21"/>
        <v>Saugesnis maistas</v>
      </c>
      <c r="D326" s="18" t="str">
        <f t="shared" si="22"/>
        <v>Moksliniai tyrimai</v>
      </c>
      <c r="E326" s="21" t="s">
        <v>29</v>
      </c>
      <c r="F326" s="22" t="s">
        <v>1477</v>
      </c>
      <c r="G326" s="27" t="s">
        <v>1478</v>
      </c>
      <c r="H326" s="11">
        <v>19</v>
      </c>
      <c r="I326" s="12" t="str">
        <f t="shared" si="23"/>
        <v>Aleksandro Stulginskio universitetas</v>
      </c>
    </row>
    <row r="327" spans="1:9" ht="75">
      <c r="A327" s="11">
        <v>325</v>
      </c>
      <c r="B327" s="18" t="str">
        <f t="shared" si="20"/>
        <v>AGROINOVACIJOS IR MAISTO TECHNOLOGIJOS</v>
      </c>
      <c r="C327" s="18" t="str">
        <f t="shared" si="21"/>
        <v>Saugesnis maistas</v>
      </c>
      <c r="D327" s="18" t="str">
        <f t="shared" si="22"/>
        <v>Moksliniai tyrimai</v>
      </c>
      <c r="E327" s="55" t="s">
        <v>29</v>
      </c>
      <c r="F327" s="62" t="s">
        <v>1349</v>
      </c>
      <c r="G327" s="94" t="s">
        <v>230</v>
      </c>
      <c r="H327" s="11">
        <v>22</v>
      </c>
      <c r="I327" s="12" t="str">
        <f t="shared" si="23"/>
        <v>VšĮ Kauno technologijos universitetas</v>
      </c>
    </row>
    <row r="328" spans="1:9" ht="60">
      <c r="A328" s="11">
        <v>326</v>
      </c>
      <c r="B328" s="18" t="str">
        <f t="shared" si="20"/>
        <v>AGROINOVACIJOS IR MAISTO TECHNOLOGIJOS</v>
      </c>
      <c r="C328" s="18" t="str">
        <f t="shared" si="21"/>
        <v>Saugesnis maistas</v>
      </c>
      <c r="D328" s="18" t="str">
        <f t="shared" si="22"/>
        <v>Moksliniai tyrimai</v>
      </c>
      <c r="E328" s="55" t="s">
        <v>29</v>
      </c>
      <c r="F328" s="56" t="s">
        <v>1415</v>
      </c>
      <c r="G328" s="94" t="s">
        <v>230</v>
      </c>
      <c r="H328" s="11">
        <v>22</v>
      </c>
      <c r="I328" s="12" t="str">
        <f t="shared" si="23"/>
        <v>VšĮ Kauno technologijos universitetas</v>
      </c>
    </row>
    <row r="329" spans="1:9" ht="60">
      <c r="A329" s="11">
        <v>327</v>
      </c>
      <c r="B329" s="18" t="str">
        <f t="shared" si="20"/>
        <v>AGROINOVACIJOS IR MAISTO TECHNOLOGIJOS</v>
      </c>
      <c r="C329" s="18" t="str">
        <f t="shared" si="21"/>
        <v>Saugesnis maistas</v>
      </c>
      <c r="D329" s="18" t="str">
        <f t="shared" si="22"/>
        <v>Moksliniai tyrimai</v>
      </c>
      <c r="E329" s="21" t="s">
        <v>29</v>
      </c>
      <c r="F329" s="22" t="s">
        <v>1638</v>
      </c>
      <c r="G329" s="27" t="s">
        <v>1639</v>
      </c>
      <c r="H329" s="11">
        <v>17</v>
      </c>
      <c r="I329" s="12" t="str">
        <f t="shared" si="23"/>
        <v>Lietuvos sveikatos mokslų universitetas</v>
      </c>
    </row>
    <row r="330" spans="1:9" ht="75">
      <c r="A330" s="11">
        <v>328</v>
      </c>
      <c r="B330" s="18" t="str">
        <f t="shared" si="20"/>
        <v>AGROINOVACIJOS IR MAISTO TECHNOLOGIJOS</v>
      </c>
      <c r="C330" s="18" t="str">
        <f t="shared" si="21"/>
        <v>Saugesnis maistas</v>
      </c>
      <c r="D330" s="18" t="str">
        <f t="shared" si="22"/>
        <v>Moksliniai tyrimai</v>
      </c>
      <c r="E330" s="55" t="s">
        <v>29</v>
      </c>
      <c r="F330" s="56" t="s">
        <v>1355</v>
      </c>
      <c r="G330" s="94" t="s">
        <v>230</v>
      </c>
      <c r="H330" s="11">
        <v>22</v>
      </c>
      <c r="I330" s="12" t="str">
        <f t="shared" si="23"/>
        <v>VšĮ Kauno technologijos universitetas</v>
      </c>
    </row>
    <row r="331" spans="1:9" ht="90">
      <c r="A331" s="11">
        <v>329</v>
      </c>
      <c r="B331" s="18" t="str">
        <f t="shared" si="20"/>
        <v>AGROINOVACIJOS IR MAISTO TECHNOLOGIJOS</v>
      </c>
      <c r="C331" s="18" t="str">
        <f t="shared" si="21"/>
        <v>Saugesnis maistas</v>
      </c>
      <c r="D331" s="18" t="str">
        <f t="shared" si="22"/>
        <v>Moksliniai tyrimai</v>
      </c>
      <c r="E331" s="55" t="s">
        <v>29</v>
      </c>
      <c r="F331" s="56" t="s">
        <v>1346</v>
      </c>
      <c r="G331" s="94" t="s">
        <v>230</v>
      </c>
      <c r="H331" s="11">
        <v>22</v>
      </c>
      <c r="I331" s="12" t="str">
        <f t="shared" si="23"/>
        <v>VšĮ Kauno technologijos universitetas</v>
      </c>
    </row>
    <row r="332" spans="1:9" ht="60">
      <c r="A332" s="11">
        <v>330</v>
      </c>
      <c r="B332" s="18" t="str">
        <f t="shared" si="20"/>
        <v>AGROINOVACIJOS IR MAISTO TECHNOLOGIJOS</v>
      </c>
      <c r="C332" s="18" t="str">
        <f t="shared" si="21"/>
        <v>Saugesnis maistas</v>
      </c>
      <c r="D332" s="18" t="str">
        <f t="shared" si="22"/>
        <v>Moksliniai tyrimai</v>
      </c>
      <c r="E332" s="55" t="s">
        <v>29</v>
      </c>
      <c r="F332" s="56" t="s">
        <v>1364</v>
      </c>
      <c r="G332" s="94" t="s">
        <v>230</v>
      </c>
      <c r="H332" s="11">
        <v>22</v>
      </c>
      <c r="I332" s="12" t="str">
        <f t="shared" si="23"/>
        <v>VšĮ Kauno technologijos universitetas</v>
      </c>
    </row>
    <row r="333" spans="1:9" ht="90">
      <c r="A333" s="11">
        <v>331</v>
      </c>
      <c r="B333" s="18" t="str">
        <f t="shared" si="20"/>
        <v>AGROINOVACIJOS IR MAISTO TECHNOLOGIJOS</v>
      </c>
      <c r="C333" s="18" t="str">
        <f t="shared" si="21"/>
        <v>Saugesnis maistas</v>
      </c>
      <c r="D333" s="18" t="str">
        <f t="shared" si="22"/>
        <v>Moksliniai tyrimai</v>
      </c>
      <c r="E333" s="21" t="s">
        <v>29</v>
      </c>
      <c r="F333" s="22" t="s">
        <v>1654</v>
      </c>
      <c r="G333" s="27" t="s">
        <v>1655</v>
      </c>
      <c r="H333" s="11">
        <v>19</v>
      </c>
      <c r="I333" s="12" t="str">
        <f t="shared" si="23"/>
        <v>Aleksandro Stulginskio universitetas</v>
      </c>
    </row>
    <row r="334" spans="1:9" ht="45">
      <c r="A334" s="11">
        <v>332</v>
      </c>
      <c r="B334" s="18" t="str">
        <f t="shared" si="20"/>
        <v>AGROINOVACIJOS IR MAISTO TECHNOLOGIJOS</v>
      </c>
      <c r="C334" s="18" t="str">
        <f t="shared" si="21"/>
        <v>Saugesnis maistas</v>
      </c>
      <c r="D334" s="18" t="str">
        <f t="shared" si="22"/>
        <v>Moksliniai tyrimai</v>
      </c>
      <c r="E334" s="21" t="s">
        <v>29</v>
      </c>
      <c r="F334" s="22" t="s">
        <v>1510</v>
      </c>
      <c r="G334" s="27" t="s">
        <v>926</v>
      </c>
      <c r="H334" s="11">
        <v>19</v>
      </c>
      <c r="I334" s="12" t="str">
        <f t="shared" si="23"/>
        <v>Aleksandro Stulginskio universitetas</v>
      </c>
    </row>
    <row r="335" spans="1:9" ht="120">
      <c r="A335" s="11">
        <v>333</v>
      </c>
      <c r="B335" s="18" t="str">
        <f t="shared" si="20"/>
        <v>AGROINOVACIJOS IR MAISTO TECHNOLOGIJOS</v>
      </c>
      <c r="C335" s="18" t="str">
        <f t="shared" si="21"/>
        <v>Saugesnis maistas</v>
      </c>
      <c r="D335" s="18" t="str">
        <f t="shared" si="22"/>
        <v>Techninė galimybių studija</v>
      </c>
      <c r="E335" s="55" t="s">
        <v>27</v>
      </c>
      <c r="F335" s="56" t="s">
        <v>1403</v>
      </c>
      <c r="G335" s="94" t="s">
        <v>230</v>
      </c>
      <c r="H335" s="11">
        <v>22</v>
      </c>
      <c r="I335" s="12" t="str">
        <f t="shared" si="23"/>
        <v>VšĮ Kauno technologijos universitetas</v>
      </c>
    </row>
    <row r="336" spans="1:9" ht="105">
      <c r="A336" s="11">
        <v>334</v>
      </c>
      <c r="B336" s="18" t="str">
        <f t="shared" si="20"/>
        <v>AGROINOVACIJOS IR MAISTO TECHNOLOGIJOS</v>
      </c>
      <c r="C336" s="18" t="str">
        <f t="shared" si="21"/>
        <v>Saugesnis maistas</v>
      </c>
      <c r="D336" s="18" t="str">
        <f t="shared" si="22"/>
        <v>Techninė galimybių studija</v>
      </c>
      <c r="E336" s="55" t="s">
        <v>27</v>
      </c>
      <c r="F336" s="56" t="s">
        <v>1402</v>
      </c>
      <c r="G336" s="94" t="s">
        <v>230</v>
      </c>
      <c r="H336" s="11">
        <v>22</v>
      </c>
      <c r="I336" s="12" t="str">
        <f t="shared" si="23"/>
        <v>VšĮ Kauno technologijos universitetas</v>
      </c>
    </row>
    <row r="337" spans="1:9" ht="60">
      <c r="A337" s="11">
        <v>335</v>
      </c>
      <c r="B337" s="18" t="str">
        <f t="shared" si="20"/>
        <v>AGROINOVACIJOS IR MAISTO TECHNOLOGIJOS</v>
      </c>
      <c r="C337" s="18" t="str">
        <f t="shared" si="21"/>
        <v>Saugesnis maistas</v>
      </c>
      <c r="D337" s="18" t="str">
        <f t="shared" si="22"/>
        <v>Techninė galimybių studija</v>
      </c>
      <c r="E337" s="21" t="s">
        <v>27</v>
      </c>
      <c r="F337" s="22" t="s">
        <v>1522</v>
      </c>
      <c r="G337" s="27" t="s">
        <v>731</v>
      </c>
      <c r="H337" s="11">
        <v>33</v>
      </c>
      <c r="I337" s="12" t="str">
        <f t="shared" si="23"/>
        <v>Vilniaus Gedimino technikos universitetas</v>
      </c>
    </row>
    <row r="338" spans="1:9" ht="90">
      <c r="A338" s="11">
        <v>336</v>
      </c>
      <c r="B338" s="18" t="str">
        <f t="shared" si="20"/>
        <v>AGROINOVACIJOS IR MAISTO TECHNOLOGIJOS</v>
      </c>
      <c r="C338" s="18" t="str">
        <f t="shared" si="21"/>
        <v>Saugesnis maistas</v>
      </c>
      <c r="D338" s="18" t="str">
        <f t="shared" si="22"/>
        <v>Techninė galimybių studija</v>
      </c>
      <c r="E338" s="21" t="s">
        <v>27</v>
      </c>
      <c r="F338" s="22" t="s">
        <v>1497</v>
      </c>
      <c r="G338" s="27" t="s">
        <v>1498</v>
      </c>
      <c r="H338" s="11">
        <v>19</v>
      </c>
      <c r="I338" s="12" t="str">
        <f t="shared" si="23"/>
        <v>Aleksandro Stulginskio universitetas</v>
      </c>
    </row>
    <row r="339" spans="1:9" ht="60">
      <c r="A339" s="11">
        <v>337</v>
      </c>
      <c r="B339" s="18" t="str">
        <f t="shared" si="20"/>
        <v>AGROINOVACIJOS IR MAISTO TECHNOLOGIJOS</v>
      </c>
      <c r="C339" s="18" t="str">
        <f t="shared" si="21"/>
        <v>Saugesnis maistas</v>
      </c>
      <c r="D339" s="18" t="str">
        <f t="shared" si="22"/>
        <v>Techninė galimybių studija</v>
      </c>
      <c r="E339" s="55" t="s">
        <v>27</v>
      </c>
      <c r="F339" s="56" t="s">
        <v>1416</v>
      </c>
      <c r="G339" s="94" t="s">
        <v>230</v>
      </c>
      <c r="H339" s="11">
        <v>22</v>
      </c>
      <c r="I339" s="12" t="str">
        <f t="shared" si="23"/>
        <v>VšĮ Kauno technologijos universitetas</v>
      </c>
    </row>
    <row r="340" spans="1:9" ht="45">
      <c r="A340" s="11">
        <v>338</v>
      </c>
      <c r="B340" s="18" t="str">
        <f t="shared" si="20"/>
        <v>AGROINOVACIJOS IR MAISTO TECHNOLOGIJOS</v>
      </c>
      <c r="C340" s="18" t="str">
        <f t="shared" si="21"/>
        <v>Saugesnis maistas</v>
      </c>
      <c r="D340" s="18" t="str">
        <f t="shared" si="22"/>
        <v>Techninė galimybių studija</v>
      </c>
      <c r="E340" s="21" t="s">
        <v>27</v>
      </c>
      <c r="F340" s="22" t="s">
        <v>1499</v>
      </c>
      <c r="G340" s="27" t="s">
        <v>1500</v>
      </c>
      <c r="H340" s="11">
        <v>19</v>
      </c>
      <c r="I340" s="12" t="str">
        <f t="shared" si="23"/>
        <v>Aleksandro Stulginskio universitetas</v>
      </c>
    </row>
    <row r="341" spans="1:9" ht="30">
      <c r="A341" s="11">
        <v>339</v>
      </c>
      <c r="B341" s="18" t="str">
        <f t="shared" si="20"/>
        <v>AGROINOVACIJOS IR MAISTO TECHNOLOGIJOS</v>
      </c>
      <c r="C341" s="18" t="str">
        <f t="shared" si="21"/>
        <v>Saugesnis maistas</v>
      </c>
      <c r="D341" s="18" t="str">
        <f t="shared" si="22"/>
        <v>Techninė galimybių studija</v>
      </c>
      <c r="E341" s="21" t="s">
        <v>27</v>
      </c>
      <c r="F341" s="22" t="s">
        <v>1488</v>
      </c>
      <c r="G341" s="23" t="s">
        <v>1489</v>
      </c>
      <c r="H341" s="11">
        <v>19</v>
      </c>
      <c r="I341" s="12" t="str">
        <f t="shared" si="23"/>
        <v>Aleksandro Stulginskio universitetas</v>
      </c>
    </row>
    <row r="342" spans="1:9" ht="60">
      <c r="A342" s="11">
        <v>340</v>
      </c>
      <c r="B342" s="18" t="str">
        <f t="shared" si="20"/>
        <v>AGROINOVACIJOS IR MAISTO TECHNOLOGIJOS</v>
      </c>
      <c r="C342" s="18" t="str">
        <f t="shared" si="21"/>
        <v>Saugesnis maistas</v>
      </c>
      <c r="D342" s="18" t="str">
        <f t="shared" si="22"/>
        <v>Techninė galimybių studija</v>
      </c>
      <c r="E342" s="21" t="s">
        <v>27</v>
      </c>
      <c r="F342" s="22" t="s">
        <v>1466</v>
      </c>
      <c r="G342" s="27" t="s">
        <v>1465</v>
      </c>
      <c r="H342" s="11">
        <v>19</v>
      </c>
      <c r="I342" s="12" t="str">
        <f t="shared" si="23"/>
        <v>Aleksandro Stulginskio universitetas</v>
      </c>
    </row>
    <row r="343" spans="1:9" ht="135">
      <c r="A343" s="11">
        <v>341</v>
      </c>
      <c r="B343" s="18" t="str">
        <f t="shared" si="20"/>
        <v>AGROINOVACIJOS IR MAISTO TECHNOLOGIJOS</v>
      </c>
      <c r="C343" s="18" t="str">
        <f t="shared" si="21"/>
        <v>Saugesnis maistas</v>
      </c>
      <c r="D343" s="18" t="str">
        <f t="shared" si="22"/>
        <v>Techninė galimybių studija</v>
      </c>
      <c r="E343" s="55" t="s">
        <v>27</v>
      </c>
      <c r="F343" s="56" t="s">
        <v>1324</v>
      </c>
      <c r="G343" s="94" t="s">
        <v>230</v>
      </c>
      <c r="H343" s="11">
        <v>22</v>
      </c>
      <c r="I343" s="12" t="str">
        <f t="shared" si="23"/>
        <v>VšĮ Kauno technologijos universitetas</v>
      </c>
    </row>
    <row r="344" spans="1:9" ht="60">
      <c r="A344" s="11">
        <v>342</v>
      </c>
      <c r="B344" s="18" t="str">
        <f t="shared" si="20"/>
        <v>AGROINOVACIJOS IR MAISTO TECHNOLOGIJOS</v>
      </c>
      <c r="C344" s="18" t="str">
        <f t="shared" si="21"/>
        <v>Saugesnis maistas</v>
      </c>
      <c r="D344" s="18" t="str">
        <f t="shared" si="22"/>
        <v>Techninė galimybių studija</v>
      </c>
      <c r="E344" s="21" t="s">
        <v>27</v>
      </c>
      <c r="F344" s="22" t="s">
        <v>3278</v>
      </c>
      <c r="G344" s="27" t="s">
        <v>1444</v>
      </c>
      <c r="H344" s="11">
        <v>18</v>
      </c>
      <c r="I344" s="12" t="str">
        <f t="shared" si="23"/>
        <v>Valstybinis mokslinių tyrimų institutas Fizinių ir technologijos mokslų centras</v>
      </c>
    </row>
    <row r="345" spans="1:9" ht="60">
      <c r="A345" s="11">
        <v>343</v>
      </c>
      <c r="B345" s="18" t="str">
        <f t="shared" si="20"/>
        <v>AGROINOVACIJOS IR MAISTO TECHNOLOGIJOS</v>
      </c>
      <c r="C345" s="18" t="str">
        <f t="shared" si="21"/>
        <v>Saugesnis maistas</v>
      </c>
      <c r="D345" s="18" t="str">
        <f t="shared" si="22"/>
        <v>Techninė galimybių studija</v>
      </c>
      <c r="E345" s="21" t="s">
        <v>27</v>
      </c>
      <c r="F345" s="22" t="s">
        <v>1490</v>
      </c>
      <c r="G345" s="27" t="s">
        <v>909</v>
      </c>
      <c r="H345" s="11">
        <v>19</v>
      </c>
      <c r="I345" s="12" t="str">
        <f t="shared" si="23"/>
        <v>Aleksandro Stulginskio universitetas</v>
      </c>
    </row>
    <row r="346" spans="1:9" ht="60">
      <c r="A346" s="11">
        <v>344</v>
      </c>
      <c r="B346" s="18" t="str">
        <f t="shared" si="20"/>
        <v>AGROINOVACIJOS IR MAISTO TECHNOLOGIJOS</v>
      </c>
      <c r="C346" s="18" t="str">
        <f t="shared" si="21"/>
        <v>Saugesnis maistas</v>
      </c>
      <c r="D346" s="18" t="str">
        <f t="shared" si="22"/>
        <v>Techninė galimybių studija</v>
      </c>
      <c r="E346" s="21" t="s">
        <v>27</v>
      </c>
      <c r="F346" s="22" t="s">
        <v>1454</v>
      </c>
      <c r="G346" s="27" t="s">
        <v>1455</v>
      </c>
      <c r="H346" s="11">
        <v>19</v>
      </c>
      <c r="I346" s="12" t="str">
        <f t="shared" si="23"/>
        <v>Aleksandro Stulginskio universitetas</v>
      </c>
    </row>
    <row r="347" spans="1:9" ht="45">
      <c r="A347" s="11">
        <v>345</v>
      </c>
      <c r="B347" s="18" t="str">
        <f t="shared" si="20"/>
        <v>AGROINOVACIJOS IR MAISTO TECHNOLOGIJOS</v>
      </c>
      <c r="C347" s="18" t="str">
        <f t="shared" si="21"/>
        <v>Saugesnis maistas</v>
      </c>
      <c r="D347" s="18" t="str">
        <f t="shared" si="22"/>
        <v>Techninė galimybių studija</v>
      </c>
      <c r="E347" s="21" t="s">
        <v>27</v>
      </c>
      <c r="F347" s="22" t="s">
        <v>1435</v>
      </c>
      <c r="G347" s="27" t="s">
        <v>1436</v>
      </c>
      <c r="H347" s="11">
        <v>12</v>
      </c>
      <c r="I347" s="12" t="str">
        <f t="shared" si="23"/>
        <v>Lietuvos agrarinių ir miškų mokslų centras</v>
      </c>
    </row>
    <row r="348" spans="1:9" ht="90">
      <c r="A348" s="11">
        <v>346</v>
      </c>
      <c r="B348" s="18" t="str">
        <f t="shared" si="20"/>
        <v>AGROINOVACIJOS IR MAISTO TECHNOLOGIJOS</v>
      </c>
      <c r="C348" s="18" t="str">
        <f t="shared" si="21"/>
        <v>Saugesnis maistas</v>
      </c>
      <c r="D348" s="18" t="str">
        <f t="shared" si="22"/>
        <v>Techninė galimybių studija</v>
      </c>
      <c r="E348" s="21" t="s">
        <v>27</v>
      </c>
      <c r="F348" s="22" t="s">
        <v>1503</v>
      </c>
      <c r="G348" s="27" t="s">
        <v>1504</v>
      </c>
      <c r="H348" s="11">
        <v>19</v>
      </c>
      <c r="I348" s="12" t="str">
        <f t="shared" si="23"/>
        <v>Aleksandro Stulginskio universitetas</v>
      </c>
    </row>
    <row r="349" spans="1:9" ht="90">
      <c r="A349" s="11">
        <v>347</v>
      </c>
      <c r="B349" s="18" t="str">
        <f t="shared" si="20"/>
        <v>AGROINOVACIJOS IR MAISTO TECHNOLOGIJOS</v>
      </c>
      <c r="C349" s="18" t="str">
        <f t="shared" si="21"/>
        <v>Saugesnis maistas</v>
      </c>
      <c r="D349" s="18" t="str">
        <f t="shared" si="22"/>
        <v>Techninė galimybių studija</v>
      </c>
      <c r="E349" s="21" t="s">
        <v>27</v>
      </c>
      <c r="F349" s="22" t="s">
        <v>1483</v>
      </c>
      <c r="G349" s="27" t="s">
        <v>1484</v>
      </c>
      <c r="H349" s="11">
        <v>19</v>
      </c>
      <c r="I349" s="12" t="str">
        <f t="shared" si="23"/>
        <v>Aleksandro Stulginskio universitetas</v>
      </c>
    </row>
    <row r="350" spans="1:9" ht="90">
      <c r="A350" s="11">
        <v>348</v>
      </c>
      <c r="B350" s="18" t="str">
        <f t="shared" si="20"/>
        <v>AGROINOVACIJOS IR MAISTO TECHNOLOGIJOS</v>
      </c>
      <c r="C350" s="18" t="str">
        <f t="shared" si="21"/>
        <v>Saugesnis maistas</v>
      </c>
      <c r="D350" s="18" t="str">
        <f t="shared" si="22"/>
        <v>Techninė galimybių studija</v>
      </c>
      <c r="E350" s="55" t="s">
        <v>27</v>
      </c>
      <c r="F350" s="56" t="s">
        <v>1409</v>
      </c>
      <c r="G350" s="94" t="s">
        <v>230</v>
      </c>
      <c r="H350" s="11">
        <v>22</v>
      </c>
      <c r="I350" s="12" t="str">
        <f t="shared" si="23"/>
        <v>VšĮ Kauno technologijos universitetas</v>
      </c>
    </row>
    <row r="351" spans="1:9" ht="90">
      <c r="A351" s="11">
        <v>349</v>
      </c>
      <c r="B351" s="18" t="str">
        <f t="shared" si="20"/>
        <v>AGROINOVACIJOS IR MAISTO TECHNOLOGIJOS</v>
      </c>
      <c r="C351" s="18" t="str">
        <f t="shared" si="21"/>
        <v>Saugesnis maistas</v>
      </c>
      <c r="D351" s="18" t="str">
        <f t="shared" si="22"/>
        <v>Techninė galimybių studija</v>
      </c>
      <c r="E351" s="55" t="s">
        <v>27</v>
      </c>
      <c r="F351" s="56" t="s">
        <v>1328</v>
      </c>
      <c r="G351" s="94" t="s">
        <v>230</v>
      </c>
      <c r="H351" s="11">
        <v>22</v>
      </c>
      <c r="I351" s="12" t="str">
        <f t="shared" si="23"/>
        <v>VšĮ Kauno technologijos universitetas</v>
      </c>
    </row>
    <row r="352" spans="1:9" ht="45">
      <c r="A352" s="11">
        <v>350</v>
      </c>
      <c r="B352" s="18" t="str">
        <f t="shared" si="20"/>
        <v>AGROINOVACIJOS IR MAISTO TECHNOLOGIJOS</v>
      </c>
      <c r="C352" s="18" t="str">
        <f t="shared" si="21"/>
        <v>Saugesnis maistas</v>
      </c>
      <c r="D352" s="18" t="str">
        <f t="shared" si="22"/>
        <v>Techninė galimybių studija</v>
      </c>
      <c r="E352" s="21" t="s">
        <v>27</v>
      </c>
      <c r="F352" s="22" t="s">
        <v>1429</v>
      </c>
      <c r="G352" s="27" t="s">
        <v>161</v>
      </c>
      <c r="H352" s="11">
        <v>2</v>
      </c>
      <c r="I352" s="12" t="str">
        <f t="shared" si="23"/>
        <v>Kauno miškų ir aplinkos inžinerijos kolegija</v>
      </c>
    </row>
    <row r="353" spans="1:9" ht="60">
      <c r="A353" s="11">
        <v>351</v>
      </c>
      <c r="B353" s="18" t="str">
        <f t="shared" si="20"/>
        <v>AGROINOVACIJOS IR MAISTO TECHNOLOGIJOS</v>
      </c>
      <c r="C353" s="18" t="str">
        <f t="shared" si="21"/>
        <v>Saugesnis maistas</v>
      </c>
      <c r="D353" s="18" t="str">
        <f t="shared" si="22"/>
        <v>Techninė galimybių studija</v>
      </c>
      <c r="E353" s="21" t="s">
        <v>27</v>
      </c>
      <c r="F353" s="22" t="s">
        <v>1492</v>
      </c>
      <c r="G353" s="27" t="s">
        <v>909</v>
      </c>
      <c r="H353" s="11">
        <v>19</v>
      </c>
      <c r="I353" s="12" t="str">
        <f t="shared" si="23"/>
        <v>Aleksandro Stulginskio universitetas</v>
      </c>
    </row>
    <row r="354" spans="1:9" ht="90">
      <c r="A354" s="11">
        <v>352</v>
      </c>
      <c r="B354" s="18" t="str">
        <f t="shared" si="20"/>
        <v>AGROINOVACIJOS IR MAISTO TECHNOLOGIJOS</v>
      </c>
      <c r="C354" s="18" t="str">
        <f t="shared" si="21"/>
        <v>Saugesnis maistas</v>
      </c>
      <c r="D354" s="18" t="str">
        <f t="shared" si="22"/>
        <v>Techninė galimybių studija</v>
      </c>
      <c r="E354" s="21" t="s">
        <v>27</v>
      </c>
      <c r="F354" s="22" t="s">
        <v>1495</v>
      </c>
      <c r="G354" s="27" t="s">
        <v>1496</v>
      </c>
      <c r="H354" s="11">
        <v>19</v>
      </c>
      <c r="I354" s="12" t="str">
        <f t="shared" si="23"/>
        <v>Aleksandro Stulginskio universitetas</v>
      </c>
    </row>
    <row r="355" spans="1:9" ht="45">
      <c r="A355" s="11">
        <v>353</v>
      </c>
      <c r="B355" s="18" t="str">
        <f t="shared" si="20"/>
        <v>AGROINOVACIJOS IR MAISTO TECHNOLOGIJOS</v>
      </c>
      <c r="C355" s="18" t="str">
        <f t="shared" si="21"/>
        <v>Saugesnis maistas</v>
      </c>
      <c r="D355" s="18" t="str">
        <f t="shared" si="22"/>
        <v>Techninė galimybių studija</v>
      </c>
      <c r="E355" s="21" t="s">
        <v>27</v>
      </c>
      <c r="F355" s="22" t="s">
        <v>1493</v>
      </c>
      <c r="G355" s="27" t="s">
        <v>1494</v>
      </c>
      <c r="H355" s="11">
        <v>19</v>
      </c>
      <c r="I355" s="12" t="str">
        <f t="shared" si="23"/>
        <v>Aleksandro Stulginskio universitetas</v>
      </c>
    </row>
    <row r="356" spans="1:9" ht="60">
      <c r="A356" s="11">
        <v>354</v>
      </c>
      <c r="B356" s="18" t="str">
        <f t="shared" si="20"/>
        <v>AGROINOVACIJOS IR MAISTO TECHNOLOGIJOS</v>
      </c>
      <c r="C356" s="18" t="str">
        <f t="shared" si="21"/>
        <v>Saugesnis maistas</v>
      </c>
      <c r="D356" s="18" t="str">
        <f t="shared" si="22"/>
        <v>Techninė galimybių studija</v>
      </c>
      <c r="E356" s="21" t="s">
        <v>27</v>
      </c>
      <c r="F356" s="22" t="s">
        <v>1487</v>
      </c>
      <c r="G356" s="27" t="s">
        <v>1486</v>
      </c>
      <c r="H356" s="11">
        <v>19</v>
      </c>
      <c r="I356" s="12" t="str">
        <f t="shared" si="23"/>
        <v>Aleksandro Stulginskio universitetas</v>
      </c>
    </row>
    <row r="357" spans="1:9" ht="45">
      <c r="A357" s="11">
        <v>355</v>
      </c>
      <c r="B357" s="18" t="str">
        <f t="shared" si="20"/>
        <v>AGROINOVACIJOS IR MAISTO TECHNOLOGIJOS</v>
      </c>
      <c r="C357" s="18" t="str">
        <f t="shared" si="21"/>
        <v>Saugesnis maistas</v>
      </c>
      <c r="D357" s="18" t="str">
        <f t="shared" si="22"/>
        <v>Techninė galimybių studija</v>
      </c>
      <c r="E357" s="21" t="s">
        <v>27</v>
      </c>
      <c r="F357" s="22" t="s">
        <v>1511</v>
      </c>
      <c r="G357" s="27" t="s">
        <v>926</v>
      </c>
      <c r="H357" s="11">
        <v>19</v>
      </c>
      <c r="I357" s="12" t="str">
        <f t="shared" si="23"/>
        <v>Aleksandro Stulginskio universitetas</v>
      </c>
    </row>
    <row r="358" spans="1:9" ht="90">
      <c r="A358" s="11">
        <v>356</v>
      </c>
      <c r="B358" s="18" t="str">
        <f t="shared" si="20"/>
        <v>AGROINOVACIJOS IR MAISTO TECHNOLOGIJOS</v>
      </c>
      <c r="C358" s="18" t="str">
        <f t="shared" si="21"/>
        <v>Saugesnis maistas</v>
      </c>
      <c r="D358" s="18" t="str">
        <f t="shared" si="22"/>
        <v>Techninė galimybių studija</v>
      </c>
      <c r="E358" s="21" t="s">
        <v>27</v>
      </c>
      <c r="F358" s="22" t="s">
        <v>1473</v>
      </c>
      <c r="G358" s="27" t="s">
        <v>859</v>
      </c>
      <c r="H358" s="11">
        <v>19</v>
      </c>
      <c r="I358" s="12" t="str">
        <f t="shared" si="23"/>
        <v>Aleksandro Stulginskio universitetas</v>
      </c>
    </row>
    <row r="359" spans="1:9" ht="45">
      <c r="A359" s="11">
        <v>357</v>
      </c>
      <c r="B359" s="18" t="str">
        <f t="shared" si="20"/>
        <v>AGROINOVACIJOS IR MAISTO TECHNOLOGIJOS</v>
      </c>
      <c r="C359" s="18" t="str">
        <f t="shared" si="21"/>
        <v>Saugesnis maistas</v>
      </c>
      <c r="D359" s="18" t="str">
        <f t="shared" si="22"/>
        <v>Techninė galimybių studija</v>
      </c>
      <c r="E359" s="21" t="s">
        <v>27</v>
      </c>
      <c r="F359" s="22" t="s">
        <v>1479</v>
      </c>
      <c r="G359" s="27" t="s">
        <v>1480</v>
      </c>
      <c r="H359" s="11">
        <v>19</v>
      </c>
      <c r="I359" s="12" t="str">
        <f t="shared" si="23"/>
        <v>Aleksandro Stulginskio universitetas</v>
      </c>
    </row>
    <row r="360" spans="1:9" ht="45">
      <c r="A360" s="11">
        <v>358</v>
      </c>
      <c r="B360" s="18" t="str">
        <f t="shared" si="20"/>
        <v>AGROINOVACIJOS IR MAISTO TECHNOLOGIJOS</v>
      </c>
      <c r="C360" s="18" t="str">
        <f t="shared" si="21"/>
        <v>Saugesnis maistas</v>
      </c>
      <c r="D360" s="18" t="str">
        <f t="shared" si="22"/>
        <v>Techninė galimybių studija</v>
      </c>
      <c r="E360" s="21" t="s">
        <v>27</v>
      </c>
      <c r="F360" s="22" t="s">
        <v>1434</v>
      </c>
      <c r="G360" s="27" t="s">
        <v>1433</v>
      </c>
      <c r="H360" s="11">
        <v>12</v>
      </c>
      <c r="I360" s="12" t="str">
        <f t="shared" si="23"/>
        <v>Lietuvos agrarinių ir miškų mokslų centras</v>
      </c>
    </row>
    <row r="361" spans="1:9" ht="60">
      <c r="A361" s="11">
        <v>359</v>
      </c>
      <c r="B361" s="18" t="str">
        <f t="shared" si="20"/>
        <v>AGROINOVACIJOS IR MAISTO TECHNOLOGIJOS</v>
      </c>
      <c r="C361" s="18" t="str">
        <f t="shared" si="21"/>
        <v>Saugesnis maistas</v>
      </c>
      <c r="D361" s="18" t="str">
        <f t="shared" si="22"/>
        <v>Techninė galimybių studija</v>
      </c>
      <c r="E361" s="21" t="s">
        <v>27</v>
      </c>
      <c r="F361" s="22" t="s">
        <v>1471</v>
      </c>
      <c r="G361" s="27" t="s">
        <v>1472</v>
      </c>
      <c r="H361" s="11">
        <v>19</v>
      </c>
      <c r="I361" s="12" t="str">
        <f t="shared" si="23"/>
        <v>Aleksandro Stulginskio universitetas</v>
      </c>
    </row>
    <row r="362" spans="1:9" ht="60">
      <c r="A362" s="11">
        <v>360</v>
      </c>
      <c r="B362" s="18" t="str">
        <f t="shared" si="20"/>
        <v>AGROINOVACIJOS IR MAISTO TECHNOLOGIJOS</v>
      </c>
      <c r="C362" s="18" t="str">
        <f t="shared" si="21"/>
        <v>Saugesnis maistas</v>
      </c>
      <c r="D362" s="18" t="str">
        <f t="shared" si="22"/>
        <v>Techninė galimybių studija</v>
      </c>
      <c r="E362" s="21" t="s">
        <v>27</v>
      </c>
      <c r="F362" s="22" t="s">
        <v>1462</v>
      </c>
      <c r="G362" s="27" t="s">
        <v>1463</v>
      </c>
      <c r="H362" s="11">
        <v>19</v>
      </c>
      <c r="I362" s="12" t="str">
        <f t="shared" si="23"/>
        <v>Aleksandro Stulginskio universitetas</v>
      </c>
    </row>
    <row r="363" spans="1:9" ht="60">
      <c r="A363" s="11">
        <v>361</v>
      </c>
      <c r="B363" s="18" t="str">
        <f t="shared" si="20"/>
        <v>AGROINOVACIJOS IR MAISTO TECHNOLOGIJOS</v>
      </c>
      <c r="C363" s="18" t="str">
        <f t="shared" si="21"/>
        <v>Saugesnis maistas</v>
      </c>
      <c r="D363" s="18" t="str">
        <f t="shared" si="22"/>
        <v>Techninė galimybių studija</v>
      </c>
      <c r="E363" s="55" t="s">
        <v>27</v>
      </c>
      <c r="F363" s="56" t="s">
        <v>1410</v>
      </c>
      <c r="G363" s="94" t="s">
        <v>230</v>
      </c>
      <c r="H363" s="11">
        <v>22</v>
      </c>
      <c r="I363" s="12" t="str">
        <f t="shared" si="23"/>
        <v>VšĮ Kauno technologijos universitetas</v>
      </c>
    </row>
    <row r="364" spans="1:9" ht="60">
      <c r="A364" s="11">
        <v>362</v>
      </c>
      <c r="B364" s="18" t="str">
        <f t="shared" si="20"/>
        <v>AGROINOVACIJOS IR MAISTO TECHNOLOGIJOS</v>
      </c>
      <c r="C364" s="18" t="str">
        <f t="shared" si="21"/>
        <v>Saugesnis maistas</v>
      </c>
      <c r="D364" s="18" t="str">
        <f t="shared" si="22"/>
        <v>Techninė galimybių studija</v>
      </c>
      <c r="E364" s="21" t="s">
        <v>27</v>
      </c>
      <c r="F364" s="22" t="s">
        <v>1437</v>
      </c>
      <c r="G364" s="27" t="s">
        <v>1438</v>
      </c>
      <c r="H364" s="11">
        <v>12</v>
      </c>
      <c r="I364" s="12" t="str">
        <f t="shared" si="23"/>
        <v>Lietuvos agrarinių ir miškų mokslų centras</v>
      </c>
    </row>
    <row r="365" spans="1:9" ht="90">
      <c r="A365" s="11">
        <v>363</v>
      </c>
      <c r="B365" s="18" t="str">
        <f t="shared" si="20"/>
        <v>AGROINOVACIJOS IR MAISTO TECHNOLOGIJOS</v>
      </c>
      <c r="C365" s="18" t="str">
        <f t="shared" si="21"/>
        <v>Saugesnis maistas</v>
      </c>
      <c r="D365" s="18" t="str">
        <f t="shared" si="22"/>
        <v>Techninė galimybių studija</v>
      </c>
      <c r="E365" s="55" t="s">
        <v>27</v>
      </c>
      <c r="F365" s="56" t="s">
        <v>1327</v>
      </c>
      <c r="G365" s="94" t="s">
        <v>230</v>
      </c>
      <c r="H365" s="11">
        <v>22</v>
      </c>
      <c r="I365" s="12" t="str">
        <f t="shared" si="23"/>
        <v>VšĮ Kauno technologijos universitetas</v>
      </c>
    </row>
    <row r="366" spans="1:9" ht="60">
      <c r="A366" s="11">
        <v>364</v>
      </c>
      <c r="B366" s="18" t="str">
        <f t="shared" si="20"/>
        <v>AGROINOVACIJOS IR MAISTO TECHNOLOGIJOS</v>
      </c>
      <c r="C366" s="18" t="str">
        <f t="shared" si="21"/>
        <v>Saugesnis maistas</v>
      </c>
      <c r="D366" s="18" t="str">
        <f t="shared" si="22"/>
        <v>Techninė galimybių studija</v>
      </c>
      <c r="E366" s="21" t="s">
        <v>27</v>
      </c>
      <c r="F366" s="22" t="s">
        <v>1491</v>
      </c>
      <c r="G366" s="27" t="s">
        <v>909</v>
      </c>
      <c r="H366" s="11">
        <v>19</v>
      </c>
      <c r="I366" s="12" t="str">
        <f t="shared" si="23"/>
        <v>Aleksandro Stulginskio universitetas</v>
      </c>
    </row>
    <row r="367" spans="1:9" ht="60">
      <c r="A367" s="11">
        <v>365</v>
      </c>
      <c r="B367" s="18" t="str">
        <f t="shared" si="20"/>
        <v>AGROINOVACIJOS IR MAISTO TECHNOLOGIJOS</v>
      </c>
      <c r="C367" s="18" t="str">
        <f t="shared" si="21"/>
        <v>Saugesnis maistas</v>
      </c>
      <c r="D367" s="18" t="str">
        <f t="shared" si="22"/>
        <v>Techninė galimybių studija</v>
      </c>
      <c r="E367" s="21" t="s">
        <v>27</v>
      </c>
      <c r="F367" s="22" t="s">
        <v>1460</v>
      </c>
      <c r="G367" s="27" t="s">
        <v>1461</v>
      </c>
      <c r="H367" s="11">
        <v>19</v>
      </c>
      <c r="I367" s="12" t="str">
        <f t="shared" si="23"/>
        <v>Aleksandro Stulginskio universitetas</v>
      </c>
    </row>
    <row r="368" spans="1:9" ht="75">
      <c r="A368" s="11">
        <v>366</v>
      </c>
      <c r="B368" s="18" t="str">
        <f t="shared" si="20"/>
        <v>AGROINOVACIJOS IR MAISTO TECHNOLOGIJOS</v>
      </c>
      <c r="C368" s="18" t="str">
        <f t="shared" si="21"/>
        <v>Saugesnis maistas</v>
      </c>
      <c r="D368" s="18" t="str">
        <f t="shared" si="22"/>
        <v>Techninė galimybių studija</v>
      </c>
      <c r="E368" s="21" t="s">
        <v>27</v>
      </c>
      <c r="F368" s="22" t="s">
        <v>1448</v>
      </c>
      <c r="G368" s="27" t="s">
        <v>316</v>
      </c>
      <c r="H368" s="11">
        <v>18</v>
      </c>
      <c r="I368" s="12" t="str">
        <f t="shared" si="23"/>
        <v>Valstybinis mokslinių tyrimų institutas Fizinių ir technologijos mokslų centras</v>
      </c>
    </row>
    <row r="369" spans="1:9" ht="90">
      <c r="A369" s="11">
        <v>367</v>
      </c>
      <c r="B369" s="18" t="str">
        <f t="shared" si="20"/>
        <v>AGROINOVACIJOS IR MAISTO TECHNOLOGIJOS</v>
      </c>
      <c r="C369" s="18" t="str">
        <f t="shared" si="21"/>
        <v>Saugesnis maistas</v>
      </c>
      <c r="D369" s="18" t="str">
        <f t="shared" si="22"/>
        <v>Techninė galimybių studija</v>
      </c>
      <c r="E369" s="21" t="s">
        <v>27</v>
      </c>
      <c r="F369" s="22" t="s">
        <v>1501</v>
      </c>
      <c r="G369" s="27" t="s">
        <v>1502</v>
      </c>
      <c r="H369" s="11">
        <v>19</v>
      </c>
      <c r="I369" s="12" t="str">
        <f t="shared" si="23"/>
        <v>Aleksandro Stulginskio universitetas</v>
      </c>
    </row>
    <row r="370" spans="1:9" ht="75">
      <c r="A370" s="11">
        <v>368</v>
      </c>
      <c r="B370" s="18" t="str">
        <f t="shared" si="20"/>
        <v>AGROINOVACIJOS IR MAISTO TECHNOLOGIJOS</v>
      </c>
      <c r="C370" s="18" t="str">
        <f t="shared" si="21"/>
        <v>Saugesnis maistas</v>
      </c>
      <c r="D370" s="18" t="str">
        <f t="shared" si="22"/>
        <v>Techninė galimybių studija</v>
      </c>
      <c r="E370" s="21" t="s">
        <v>27</v>
      </c>
      <c r="F370" s="22" t="s">
        <v>1428</v>
      </c>
      <c r="G370" s="27" t="s">
        <v>1033</v>
      </c>
      <c r="H370" s="11">
        <v>1</v>
      </c>
      <c r="I370" s="12" t="str">
        <f t="shared" si="23"/>
        <v>Viešoji įstaiga Socialinių mokslų kolegija</v>
      </c>
    </row>
    <row r="371" spans="1:9" ht="60">
      <c r="A371" s="11">
        <v>369</v>
      </c>
      <c r="B371" s="18" t="str">
        <f t="shared" si="20"/>
        <v>AGROINOVACIJOS IR MAISTO TECHNOLOGIJOS</v>
      </c>
      <c r="C371" s="18" t="str">
        <f t="shared" si="21"/>
        <v>Saugesnis maistas</v>
      </c>
      <c r="D371" s="18" t="str">
        <f t="shared" si="22"/>
        <v>Techninė galimybių studija</v>
      </c>
      <c r="E371" s="55" t="s">
        <v>27</v>
      </c>
      <c r="F371" s="56" t="s">
        <v>1330</v>
      </c>
      <c r="G371" s="94" t="s">
        <v>230</v>
      </c>
      <c r="H371" s="11">
        <v>22</v>
      </c>
      <c r="I371" s="12" t="str">
        <f t="shared" si="23"/>
        <v>VšĮ Kauno technologijos universitetas</v>
      </c>
    </row>
    <row r="372" spans="1:9" ht="75">
      <c r="A372" s="11">
        <v>370</v>
      </c>
      <c r="B372" s="18" t="str">
        <f t="shared" si="20"/>
        <v>AGROINOVACIJOS IR MAISTO TECHNOLOGIJOS</v>
      </c>
      <c r="C372" s="18" t="str">
        <f t="shared" si="21"/>
        <v>Saugesnis maistas</v>
      </c>
      <c r="D372" s="18" t="str">
        <f t="shared" si="22"/>
        <v>Techninė galimybių studija</v>
      </c>
      <c r="E372" s="55" t="s">
        <v>27</v>
      </c>
      <c r="F372" s="56" t="s">
        <v>1407</v>
      </c>
      <c r="G372" s="94" t="s">
        <v>230</v>
      </c>
      <c r="H372" s="11">
        <v>22</v>
      </c>
      <c r="I372" s="12" t="str">
        <f t="shared" si="23"/>
        <v>VšĮ Kauno technologijos universitetas</v>
      </c>
    </row>
    <row r="373" spans="1:9" ht="75">
      <c r="A373" s="11">
        <v>371</v>
      </c>
      <c r="B373" s="18" t="str">
        <f t="shared" si="20"/>
        <v>AGROINOVACIJOS IR MAISTO TECHNOLOGIJOS</v>
      </c>
      <c r="C373" s="18" t="str">
        <f t="shared" si="21"/>
        <v>Saugesnis maistas</v>
      </c>
      <c r="D373" s="18" t="str">
        <f t="shared" si="22"/>
        <v>Techninė galimybių studija</v>
      </c>
      <c r="E373" s="55" t="s">
        <v>27</v>
      </c>
      <c r="F373" s="56" t="s">
        <v>1406</v>
      </c>
      <c r="G373" s="94" t="s">
        <v>230</v>
      </c>
      <c r="H373" s="11">
        <v>22</v>
      </c>
      <c r="I373" s="12" t="str">
        <f t="shared" si="23"/>
        <v>VšĮ Kauno technologijos universitetas</v>
      </c>
    </row>
    <row r="374" spans="1:9" ht="75">
      <c r="A374" s="11">
        <v>372</v>
      </c>
      <c r="B374" s="18" t="str">
        <f t="shared" si="20"/>
        <v>AGROINOVACIJOS IR MAISTO TECHNOLOGIJOS</v>
      </c>
      <c r="C374" s="18" t="str">
        <f t="shared" si="21"/>
        <v>Saugesnis maistas</v>
      </c>
      <c r="D374" s="18" t="str">
        <f t="shared" si="22"/>
        <v>Techninė galimybių studija</v>
      </c>
      <c r="E374" s="55" t="s">
        <v>27</v>
      </c>
      <c r="F374" s="56" t="s">
        <v>1414</v>
      </c>
      <c r="G374" s="94" t="s">
        <v>230</v>
      </c>
      <c r="H374" s="11">
        <v>22</v>
      </c>
      <c r="I374" s="12" t="str">
        <f t="shared" si="23"/>
        <v>VšĮ Kauno technologijos universitetas</v>
      </c>
    </row>
    <row r="375" spans="1:9" ht="75">
      <c r="A375" s="11">
        <v>373</v>
      </c>
      <c r="B375" s="18" t="str">
        <f t="shared" si="20"/>
        <v>AGROINOVACIJOS IR MAISTO TECHNOLOGIJOS</v>
      </c>
      <c r="C375" s="18" t="str">
        <f t="shared" si="21"/>
        <v>Saugesnis maistas</v>
      </c>
      <c r="D375" s="18" t="str">
        <f t="shared" si="22"/>
        <v>Techninė galimybių studija</v>
      </c>
      <c r="E375" s="55" t="s">
        <v>27</v>
      </c>
      <c r="F375" s="56" t="s">
        <v>1356</v>
      </c>
      <c r="G375" s="94" t="s">
        <v>230</v>
      </c>
      <c r="H375" s="11">
        <v>22</v>
      </c>
      <c r="I375" s="12" t="str">
        <f t="shared" si="23"/>
        <v>VšĮ Kauno technologijos universitetas</v>
      </c>
    </row>
    <row r="376" spans="1:9" ht="60">
      <c r="A376" s="11">
        <v>374</v>
      </c>
      <c r="B376" s="18" t="str">
        <f t="shared" si="20"/>
        <v>AGROINOVACIJOS IR MAISTO TECHNOLOGIJOS</v>
      </c>
      <c r="C376" s="18" t="str">
        <f t="shared" si="21"/>
        <v>Saugesnis maistas</v>
      </c>
      <c r="D376" s="18" t="str">
        <f t="shared" si="22"/>
        <v>Techninė galimybių studija</v>
      </c>
      <c r="E376" s="21" t="s">
        <v>27</v>
      </c>
      <c r="F376" s="22" t="s">
        <v>1512</v>
      </c>
      <c r="G376" s="27" t="s">
        <v>875</v>
      </c>
      <c r="H376" s="11">
        <v>19</v>
      </c>
      <c r="I376" s="12" t="str">
        <f t="shared" si="23"/>
        <v>Aleksandro Stulginskio universitetas</v>
      </c>
    </row>
    <row r="377" spans="1:9" ht="135">
      <c r="A377" s="11">
        <v>375</v>
      </c>
      <c r="B377" s="18" t="str">
        <f t="shared" si="20"/>
        <v>AGROINOVACIJOS IR MAISTO TECHNOLOGIJOS</v>
      </c>
      <c r="C377" s="18" t="str">
        <f t="shared" si="21"/>
        <v>Saugesnis maistas</v>
      </c>
      <c r="D377" s="18" t="str">
        <f t="shared" si="22"/>
        <v>Techninė galimybių studija</v>
      </c>
      <c r="E377" s="55" t="s">
        <v>27</v>
      </c>
      <c r="F377" s="56" t="s">
        <v>1404</v>
      </c>
      <c r="G377" s="94" t="s">
        <v>230</v>
      </c>
      <c r="H377" s="11">
        <v>22</v>
      </c>
      <c r="I377" s="12" t="str">
        <f t="shared" si="23"/>
        <v>VšĮ Kauno technologijos universitetas</v>
      </c>
    </row>
    <row r="378" spans="1:9" ht="150">
      <c r="A378" s="11">
        <v>376</v>
      </c>
      <c r="B378" s="18" t="str">
        <f t="shared" si="20"/>
        <v>AGROINOVACIJOS IR MAISTO TECHNOLOGIJOS</v>
      </c>
      <c r="C378" s="18" t="str">
        <f t="shared" si="21"/>
        <v>Saugesnis maistas</v>
      </c>
      <c r="D378" s="18" t="str">
        <f t="shared" si="22"/>
        <v>Techninė galimybių studija</v>
      </c>
      <c r="E378" s="55" t="s">
        <v>27</v>
      </c>
      <c r="F378" s="56" t="s">
        <v>1405</v>
      </c>
      <c r="G378" s="94" t="s">
        <v>230</v>
      </c>
      <c r="H378" s="11">
        <v>22</v>
      </c>
      <c r="I378" s="12" t="str">
        <f t="shared" si="23"/>
        <v>VšĮ Kauno technologijos universitetas</v>
      </c>
    </row>
    <row r="379" spans="1:9" ht="60">
      <c r="A379" s="11">
        <v>377</v>
      </c>
      <c r="B379" s="18" t="str">
        <f t="shared" si="20"/>
        <v>AGROINOVACIJOS IR MAISTO TECHNOLOGIJOS</v>
      </c>
      <c r="C379" s="18" t="str">
        <f t="shared" si="21"/>
        <v>Saugesnis maistas</v>
      </c>
      <c r="D379" s="18" t="str">
        <f t="shared" si="22"/>
        <v>Techninė galimybių studija</v>
      </c>
      <c r="E379" s="21" t="s">
        <v>27</v>
      </c>
      <c r="F379" s="22" t="s">
        <v>1485</v>
      </c>
      <c r="G379" s="27" t="s">
        <v>1486</v>
      </c>
      <c r="H379" s="11">
        <v>19</v>
      </c>
      <c r="I379" s="12" t="str">
        <f t="shared" si="23"/>
        <v>Aleksandro Stulginskio universitetas</v>
      </c>
    </row>
    <row r="380" spans="1:9" ht="105">
      <c r="A380" s="11">
        <v>378</v>
      </c>
      <c r="B380" s="18" t="str">
        <f t="shared" si="20"/>
        <v>AGROINOVACIJOS IR MAISTO TECHNOLOGIJOS</v>
      </c>
      <c r="C380" s="18" t="str">
        <f t="shared" si="21"/>
        <v>Saugesnis maistas</v>
      </c>
      <c r="D380" s="18" t="str">
        <f t="shared" si="22"/>
        <v>Techninė galimybių studija</v>
      </c>
      <c r="E380" s="55" t="s">
        <v>27</v>
      </c>
      <c r="F380" s="56" t="s">
        <v>1408</v>
      </c>
      <c r="G380" s="94" t="s">
        <v>230</v>
      </c>
      <c r="H380" s="11">
        <v>22</v>
      </c>
      <c r="I380" s="12" t="str">
        <f t="shared" si="23"/>
        <v>VšĮ Kauno technologijos universitetas</v>
      </c>
    </row>
    <row r="381" spans="1:9" ht="75">
      <c r="A381" s="11">
        <v>379</v>
      </c>
      <c r="B381" s="18" t="str">
        <f t="shared" si="20"/>
        <v>AGROINOVACIJOS IR MAISTO TECHNOLOGIJOS</v>
      </c>
      <c r="C381" s="18" t="str">
        <f t="shared" si="21"/>
        <v>Saugesnis maistas</v>
      </c>
      <c r="D381" s="18" t="str">
        <f t="shared" si="22"/>
        <v>Techninė galimybių studija</v>
      </c>
      <c r="E381" s="21" t="s">
        <v>27</v>
      </c>
      <c r="F381" s="22" t="s">
        <v>1446</v>
      </c>
      <c r="G381" s="27" t="s">
        <v>1447</v>
      </c>
      <c r="H381" s="11">
        <v>18</v>
      </c>
      <c r="I381" s="12" t="str">
        <f t="shared" si="23"/>
        <v>Valstybinis mokslinių tyrimų institutas Fizinių ir technologijos mokslų centras</v>
      </c>
    </row>
    <row r="382" spans="1:9" ht="45">
      <c r="A382" s="11">
        <v>380</v>
      </c>
      <c r="B382" s="18" t="str">
        <f t="shared" si="20"/>
        <v>AGROINOVACIJOS IR MAISTO TECHNOLOGIJOS</v>
      </c>
      <c r="C382" s="18" t="str">
        <f t="shared" si="21"/>
        <v>Saugesnis maistas</v>
      </c>
      <c r="D382" s="18" t="str">
        <f t="shared" si="22"/>
        <v>Techninė galimybių studija</v>
      </c>
      <c r="E382" s="21" t="s">
        <v>27</v>
      </c>
      <c r="F382" s="22" t="s">
        <v>1505</v>
      </c>
      <c r="G382" s="27" t="s">
        <v>923</v>
      </c>
      <c r="H382" s="11">
        <v>19</v>
      </c>
      <c r="I382" s="12" t="str">
        <f t="shared" si="23"/>
        <v>Aleksandro Stulginskio universitetas</v>
      </c>
    </row>
    <row r="383" spans="1:9" ht="60">
      <c r="A383" s="11">
        <v>381</v>
      </c>
      <c r="B383" s="18" t="str">
        <f t="shared" si="20"/>
        <v>AGROINOVACIJOS IR MAISTO TECHNOLOGIJOS</v>
      </c>
      <c r="C383" s="18" t="str">
        <f t="shared" si="21"/>
        <v>Saugesnis maistas</v>
      </c>
      <c r="D383" s="18" t="str">
        <f t="shared" si="22"/>
        <v>Techninė galimybių studija</v>
      </c>
      <c r="E383" s="21" t="s">
        <v>27</v>
      </c>
      <c r="F383" s="22" t="s">
        <v>1467</v>
      </c>
      <c r="G383" s="27" t="s">
        <v>1468</v>
      </c>
      <c r="H383" s="11">
        <v>19</v>
      </c>
      <c r="I383" s="12" t="str">
        <f t="shared" si="23"/>
        <v>Aleksandro Stulginskio universitetas</v>
      </c>
    </row>
    <row r="384" spans="1:9" ht="60">
      <c r="A384" s="11">
        <v>382</v>
      </c>
      <c r="B384" s="18" t="str">
        <f t="shared" si="20"/>
        <v>AGROINOVACIJOS IR MAISTO TECHNOLOGIJOS</v>
      </c>
      <c r="C384" s="18" t="str">
        <f t="shared" si="21"/>
        <v>Saugesnis maistas</v>
      </c>
      <c r="D384" s="18" t="str">
        <f t="shared" si="22"/>
        <v>Techninė galimybių studija</v>
      </c>
      <c r="E384" s="21" t="s">
        <v>27</v>
      </c>
      <c r="F384" s="22" t="s">
        <v>1445</v>
      </c>
      <c r="G384" s="27" t="s">
        <v>963</v>
      </c>
      <c r="H384" s="11">
        <v>18</v>
      </c>
      <c r="I384" s="12" t="str">
        <f t="shared" si="23"/>
        <v>Valstybinis mokslinių tyrimų institutas Fizinių ir technologijos mokslų centras</v>
      </c>
    </row>
    <row r="385" spans="1:9" ht="60">
      <c r="A385" s="11">
        <v>383</v>
      </c>
      <c r="B385" s="18" t="str">
        <f t="shared" si="20"/>
        <v>AGROINOVACIJOS IR MAISTO TECHNOLOGIJOS</v>
      </c>
      <c r="C385" s="18" t="str">
        <f t="shared" si="21"/>
        <v>Saugesnis maistas</v>
      </c>
      <c r="D385" s="18" t="str">
        <f t="shared" si="22"/>
        <v>Techninė galimybių studija</v>
      </c>
      <c r="E385" s="21" t="s">
        <v>27</v>
      </c>
      <c r="F385" s="22" t="s">
        <v>1464</v>
      </c>
      <c r="G385" s="27" t="s">
        <v>1465</v>
      </c>
      <c r="H385" s="11">
        <v>19</v>
      </c>
      <c r="I385" s="12" t="str">
        <f t="shared" si="23"/>
        <v>Aleksandro Stulginskio universitetas</v>
      </c>
    </row>
    <row r="386" spans="1:9" ht="45">
      <c r="A386" s="11">
        <v>384</v>
      </c>
      <c r="B386" s="18" t="str">
        <f t="shared" si="20"/>
        <v>AGROINOVACIJOS IR MAISTO TECHNOLOGIJOS</v>
      </c>
      <c r="C386" s="18" t="str">
        <f t="shared" si="21"/>
        <v>Saugesnis maistas</v>
      </c>
      <c r="D386" s="18" t="str">
        <f t="shared" si="22"/>
        <v>Techninė galimybių studija</v>
      </c>
      <c r="E386" s="21" t="s">
        <v>27</v>
      </c>
      <c r="F386" s="22" t="s">
        <v>1513</v>
      </c>
      <c r="G386" s="27" t="s">
        <v>1514</v>
      </c>
      <c r="H386" s="11">
        <v>24</v>
      </c>
      <c r="I386" s="12" t="str">
        <f t="shared" si="23"/>
        <v>Lietuvos edukologijos universitetas</v>
      </c>
    </row>
    <row r="387" spans="1:9" ht="75">
      <c r="A387" s="11">
        <v>385</v>
      </c>
      <c r="B387" s="18" t="str">
        <f t="shared" ref="B387:B450" si="24">IF(ISBLANK(E387), ,VLOOKUP(E387, Kodai,2, FALSE))</f>
        <v>AGROINOVACIJOS IR MAISTO TECHNOLOGIJOS</v>
      </c>
      <c r="C387" s="18" t="str">
        <f t="shared" ref="C387:C450" si="25">IF(ISBLANK(E387), ,VLOOKUP(E387, Kodai,3, FALSE))</f>
        <v>Saugesnis maistas</v>
      </c>
      <c r="D387" s="18" t="str">
        <f t="shared" ref="D387:D450" si="26">IF(ISBLANK(E387), ,VLOOKUP(E387, Kodai,4, FALSE))</f>
        <v>Techninė galimybių studija</v>
      </c>
      <c r="E387" s="21" t="s">
        <v>27</v>
      </c>
      <c r="F387" s="22" t="s">
        <v>1453</v>
      </c>
      <c r="G387" s="27" t="s">
        <v>1450</v>
      </c>
      <c r="H387" s="11">
        <v>19</v>
      </c>
      <c r="I387" s="12" t="str">
        <f t="shared" ref="I387:I450" si="27">IF(ISBLANK(H387), ,VLOOKUP(H387, Institucijos,2, FALSE))</f>
        <v>Aleksandro Stulginskio universitetas</v>
      </c>
    </row>
    <row r="388" spans="1:9" ht="135">
      <c r="A388" s="11">
        <v>386</v>
      </c>
      <c r="B388" s="18" t="str">
        <f t="shared" si="24"/>
        <v>AGROINOVACIJOS IR MAISTO TECHNOLOGIJOS</v>
      </c>
      <c r="C388" s="18" t="str">
        <f t="shared" si="25"/>
        <v>Saugesnis maistas</v>
      </c>
      <c r="D388" s="18" t="str">
        <f t="shared" si="26"/>
        <v>Techninė galimybių studija</v>
      </c>
      <c r="E388" s="21" t="s">
        <v>27</v>
      </c>
      <c r="F388" s="22" t="s">
        <v>1517</v>
      </c>
      <c r="G388" s="27" t="s">
        <v>1518</v>
      </c>
      <c r="H388" s="11">
        <v>31</v>
      </c>
      <c r="I388" s="12" t="str">
        <f t="shared" si="27"/>
        <v>Vytauto Didžiojo universitetas</v>
      </c>
    </row>
    <row r="389" spans="1:9" ht="90">
      <c r="A389" s="11">
        <v>387</v>
      </c>
      <c r="B389" s="18" t="str">
        <f t="shared" si="24"/>
        <v>AGROINOVACIJOS IR MAISTO TECHNOLOGIJOS</v>
      </c>
      <c r="C389" s="18" t="str">
        <f t="shared" si="25"/>
        <v>Saugesnis maistas</v>
      </c>
      <c r="D389" s="18" t="str">
        <f t="shared" si="26"/>
        <v>Techninė galimybių studija</v>
      </c>
      <c r="E389" s="55" t="s">
        <v>27</v>
      </c>
      <c r="F389" s="56" t="s">
        <v>1342</v>
      </c>
      <c r="G389" s="94" t="s">
        <v>230</v>
      </c>
      <c r="H389" s="11">
        <v>22</v>
      </c>
      <c r="I389" s="12" t="str">
        <f t="shared" si="27"/>
        <v>VšĮ Kauno technologijos universitetas</v>
      </c>
    </row>
    <row r="390" spans="1:9" ht="90">
      <c r="A390" s="11">
        <v>388</v>
      </c>
      <c r="B390" s="18" t="str">
        <f t="shared" si="24"/>
        <v>AGROINOVACIJOS IR MAISTO TECHNOLOGIJOS</v>
      </c>
      <c r="C390" s="18" t="str">
        <f t="shared" si="25"/>
        <v>Saugesnis maistas</v>
      </c>
      <c r="D390" s="18" t="str">
        <f t="shared" si="26"/>
        <v>Techninė galimybių studija</v>
      </c>
      <c r="E390" s="55" t="s">
        <v>27</v>
      </c>
      <c r="F390" s="56" t="s">
        <v>1343</v>
      </c>
      <c r="G390" s="94" t="s">
        <v>230</v>
      </c>
      <c r="H390" s="11">
        <v>22</v>
      </c>
      <c r="I390" s="12" t="str">
        <f t="shared" si="27"/>
        <v>VšĮ Kauno technologijos universitetas</v>
      </c>
    </row>
    <row r="391" spans="1:9" ht="60">
      <c r="A391" s="11">
        <v>389</v>
      </c>
      <c r="B391" s="18" t="str">
        <f t="shared" si="24"/>
        <v>AGROINOVACIJOS IR MAISTO TECHNOLOGIJOS</v>
      </c>
      <c r="C391" s="18" t="str">
        <f t="shared" si="25"/>
        <v>Saugesnis maistas</v>
      </c>
      <c r="D391" s="18" t="str">
        <f t="shared" si="26"/>
        <v>Techninė galimybių studija</v>
      </c>
      <c r="E391" s="55" t="s">
        <v>27</v>
      </c>
      <c r="F391" s="56" t="s">
        <v>1344</v>
      </c>
      <c r="G391" s="94" t="s">
        <v>230</v>
      </c>
      <c r="H391" s="11">
        <v>22</v>
      </c>
      <c r="I391" s="12" t="str">
        <f t="shared" si="27"/>
        <v>VšĮ Kauno technologijos universitetas</v>
      </c>
    </row>
    <row r="392" spans="1:9" ht="60">
      <c r="A392" s="11">
        <v>390</v>
      </c>
      <c r="B392" s="18" t="str">
        <f t="shared" si="24"/>
        <v>AGROINOVACIJOS IR MAISTO TECHNOLOGIJOS</v>
      </c>
      <c r="C392" s="18" t="str">
        <f t="shared" si="25"/>
        <v>Saugesnis maistas</v>
      </c>
      <c r="D392" s="18" t="str">
        <f t="shared" si="26"/>
        <v>Techninė galimybių studija</v>
      </c>
      <c r="E392" s="21" t="s">
        <v>27</v>
      </c>
      <c r="F392" s="22" t="s">
        <v>1469</v>
      </c>
      <c r="G392" s="27" t="s">
        <v>1470</v>
      </c>
      <c r="H392" s="11">
        <v>19</v>
      </c>
      <c r="I392" s="12" t="str">
        <f t="shared" si="27"/>
        <v>Aleksandro Stulginskio universitetas</v>
      </c>
    </row>
    <row r="393" spans="1:9" ht="60">
      <c r="A393" s="11">
        <v>391</v>
      </c>
      <c r="B393" s="18" t="str">
        <f t="shared" si="24"/>
        <v>AGROINOVACIJOS IR MAISTO TECHNOLOGIJOS</v>
      </c>
      <c r="C393" s="18" t="str">
        <f t="shared" si="25"/>
        <v>Saugesnis maistas</v>
      </c>
      <c r="D393" s="18" t="str">
        <f t="shared" si="26"/>
        <v>Techninė galimybių studija</v>
      </c>
      <c r="E393" s="21" t="s">
        <v>27</v>
      </c>
      <c r="F393" s="22" t="s">
        <v>1449</v>
      </c>
      <c r="G393" s="27" t="s">
        <v>1450</v>
      </c>
      <c r="H393" s="11">
        <v>19</v>
      </c>
      <c r="I393" s="12" t="str">
        <f t="shared" si="27"/>
        <v>Aleksandro Stulginskio universitetas</v>
      </c>
    </row>
    <row r="394" spans="1:9" ht="60">
      <c r="A394" s="11">
        <v>392</v>
      </c>
      <c r="B394" s="18" t="str">
        <f t="shared" si="24"/>
        <v>AGROINOVACIJOS IR MAISTO TECHNOLOGIJOS</v>
      </c>
      <c r="C394" s="18" t="str">
        <f t="shared" si="25"/>
        <v>Saugesnis maistas</v>
      </c>
      <c r="D394" s="18" t="str">
        <f t="shared" si="26"/>
        <v>Techninė galimybių studija</v>
      </c>
      <c r="E394" s="21" t="s">
        <v>27</v>
      </c>
      <c r="F394" s="22" t="s">
        <v>1439</v>
      </c>
      <c r="G394" s="27" t="s">
        <v>1440</v>
      </c>
      <c r="H394" s="11">
        <v>15</v>
      </c>
      <c r="I394" s="12" t="str">
        <f t="shared" si="27"/>
        <v>Kauno kolegija</v>
      </c>
    </row>
    <row r="395" spans="1:9" ht="45">
      <c r="A395" s="11">
        <v>393</v>
      </c>
      <c r="B395" s="18" t="str">
        <f t="shared" si="24"/>
        <v>AGROINOVACIJOS IR MAISTO TECHNOLOGIJOS</v>
      </c>
      <c r="C395" s="18" t="str">
        <f t="shared" si="25"/>
        <v>Saugesnis maistas</v>
      </c>
      <c r="D395" s="18" t="str">
        <f t="shared" si="26"/>
        <v>Techninė galimybių studija</v>
      </c>
      <c r="E395" s="21" t="s">
        <v>27</v>
      </c>
      <c r="F395" s="22" t="s">
        <v>1506</v>
      </c>
      <c r="G395" s="27" t="s">
        <v>923</v>
      </c>
      <c r="H395" s="11">
        <v>19</v>
      </c>
      <c r="I395" s="12" t="str">
        <f t="shared" si="27"/>
        <v>Aleksandro Stulginskio universitetas</v>
      </c>
    </row>
    <row r="396" spans="1:9" ht="45">
      <c r="A396" s="11">
        <v>394</v>
      </c>
      <c r="B396" s="18" t="str">
        <f t="shared" si="24"/>
        <v>AGROINOVACIJOS IR MAISTO TECHNOLOGIJOS</v>
      </c>
      <c r="C396" s="18" t="str">
        <f t="shared" si="25"/>
        <v>Saugesnis maistas</v>
      </c>
      <c r="D396" s="18" t="str">
        <f t="shared" si="26"/>
        <v>Techninė galimybių studija</v>
      </c>
      <c r="E396" s="21" t="s">
        <v>27</v>
      </c>
      <c r="F396" s="22" t="s">
        <v>1432</v>
      </c>
      <c r="G396" s="27" t="s">
        <v>1433</v>
      </c>
      <c r="H396" s="11">
        <v>12</v>
      </c>
      <c r="I396" s="12" t="str">
        <f t="shared" si="27"/>
        <v>Lietuvos agrarinių ir miškų mokslų centras</v>
      </c>
    </row>
    <row r="397" spans="1:9" ht="75">
      <c r="A397" s="11">
        <v>395</v>
      </c>
      <c r="B397" s="18" t="str">
        <f t="shared" si="24"/>
        <v>AGROINOVACIJOS IR MAISTO TECHNOLOGIJOS</v>
      </c>
      <c r="C397" s="18" t="str">
        <f t="shared" si="25"/>
        <v>Saugesnis maistas</v>
      </c>
      <c r="D397" s="18" t="str">
        <f t="shared" si="26"/>
        <v>Techninė galimybių studija</v>
      </c>
      <c r="E397" s="21" t="s">
        <v>27</v>
      </c>
      <c r="F397" s="22" t="s">
        <v>1521</v>
      </c>
      <c r="G397" s="27" t="s">
        <v>543</v>
      </c>
      <c r="H397" s="11">
        <v>33</v>
      </c>
      <c r="I397" s="12" t="str">
        <f t="shared" si="27"/>
        <v>Vilniaus Gedimino technikos universitetas</v>
      </c>
    </row>
    <row r="398" spans="1:9" ht="75">
      <c r="A398" s="11">
        <v>396</v>
      </c>
      <c r="B398" s="18" t="str">
        <f t="shared" si="24"/>
        <v>AGROINOVACIJOS IR MAISTO TECHNOLOGIJOS</v>
      </c>
      <c r="C398" s="18" t="str">
        <f t="shared" si="25"/>
        <v>Saugesnis maistas</v>
      </c>
      <c r="D398" s="18" t="str">
        <f t="shared" si="26"/>
        <v>Techninė galimybių studija</v>
      </c>
      <c r="E398" s="55" t="s">
        <v>27</v>
      </c>
      <c r="F398" s="56" t="s">
        <v>1332</v>
      </c>
      <c r="G398" s="94" t="s">
        <v>230</v>
      </c>
      <c r="H398" s="11">
        <v>22</v>
      </c>
      <c r="I398" s="12" t="str">
        <f t="shared" si="27"/>
        <v>VšĮ Kauno technologijos universitetas</v>
      </c>
    </row>
    <row r="399" spans="1:9" ht="90">
      <c r="A399" s="11">
        <v>397</v>
      </c>
      <c r="B399" s="18" t="str">
        <f t="shared" si="24"/>
        <v>AGROINOVACIJOS IR MAISTO TECHNOLOGIJOS</v>
      </c>
      <c r="C399" s="18" t="str">
        <f t="shared" si="25"/>
        <v>Saugesnis maistas</v>
      </c>
      <c r="D399" s="18" t="str">
        <f t="shared" si="26"/>
        <v>Techninė galimybių studija</v>
      </c>
      <c r="E399" s="21" t="s">
        <v>27</v>
      </c>
      <c r="F399" s="22" t="s">
        <v>1481</v>
      </c>
      <c r="G399" s="27" t="s">
        <v>1482</v>
      </c>
      <c r="H399" s="11">
        <v>19</v>
      </c>
      <c r="I399" s="12" t="str">
        <f t="shared" si="27"/>
        <v>Aleksandro Stulginskio universitetas</v>
      </c>
    </row>
    <row r="400" spans="1:9" ht="105">
      <c r="A400" s="11">
        <v>398</v>
      </c>
      <c r="B400" s="18" t="str">
        <f t="shared" si="24"/>
        <v>AGROINOVACIJOS IR MAISTO TECHNOLOGIJOS</v>
      </c>
      <c r="C400" s="18" t="str">
        <f t="shared" si="25"/>
        <v>Saugesnis maistas</v>
      </c>
      <c r="D400" s="18" t="str">
        <f t="shared" si="26"/>
        <v>Techninė galimybių studija</v>
      </c>
      <c r="E400" s="21" t="s">
        <v>27</v>
      </c>
      <c r="F400" s="22" t="s">
        <v>1515</v>
      </c>
      <c r="G400" s="27" t="s">
        <v>1516</v>
      </c>
      <c r="H400" s="11">
        <v>31</v>
      </c>
      <c r="I400" s="12" t="str">
        <f t="shared" si="27"/>
        <v>Vytauto Didžiojo universitetas</v>
      </c>
    </row>
    <row r="401" spans="1:9" ht="120">
      <c r="A401" s="11">
        <v>399</v>
      </c>
      <c r="B401" s="18" t="str">
        <f t="shared" si="24"/>
        <v>AGROINOVACIJOS IR MAISTO TECHNOLOGIJOS</v>
      </c>
      <c r="C401" s="18" t="str">
        <f t="shared" si="25"/>
        <v>Saugesnis maistas</v>
      </c>
      <c r="D401" s="18" t="str">
        <f t="shared" si="26"/>
        <v>Techninė galimybių studija</v>
      </c>
      <c r="E401" s="55" t="s">
        <v>27</v>
      </c>
      <c r="F401" s="56" t="s">
        <v>1329</v>
      </c>
      <c r="G401" s="94" t="s">
        <v>230</v>
      </c>
      <c r="H401" s="11">
        <v>22</v>
      </c>
      <c r="I401" s="12" t="str">
        <f t="shared" si="27"/>
        <v>VšĮ Kauno technologijos universitetas</v>
      </c>
    </row>
    <row r="402" spans="1:9" ht="60">
      <c r="A402" s="11">
        <v>400</v>
      </c>
      <c r="B402" s="18" t="str">
        <f t="shared" si="24"/>
        <v>AGROINOVACIJOS IR MAISTO TECHNOLOGIJOS</v>
      </c>
      <c r="C402" s="18" t="str">
        <f t="shared" si="25"/>
        <v>Saugesnis maistas</v>
      </c>
      <c r="D402" s="18" t="str">
        <f t="shared" si="26"/>
        <v>Techninė galimybių studija</v>
      </c>
      <c r="E402" s="21" t="s">
        <v>27</v>
      </c>
      <c r="F402" s="22" t="s">
        <v>1458</v>
      </c>
      <c r="G402" s="27" t="s">
        <v>1459</v>
      </c>
      <c r="H402" s="11">
        <v>19</v>
      </c>
      <c r="I402" s="12" t="str">
        <f t="shared" si="27"/>
        <v>Aleksandro Stulginskio universitetas</v>
      </c>
    </row>
    <row r="403" spans="1:9" ht="60">
      <c r="A403" s="11">
        <v>401</v>
      </c>
      <c r="B403" s="18" t="str">
        <f t="shared" si="24"/>
        <v>AGROINOVACIJOS IR MAISTO TECHNOLOGIJOS</v>
      </c>
      <c r="C403" s="18" t="str">
        <f t="shared" si="25"/>
        <v>Saugesnis maistas</v>
      </c>
      <c r="D403" s="18" t="str">
        <f t="shared" si="26"/>
        <v>Techninė galimybių studija</v>
      </c>
      <c r="E403" s="21" t="s">
        <v>27</v>
      </c>
      <c r="F403" s="22" t="s">
        <v>1452</v>
      </c>
      <c r="G403" s="27" t="s">
        <v>1450</v>
      </c>
      <c r="H403" s="11">
        <v>19</v>
      </c>
      <c r="I403" s="12" t="str">
        <f t="shared" si="27"/>
        <v>Aleksandro Stulginskio universitetas</v>
      </c>
    </row>
    <row r="404" spans="1:9" ht="60">
      <c r="A404" s="11">
        <v>402</v>
      </c>
      <c r="B404" s="18" t="str">
        <f t="shared" si="24"/>
        <v>AGROINOVACIJOS IR MAISTO TECHNOLOGIJOS</v>
      </c>
      <c r="C404" s="18" t="str">
        <f t="shared" si="25"/>
        <v>Saugesnis maistas</v>
      </c>
      <c r="D404" s="18" t="str">
        <f t="shared" si="26"/>
        <v>Techninė galimybių studija</v>
      </c>
      <c r="E404" s="21" t="s">
        <v>27</v>
      </c>
      <c r="F404" s="22" t="s">
        <v>1451</v>
      </c>
      <c r="G404" s="27" t="s">
        <v>1450</v>
      </c>
      <c r="H404" s="11">
        <v>19</v>
      </c>
      <c r="I404" s="12" t="str">
        <f t="shared" si="27"/>
        <v>Aleksandro Stulginskio universitetas</v>
      </c>
    </row>
    <row r="405" spans="1:9" ht="60">
      <c r="A405" s="11">
        <v>403</v>
      </c>
      <c r="B405" s="18" t="str">
        <f t="shared" si="24"/>
        <v>AGROINOVACIJOS IR MAISTO TECHNOLOGIJOS</v>
      </c>
      <c r="C405" s="18" t="str">
        <f t="shared" si="25"/>
        <v>Saugesnis maistas</v>
      </c>
      <c r="D405" s="18" t="str">
        <f t="shared" si="26"/>
        <v>Techninė galimybių studija</v>
      </c>
      <c r="E405" s="21" t="s">
        <v>27</v>
      </c>
      <c r="F405" s="22" t="s">
        <v>1456</v>
      </c>
      <c r="G405" s="27" t="s">
        <v>1457</v>
      </c>
      <c r="H405" s="11">
        <v>19</v>
      </c>
      <c r="I405" s="12" t="str">
        <f t="shared" si="27"/>
        <v>Aleksandro Stulginskio universitetas</v>
      </c>
    </row>
    <row r="406" spans="1:9" ht="45">
      <c r="A406" s="11">
        <v>404</v>
      </c>
      <c r="B406" s="18" t="str">
        <f t="shared" si="24"/>
        <v>AGROINOVACIJOS IR MAISTO TECHNOLOGIJOS</v>
      </c>
      <c r="C406" s="18" t="str">
        <f t="shared" si="25"/>
        <v>Saugesnis maistas</v>
      </c>
      <c r="D406" s="18" t="str">
        <f t="shared" si="26"/>
        <v>Techninė galimybių studija</v>
      </c>
      <c r="E406" s="21" t="s">
        <v>27</v>
      </c>
      <c r="F406" s="22" t="s">
        <v>1430</v>
      </c>
      <c r="G406" s="27" t="s">
        <v>1431</v>
      </c>
      <c r="H406" s="11">
        <v>12</v>
      </c>
      <c r="I406" s="12" t="str">
        <f t="shared" si="27"/>
        <v>Lietuvos agrarinių ir miškų mokslų centras</v>
      </c>
    </row>
    <row r="407" spans="1:9" ht="45">
      <c r="A407" s="11">
        <v>405</v>
      </c>
      <c r="B407" s="18" t="str">
        <f t="shared" si="24"/>
        <v>AGROINOVACIJOS IR MAISTO TECHNOLOGIJOS</v>
      </c>
      <c r="C407" s="18" t="str">
        <f t="shared" si="25"/>
        <v>Saugesnis maistas</v>
      </c>
      <c r="D407" s="18" t="str">
        <f t="shared" si="26"/>
        <v>Techninė galimybių studija</v>
      </c>
      <c r="E407" s="21" t="s">
        <v>27</v>
      </c>
      <c r="F407" s="22" t="s">
        <v>1508</v>
      </c>
      <c r="G407" s="27" t="s">
        <v>923</v>
      </c>
      <c r="H407" s="11">
        <v>19</v>
      </c>
      <c r="I407" s="12" t="str">
        <f t="shared" si="27"/>
        <v>Aleksandro Stulginskio universitetas</v>
      </c>
    </row>
    <row r="408" spans="1:9" ht="45">
      <c r="A408" s="11">
        <v>406</v>
      </c>
      <c r="B408" s="18" t="str">
        <f t="shared" si="24"/>
        <v>AGROINOVACIJOS IR MAISTO TECHNOLOGIJOS</v>
      </c>
      <c r="C408" s="18" t="str">
        <f t="shared" si="25"/>
        <v>Saugesnis maistas</v>
      </c>
      <c r="D408" s="18" t="str">
        <f t="shared" si="26"/>
        <v>Techninė galimybių studija</v>
      </c>
      <c r="E408" s="21" t="s">
        <v>27</v>
      </c>
      <c r="F408" s="22" t="s">
        <v>1509</v>
      </c>
      <c r="G408" s="27" t="s">
        <v>926</v>
      </c>
      <c r="H408" s="11">
        <v>19</v>
      </c>
      <c r="I408" s="12" t="str">
        <f t="shared" si="27"/>
        <v>Aleksandro Stulginskio universitetas</v>
      </c>
    </row>
    <row r="409" spans="1:9" ht="75">
      <c r="A409" s="11">
        <v>407</v>
      </c>
      <c r="B409" s="18" t="str">
        <f t="shared" si="24"/>
        <v>ENERGETIKA IR TVARI APLINKA</v>
      </c>
      <c r="C409" s="18" t="str">
        <f t="shared" si="25"/>
        <v>Energijos ir kuro gamyba naudojant biomasę ar atliekas, atliekų apdorojimas, saugojimas ir šalinimas</v>
      </c>
      <c r="D409" s="18" t="str">
        <f t="shared" si="26"/>
        <v>Eksperimentinė plėtra</v>
      </c>
      <c r="E409" s="51" t="s">
        <v>9</v>
      </c>
      <c r="F409" s="52" t="s">
        <v>392</v>
      </c>
      <c r="G409" s="42" t="s">
        <v>367</v>
      </c>
      <c r="H409" s="11">
        <v>20</v>
      </c>
      <c r="I409" s="12" t="str">
        <f t="shared" si="27"/>
        <v>Baltijos pažangių technologijų institutas</v>
      </c>
    </row>
    <row r="410" spans="1:9" ht="90">
      <c r="A410" s="11">
        <v>408</v>
      </c>
      <c r="B410" s="18" t="str">
        <f t="shared" si="24"/>
        <v>ENERGETIKA IR TVARI APLINKA</v>
      </c>
      <c r="C410" s="18" t="str">
        <f t="shared" si="25"/>
        <v>Energijos ir kuro gamyba naudojant biomasę ar atliekas, atliekų apdorojimas, saugojimas ir šalinimas</v>
      </c>
      <c r="D410" s="18" t="str">
        <f t="shared" si="26"/>
        <v>Eksperimentinė plėtra</v>
      </c>
      <c r="E410" s="46" t="s">
        <v>9</v>
      </c>
      <c r="F410" s="45" t="s">
        <v>227</v>
      </c>
      <c r="G410" s="27" t="s">
        <v>226</v>
      </c>
      <c r="H410" s="11">
        <v>12</v>
      </c>
      <c r="I410" s="12" t="str">
        <f t="shared" si="27"/>
        <v>Lietuvos agrarinių ir miškų mokslų centras</v>
      </c>
    </row>
    <row r="411" spans="1:9" ht="75">
      <c r="A411" s="11">
        <v>409</v>
      </c>
      <c r="B411" s="18" t="str">
        <f t="shared" si="24"/>
        <v>ENERGETIKA IR TVARI APLINKA</v>
      </c>
      <c r="C411" s="18" t="str">
        <f t="shared" si="25"/>
        <v>Energijos ir kuro gamyba naudojant biomasę ar atliekas, atliekų apdorojimas, saugojimas ir šalinimas</v>
      </c>
      <c r="D411" s="18" t="str">
        <f t="shared" si="26"/>
        <v>Eksperimentinė plėtra</v>
      </c>
      <c r="E411" s="44" t="s">
        <v>9</v>
      </c>
      <c r="F411" s="43" t="s">
        <v>752</v>
      </c>
      <c r="G411" s="30" t="s">
        <v>753</v>
      </c>
      <c r="H411" s="11">
        <v>33</v>
      </c>
      <c r="I411" s="12" t="str">
        <f t="shared" si="27"/>
        <v>Vilniaus Gedimino technikos universitetas</v>
      </c>
    </row>
    <row r="412" spans="1:9" ht="75">
      <c r="A412" s="11">
        <v>410</v>
      </c>
      <c r="B412" s="18" t="str">
        <f t="shared" si="24"/>
        <v>ENERGETIKA IR TVARI APLINKA</v>
      </c>
      <c r="C412" s="18" t="str">
        <f t="shared" si="25"/>
        <v>Energijos ir kuro gamyba naudojant biomasę ar atliekas, atliekų apdorojimas, saugojimas ir šalinimas</v>
      </c>
      <c r="D412" s="18" t="str">
        <f t="shared" si="26"/>
        <v>Eksperimentinė plėtra</v>
      </c>
      <c r="E412" s="46" t="s">
        <v>9</v>
      </c>
      <c r="F412" s="63" t="s">
        <v>733</v>
      </c>
      <c r="G412" s="27" t="s">
        <v>479</v>
      </c>
      <c r="H412" s="11">
        <v>33</v>
      </c>
      <c r="I412" s="12" t="str">
        <f t="shared" si="27"/>
        <v>Vilniaus Gedimino technikos universitetas</v>
      </c>
    </row>
    <row r="413" spans="1:9" ht="135">
      <c r="A413" s="11">
        <v>411</v>
      </c>
      <c r="B413" s="18" t="str">
        <f t="shared" si="24"/>
        <v>ENERGETIKA IR TVARI APLINKA</v>
      </c>
      <c r="C413" s="18" t="str">
        <f t="shared" si="25"/>
        <v>Energijos ir kuro gamyba naudojant biomasę ar atliekas, atliekų apdorojimas, saugojimas ir šalinimas</v>
      </c>
      <c r="D413" s="18" t="str">
        <f t="shared" si="26"/>
        <v>Eksperimentinė plėtra</v>
      </c>
      <c r="E413" s="46" t="s">
        <v>9</v>
      </c>
      <c r="F413" s="45" t="s">
        <v>148</v>
      </c>
      <c r="G413" s="27" t="s">
        <v>146</v>
      </c>
      <c r="H413" s="11">
        <v>23</v>
      </c>
      <c r="I413" s="12" t="str">
        <f t="shared" si="27"/>
        <v>Klaipėdos universitetas</v>
      </c>
    </row>
    <row r="414" spans="1:9" ht="75">
      <c r="A414" s="11">
        <v>412</v>
      </c>
      <c r="B414" s="18" t="str">
        <f t="shared" si="24"/>
        <v>ENERGETIKA IR TVARI APLINKA</v>
      </c>
      <c r="C414" s="18" t="str">
        <f t="shared" si="25"/>
        <v>Energijos ir kuro gamyba naudojant biomasę ar atliekas, atliekų apdorojimas, saugojimas ir šalinimas</v>
      </c>
      <c r="D414" s="18" t="str">
        <f t="shared" si="26"/>
        <v>Eksperimentinė plėtra</v>
      </c>
      <c r="E414" s="46" t="s">
        <v>9</v>
      </c>
      <c r="F414" s="45" t="s">
        <v>433</v>
      </c>
      <c r="G414" s="27" t="s">
        <v>425</v>
      </c>
      <c r="H414" s="11">
        <v>32</v>
      </c>
      <c r="I414" s="12" t="str">
        <f t="shared" si="27"/>
        <v>Vilniaus universitetas</v>
      </c>
    </row>
    <row r="415" spans="1:9" ht="75">
      <c r="A415" s="11">
        <v>413</v>
      </c>
      <c r="B415" s="18" t="str">
        <f t="shared" si="24"/>
        <v>ENERGETIKA IR TVARI APLINKA</v>
      </c>
      <c r="C415" s="18" t="str">
        <f t="shared" si="25"/>
        <v>Energijos ir kuro gamyba naudojant biomasę ar atliekas, atliekų apdorojimas, saugojimas ir šalinimas</v>
      </c>
      <c r="D415" s="18" t="str">
        <f t="shared" si="26"/>
        <v>Eksperimentinė plėtra</v>
      </c>
      <c r="E415" s="46" t="s">
        <v>9</v>
      </c>
      <c r="F415" s="45" t="s">
        <v>424</v>
      </c>
      <c r="G415" s="27" t="s">
        <v>425</v>
      </c>
      <c r="H415" s="11">
        <v>32</v>
      </c>
      <c r="I415" s="12" t="str">
        <f t="shared" si="27"/>
        <v>Vilniaus universitetas</v>
      </c>
    </row>
    <row r="416" spans="1:9" ht="75">
      <c r="A416" s="11">
        <v>414</v>
      </c>
      <c r="B416" s="18" t="str">
        <f t="shared" si="24"/>
        <v>ENERGETIKA IR TVARI APLINKA</v>
      </c>
      <c r="C416" s="18" t="str">
        <f t="shared" si="25"/>
        <v>Energijos ir kuro gamyba naudojant biomasę ar atliekas, atliekų apdorojimas, saugojimas ir šalinimas</v>
      </c>
      <c r="D416" s="18" t="str">
        <f t="shared" si="26"/>
        <v>Eksperimentinė plėtra</v>
      </c>
      <c r="E416" s="104" t="s">
        <v>9</v>
      </c>
      <c r="F416" s="45" t="s">
        <v>2506</v>
      </c>
      <c r="G416" s="27" t="s">
        <v>2253</v>
      </c>
      <c r="H416" s="11">
        <v>11</v>
      </c>
      <c r="I416" s="12" t="str">
        <f t="shared" si="27"/>
        <v>Lietuvos energetikos institutas</v>
      </c>
    </row>
    <row r="417" spans="1:9" ht="75">
      <c r="A417" s="11">
        <v>415</v>
      </c>
      <c r="B417" s="18" t="str">
        <f t="shared" si="24"/>
        <v>ENERGETIKA IR TVARI APLINKA</v>
      </c>
      <c r="C417" s="18" t="str">
        <f t="shared" si="25"/>
        <v>Energijos ir kuro gamyba naudojant biomasę ar atliekas, atliekų apdorojimas, saugojimas ir šalinimas</v>
      </c>
      <c r="D417" s="18" t="str">
        <f t="shared" si="26"/>
        <v>Eksperimentinė plėtra</v>
      </c>
      <c r="E417" s="46" t="s">
        <v>9</v>
      </c>
      <c r="F417" s="48" t="s">
        <v>890</v>
      </c>
      <c r="G417" s="27" t="s">
        <v>836</v>
      </c>
      <c r="H417" s="11">
        <v>19</v>
      </c>
      <c r="I417" s="12" t="str">
        <f t="shared" si="27"/>
        <v>Aleksandro Stulginskio universitetas</v>
      </c>
    </row>
    <row r="418" spans="1:9" ht="75">
      <c r="A418" s="11">
        <v>416</v>
      </c>
      <c r="B418" s="18" t="str">
        <f t="shared" si="24"/>
        <v>ENERGETIKA IR TVARI APLINKA</v>
      </c>
      <c r="C418" s="18" t="str">
        <f t="shared" si="25"/>
        <v>Energijos ir kuro gamyba naudojant biomasę ar atliekas, atliekų apdorojimas, saugojimas ir šalinimas</v>
      </c>
      <c r="D418" s="18" t="str">
        <f t="shared" si="26"/>
        <v>Eksperimentinė plėtra</v>
      </c>
      <c r="E418" s="44" t="s">
        <v>9</v>
      </c>
      <c r="F418" s="45" t="s">
        <v>918</v>
      </c>
      <c r="G418" s="27" t="s">
        <v>865</v>
      </c>
      <c r="H418" s="11">
        <v>19</v>
      </c>
      <c r="I418" s="12" t="str">
        <f t="shared" si="27"/>
        <v>Aleksandro Stulginskio universitetas</v>
      </c>
    </row>
    <row r="419" spans="1:9" ht="75">
      <c r="A419" s="11">
        <v>417</v>
      </c>
      <c r="B419" s="18" t="str">
        <f t="shared" si="24"/>
        <v>ENERGETIKA IR TVARI APLINKA</v>
      </c>
      <c r="C419" s="18" t="str">
        <f t="shared" si="25"/>
        <v>Energijos ir kuro gamyba naudojant biomasę ar atliekas, atliekų apdorojimas, saugojimas ir šalinimas</v>
      </c>
      <c r="D419" s="18" t="str">
        <f t="shared" si="26"/>
        <v>Eksperimentinė plėtra</v>
      </c>
      <c r="E419" s="46" t="s">
        <v>9</v>
      </c>
      <c r="F419" s="45" t="s">
        <v>886</v>
      </c>
      <c r="G419" s="27" t="s">
        <v>859</v>
      </c>
      <c r="H419" s="11">
        <v>19</v>
      </c>
      <c r="I419" s="12" t="str">
        <f t="shared" si="27"/>
        <v>Aleksandro Stulginskio universitetas</v>
      </c>
    </row>
    <row r="420" spans="1:9" ht="75">
      <c r="A420" s="11">
        <v>418</v>
      </c>
      <c r="B420" s="18" t="str">
        <f t="shared" si="24"/>
        <v>ENERGETIKA IR TVARI APLINKA</v>
      </c>
      <c r="C420" s="18" t="str">
        <f t="shared" si="25"/>
        <v>Energijos ir kuro gamyba naudojant biomasę ar atliekas, atliekų apdorojimas, saugojimas ir šalinimas</v>
      </c>
      <c r="D420" s="18" t="str">
        <f t="shared" si="26"/>
        <v>Eksperimentinė plėtra</v>
      </c>
      <c r="E420" s="47" t="s">
        <v>9</v>
      </c>
      <c r="F420" s="45" t="s">
        <v>937</v>
      </c>
      <c r="G420" s="27" t="s">
        <v>938</v>
      </c>
      <c r="H420" s="11">
        <v>16</v>
      </c>
      <c r="I420" s="12" t="str">
        <f t="shared" si="27"/>
        <v>Šiaulių universitetas</v>
      </c>
    </row>
    <row r="421" spans="1:9" ht="75">
      <c r="A421" s="11">
        <v>419</v>
      </c>
      <c r="B421" s="18" t="str">
        <f t="shared" si="24"/>
        <v>ENERGETIKA IR TVARI APLINKA</v>
      </c>
      <c r="C421" s="18" t="str">
        <f t="shared" si="25"/>
        <v>Energijos ir kuro gamyba naudojant biomasę ar atliekas, atliekų apdorojimas, saugojimas ir šalinimas</v>
      </c>
      <c r="D421" s="18" t="str">
        <f t="shared" si="26"/>
        <v>Eksperimentinė plėtra</v>
      </c>
      <c r="E421" s="46" t="s">
        <v>9</v>
      </c>
      <c r="F421" s="45" t="s">
        <v>342</v>
      </c>
      <c r="G421" s="27" t="s">
        <v>343</v>
      </c>
      <c r="H421" s="11">
        <v>31</v>
      </c>
      <c r="I421" s="12" t="str">
        <f t="shared" si="27"/>
        <v>Vytauto Didžiojo universitetas</v>
      </c>
    </row>
    <row r="422" spans="1:9" ht="75">
      <c r="A422" s="11">
        <v>420</v>
      </c>
      <c r="B422" s="18" t="str">
        <f t="shared" si="24"/>
        <v>ENERGETIKA IR TVARI APLINKA</v>
      </c>
      <c r="C422" s="18" t="str">
        <f t="shared" si="25"/>
        <v>Energijos ir kuro gamyba naudojant biomasę ar atliekas, atliekų apdorojimas, saugojimas ir šalinimas</v>
      </c>
      <c r="D422" s="18" t="str">
        <f t="shared" si="26"/>
        <v>Eksperimentinė plėtra</v>
      </c>
      <c r="E422" s="46" t="s">
        <v>9</v>
      </c>
      <c r="F422" s="63" t="s">
        <v>736</v>
      </c>
      <c r="G422" s="27" t="s">
        <v>737</v>
      </c>
      <c r="H422" s="11">
        <v>33</v>
      </c>
      <c r="I422" s="12" t="str">
        <f t="shared" si="27"/>
        <v>Vilniaus Gedimino technikos universitetas</v>
      </c>
    </row>
    <row r="423" spans="1:9" ht="75">
      <c r="A423" s="11">
        <v>421</v>
      </c>
      <c r="B423" s="18" t="str">
        <f t="shared" si="24"/>
        <v>ENERGETIKA IR TVARI APLINKA</v>
      </c>
      <c r="C423" s="18" t="str">
        <f t="shared" si="25"/>
        <v>Energijos ir kuro gamyba naudojant biomasę ar atliekas, atliekų apdorojimas, saugojimas ir šalinimas</v>
      </c>
      <c r="D423" s="18" t="str">
        <f t="shared" si="26"/>
        <v>Eksperimentinė plėtra</v>
      </c>
      <c r="E423" s="46" t="s">
        <v>9</v>
      </c>
      <c r="F423" s="63" t="s">
        <v>747</v>
      </c>
      <c r="G423" s="27" t="s">
        <v>746</v>
      </c>
      <c r="H423" s="11">
        <v>33</v>
      </c>
      <c r="I423" s="12" t="str">
        <f t="shared" si="27"/>
        <v>Vilniaus Gedimino technikos universitetas</v>
      </c>
    </row>
    <row r="424" spans="1:9" ht="75">
      <c r="A424" s="11">
        <v>422</v>
      </c>
      <c r="B424" s="18" t="str">
        <f t="shared" si="24"/>
        <v>ENERGETIKA IR TVARI APLINKA</v>
      </c>
      <c r="C424" s="18" t="str">
        <f t="shared" si="25"/>
        <v>Energijos ir kuro gamyba naudojant biomasę ar atliekas, atliekų apdorojimas, saugojimas ir šalinimas</v>
      </c>
      <c r="D424" s="18" t="str">
        <f t="shared" si="26"/>
        <v>Eksperimentinė plėtra</v>
      </c>
      <c r="E424" s="47" t="s">
        <v>9</v>
      </c>
      <c r="F424" s="45" t="s">
        <v>939</v>
      </c>
      <c r="G424" s="27" t="s">
        <v>938</v>
      </c>
      <c r="H424" s="11">
        <v>16</v>
      </c>
      <c r="I424" s="12" t="str">
        <f t="shared" si="27"/>
        <v>Šiaulių universitetas</v>
      </c>
    </row>
    <row r="425" spans="1:9" ht="75">
      <c r="A425" s="11">
        <v>423</v>
      </c>
      <c r="B425" s="18" t="str">
        <f t="shared" si="24"/>
        <v>ENERGETIKA IR TVARI APLINKA</v>
      </c>
      <c r="C425" s="18" t="str">
        <f t="shared" si="25"/>
        <v>Energijos ir kuro gamyba naudojant biomasę ar atliekas, atliekų apdorojimas, saugojimas ir šalinimas</v>
      </c>
      <c r="D425" s="18" t="str">
        <f t="shared" si="26"/>
        <v>Eksperimentinė plėtra</v>
      </c>
      <c r="E425" s="68" t="s">
        <v>9</v>
      </c>
      <c r="F425" s="69" t="s">
        <v>767</v>
      </c>
      <c r="G425" s="33" t="s">
        <v>547</v>
      </c>
      <c r="H425" s="11">
        <v>33</v>
      </c>
      <c r="I425" s="12" t="str">
        <f t="shared" si="27"/>
        <v>Vilniaus Gedimino technikos universitetas</v>
      </c>
    </row>
    <row r="426" spans="1:9" ht="75">
      <c r="A426" s="11">
        <v>424</v>
      </c>
      <c r="B426" s="18" t="str">
        <f t="shared" si="24"/>
        <v>ENERGETIKA IR TVARI APLINKA</v>
      </c>
      <c r="C426" s="18" t="str">
        <f t="shared" si="25"/>
        <v>Energijos ir kuro gamyba naudojant biomasę ar atliekas, atliekų apdorojimas, saugojimas ir šalinimas</v>
      </c>
      <c r="D426" s="18" t="str">
        <f t="shared" si="26"/>
        <v>Eksperimentinė plėtra</v>
      </c>
      <c r="E426" s="46" t="s">
        <v>9</v>
      </c>
      <c r="F426" s="45" t="s">
        <v>434</v>
      </c>
      <c r="G426" s="27" t="s">
        <v>435</v>
      </c>
      <c r="H426" s="11">
        <v>32</v>
      </c>
      <c r="I426" s="12" t="str">
        <f t="shared" si="27"/>
        <v>Vilniaus universitetas</v>
      </c>
    </row>
    <row r="427" spans="1:9" ht="75">
      <c r="A427" s="11">
        <v>425</v>
      </c>
      <c r="B427" s="18" t="str">
        <f t="shared" si="24"/>
        <v>ENERGETIKA IR TVARI APLINKA</v>
      </c>
      <c r="C427" s="18" t="str">
        <f t="shared" si="25"/>
        <v>Energijos ir kuro gamyba naudojant biomasę ar atliekas, atliekų apdorojimas, saugojimas ir šalinimas</v>
      </c>
      <c r="D427" s="18" t="str">
        <f t="shared" si="26"/>
        <v>Eksperimentinė plėtra</v>
      </c>
      <c r="E427" s="44" t="s">
        <v>9</v>
      </c>
      <c r="F427" s="45" t="s">
        <v>446</v>
      </c>
      <c r="G427" s="27" t="s">
        <v>445</v>
      </c>
      <c r="H427" s="11">
        <v>32</v>
      </c>
      <c r="I427" s="12" t="str">
        <f t="shared" si="27"/>
        <v>Vilniaus universitetas</v>
      </c>
    </row>
    <row r="428" spans="1:9" ht="75">
      <c r="A428" s="11">
        <v>426</v>
      </c>
      <c r="B428" s="18" t="str">
        <f t="shared" si="24"/>
        <v>ENERGETIKA IR TVARI APLINKA</v>
      </c>
      <c r="C428" s="18" t="str">
        <f t="shared" si="25"/>
        <v>Energijos ir kuro gamyba naudojant biomasę ar atliekas, atliekų apdorojimas, saugojimas ir šalinimas</v>
      </c>
      <c r="D428" s="18" t="str">
        <f t="shared" si="26"/>
        <v>Eksperimentinė plėtra</v>
      </c>
      <c r="E428" s="70" t="s">
        <v>9</v>
      </c>
      <c r="F428" s="71" t="s">
        <v>770</v>
      </c>
      <c r="G428" s="34" t="s">
        <v>769</v>
      </c>
      <c r="H428" s="11">
        <v>33</v>
      </c>
      <c r="I428" s="12" t="str">
        <f t="shared" si="27"/>
        <v>Vilniaus Gedimino technikos universitetas</v>
      </c>
    </row>
    <row r="429" spans="1:9" ht="75">
      <c r="A429" s="11">
        <v>427</v>
      </c>
      <c r="B429" s="18" t="str">
        <f t="shared" si="24"/>
        <v>ENERGETIKA IR TVARI APLINKA</v>
      </c>
      <c r="C429" s="18" t="str">
        <f t="shared" si="25"/>
        <v>Energijos ir kuro gamyba naudojant biomasę ar atliekas, atliekų apdorojimas, saugojimas ir šalinimas</v>
      </c>
      <c r="D429" s="18" t="str">
        <f t="shared" si="26"/>
        <v>Eksperimentinė plėtra</v>
      </c>
      <c r="E429" s="104" t="s">
        <v>9</v>
      </c>
      <c r="F429" s="45" t="s">
        <v>2540</v>
      </c>
      <c r="G429" s="27" t="s">
        <v>2253</v>
      </c>
      <c r="H429" s="11">
        <v>11</v>
      </c>
      <c r="I429" s="12" t="str">
        <f t="shared" si="27"/>
        <v>Lietuvos energetikos institutas</v>
      </c>
    </row>
    <row r="430" spans="1:9" ht="75">
      <c r="A430" s="11">
        <v>428</v>
      </c>
      <c r="B430" s="18" t="str">
        <f t="shared" si="24"/>
        <v>ENERGETIKA IR TVARI APLINKA</v>
      </c>
      <c r="C430" s="18" t="str">
        <f t="shared" si="25"/>
        <v>Energijos ir kuro gamyba naudojant biomasę ar atliekas, atliekų apdorojimas, saugojimas ir šalinimas</v>
      </c>
      <c r="D430" s="18" t="str">
        <f t="shared" si="26"/>
        <v>Eksperimentinė plėtra</v>
      </c>
      <c r="E430" s="104" t="s">
        <v>9</v>
      </c>
      <c r="F430" s="45" t="s">
        <v>2507</v>
      </c>
      <c r="G430" s="27" t="s">
        <v>2253</v>
      </c>
      <c r="H430" s="11">
        <v>11</v>
      </c>
      <c r="I430" s="12" t="str">
        <f t="shared" si="27"/>
        <v>Lietuvos energetikos institutas</v>
      </c>
    </row>
    <row r="431" spans="1:9" ht="75">
      <c r="A431" s="11">
        <v>429</v>
      </c>
      <c r="B431" s="18" t="str">
        <f t="shared" si="24"/>
        <v>ENERGETIKA IR TVARI APLINKA</v>
      </c>
      <c r="C431" s="18" t="str">
        <f t="shared" si="25"/>
        <v>Energijos ir kuro gamyba naudojant biomasę ar atliekas, atliekų apdorojimas, saugojimas ir šalinimas</v>
      </c>
      <c r="D431" s="18" t="str">
        <f t="shared" si="26"/>
        <v>Eksperimentinė plėtra</v>
      </c>
      <c r="E431" s="46" t="s">
        <v>9</v>
      </c>
      <c r="F431" s="45" t="s">
        <v>497</v>
      </c>
      <c r="G431" s="27" t="s">
        <v>498</v>
      </c>
      <c r="H431" s="11">
        <v>33</v>
      </c>
      <c r="I431" s="12" t="str">
        <f t="shared" si="27"/>
        <v>Vilniaus Gedimino technikos universitetas</v>
      </c>
    </row>
    <row r="432" spans="1:9" ht="90">
      <c r="A432" s="11">
        <v>430</v>
      </c>
      <c r="B432" s="18" t="str">
        <f t="shared" si="24"/>
        <v>ENERGETIKA IR TVARI APLINKA</v>
      </c>
      <c r="C432" s="18" t="str">
        <f t="shared" si="25"/>
        <v>Energijos ir kuro gamyba naudojant biomasę ar atliekas, atliekų apdorojimas, saugojimas ir šalinimas</v>
      </c>
      <c r="D432" s="18" t="str">
        <f t="shared" si="26"/>
        <v>Eksperimentinė plėtra</v>
      </c>
      <c r="E432" s="104" t="s">
        <v>9</v>
      </c>
      <c r="F432" s="45" t="s">
        <v>2504</v>
      </c>
      <c r="G432" s="27" t="s">
        <v>2505</v>
      </c>
      <c r="H432" s="11">
        <v>11</v>
      </c>
      <c r="I432" s="12" t="str">
        <f t="shared" si="27"/>
        <v>Lietuvos energetikos institutas</v>
      </c>
    </row>
    <row r="433" spans="1:9" ht="75">
      <c r="A433" s="11">
        <v>431</v>
      </c>
      <c r="B433" s="18" t="str">
        <f t="shared" si="24"/>
        <v>ENERGETIKA IR TVARI APLINKA</v>
      </c>
      <c r="C433" s="18" t="str">
        <f t="shared" si="25"/>
        <v>Energijos ir kuro gamyba naudojant biomasę ar atliekas, atliekų apdorojimas, saugojimas ir šalinimas</v>
      </c>
      <c r="D433" s="18" t="str">
        <f t="shared" si="26"/>
        <v>Eksperimentinė plėtra</v>
      </c>
      <c r="E433" s="104" t="s">
        <v>9</v>
      </c>
      <c r="F433" s="45" t="s">
        <v>2511</v>
      </c>
      <c r="G433" s="27" t="s">
        <v>2505</v>
      </c>
      <c r="H433" s="11">
        <v>11</v>
      </c>
      <c r="I433" s="12" t="str">
        <f t="shared" si="27"/>
        <v>Lietuvos energetikos institutas</v>
      </c>
    </row>
    <row r="434" spans="1:9" ht="75">
      <c r="A434" s="11">
        <v>432</v>
      </c>
      <c r="B434" s="18" t="str">
        <f t="shared" si="24"/>
        <v>ENERGETIKA IR TVARI APLINKA</v>
      </c>
      <c r="C434" s="18" t="str">
        <f t="shared" si="25"/>
        <v>Energijos ir kuro gamyba naudojant biomasę ar atliekas, atliekų apdorojimas, saugojimas ir šalinimas</v>
      </c>
      <c r="D434" s="18" t="str">
        <f t="shared" si="26"/>
        <v>Eksperimentinė plėtra</v>
      </c>
      <c r="E434" s="104" t="s">
        <v>9</v>
      </c>
      <c r="F434" s="45" t="s">
        <v>2510</v>
      </c>
      <c r="G434" s="27" t="s">
        <v>2505</v>
      </c>
      <c r="H434" s="11">
        <v>11</v>
      </c>
      <c r="I434" s="12" t="str">
        <f t="shared" si="27"/>
        <v>Lietuvos energetikos institutas</v>
      </c>
    </row>
    <row r="435" spans="1:9" ht="90">
      <c r="A435" s="11">
        <v>433</v>
      </c>
      <c r="B435" s="18" t="str">
        <f t="shared" si="24"/>
        <v>ENERGETIKA IR TVARI APLINKA</v>
      </c>
      <c r="C435" s="18" t="str">
        <f t="shared" si="25"/>
        <v>Energijos ir kuro gamyba naudojant biomasę ar atliekas, atliekų apdorojimas, saugojimas ir šalinimas</v>
      </c>
      <c r="D435" s="18" t="str">
        <f t="shared" si="26"/>
        <v>Eksperimentinė plėtra</v>
      </c>
      <c r="E435" s="104" t="s">
        <v>9</v>
      </c>
      <c r="F435" s="45" t="s">
        <v>2512</v>
      </c>
      <c r="G435" s="27" t="s">
        <v>2513</v>
      </c>
      <c r="H435" s="11">
        <v>11</v>
      </c>
      <c r="I435" s="12" t="str">
        <f t="shared" si="27"/>
        <v>Lietuvos energetikos institutas</v>
      </c>
    </row>
    <row r="436" spans="1:9" ht="75">
      <c r="A436" s="11">
        <v>434</v>
      </c>
      <c r="B436" s="18" t="str">
        <f t="shared" si="24"/>
        <v>ENERGETIKA IR TVARI APLINKA</v>
      </c>
      <c r="C436" s="18" t="str">
        <f t="shared" si="25"/>
        <v>Energijos ir kuro gamyba naudojant biomasę ar atliekas, atliekų apdorojimas, saugojimas ir šalinimas</v>
      </c>
      <c r="D436" s="18" t="str">
        <f t="shared" si="26"/>
        <v>Eksperimentinė plėtra</v>
      </c>
      <c r="E436" s="46" t="s">
        <v>9</v>
      </c>
      <c r="F436" s="63" t="s">
        <v>735</v>
      </c>
      <c r="G436" s="27" t="s">
        <v>479</v>
      </c>
      <c r="H436" s="11">
        <v>33</v>
      </c>
      <c r="I436" s="12" t="str">
        <f t="shared" si="27"/>
        <v>Vilniaus Gedimino technikos universitetas</v>
      </c>
    </row>
    <row r="437" spans="1:9" ht="75">
      <c r="A437" s="11">
        <v>435</v>
      </c>
      <c r="B437" s="18" t="str">
        <f t="shared" si="24"/>
        <v>ENERGETIKA IR TVARI APLINKA</v>
      </c>
      <c r="C437" s="18" t="str">
        <f t="shared" si="25"/>
        <v>Energijos ir kuro gamyba naudojant biomasę ar atliekas, atliekų apdorojimas, saugojimas ir šalinimas</v>
      </c>
      <c r="D437" s="18" t="str">
        <f t="shared" si="26"/>
        <v>Eksperimentinė plėtra</v>
      </c>
      <c r="E437" s="44" t="s">
        <v>9</v>
      </c>
      <c r="F437" s="45" t="s">
        <v>911</v>
      </c>
      <c r="G437" s="27" t="s">
        <v>912</v>
      </c>
      <c r="H437" s="11">
        <v>19</v>
      </c>
      <c r="I437" s="12" t="str">
        <f t="shared" si="27"/>
        <v>Aleksandro Stulginskio universitetas</v>
      </c>
    </row>
    <row r="438" spans="1:9" ht="75">
      <c r="A438" s="11">
        <v>436</v>
      </c>
      <c r="B438" s="18" t="str">
        <f t="shared" si="24"/>
        <v>ENERGETIKA IR TVARI APLINKA</v>
      </c>
      <c r="C438" s="18" t="str">
        <f t="shared" si="25"/>
        <v>Energijos ir kuro gamyba naudojant biomasę ar atliekas, atliekų apdorojimas, saugojimas ir šalinimas</v>
      </c>
      <c r="D438" s="18" t="str">
        <f t="shared" si="26"/>
        <v>Eksperimentinė plėtra</v>
      </c>
      <c r="E438" s="46" t="s">
        <v>9</v>
      </c>
      <c r="F438" s="45" t="s">
        <v>494</v>
      </c>
      <c r="G438" s="27" t="s">
        <v>493</v>
      </c>
      <c r="H438" s="11">
        <v>33</v>
      </c>
      <c r="I438" s="12" t="str">
        <f t="shared" si="27"/>
        <v>Vilniaus Gedimino technikos universitetas</v>
      </c>
    </row>
    <row r="439" spans="1:9" ht="75">
      <c r="A439" s="11">
        <v>437</v>
      </c>
      <c r="B439" s="18" t="str">
        <f t="shared" si="24"/>
        <v>ENERGETIKA IR TVARI APLINKA</v>
      </c>
      <c r="C439" s="18" t="str">
        <f t="shared" si="25"/>
        <v>Energijos ir kuro gamyba naudojant biomasę ar atliekas, atliekų apdorojimas, saugojimas ir šalinimas</v>
      </c>
      <c r="D439" s="18" t="str">
        <f t="shared" si="26"/>
        <v>Eksperimentinė plėtra</v>
      </c>
      <c r="E439" s="46" t="s">
        <v>9</v>
      </c>
      <c r="F439" s="45" t="s">
        <v>889</v>
      </c>
      <c r="G439" s="27" t="s">
        <v>836</v>
      </c>
      <c r="H439" s="11">
        <v>19</v>
      </c>
      <c r="I439" s="12" t="str">
        <f t="shared" si="27"/>
        <v>Aleksandro Stulginskio universitetas</v>
      </c>
    </row>
    <row r="440" spans="1:9" ht="75">
      <c r="A440" s="11">
        <v>438</v>
      </c>
      <c r="B440" s="18" t="str">
        <f t="shared" si="24"/>
        <v>ENERGETIKA IR TVARI APLINKA</v>
      </c>
      <c r="C440" s="18" t="str">
        <f t="shared" si="25"/>
        <v>Energijos ir kuro gamyba naudojant biomasę ar atliekas, atliekų apdorojimas, saugojimas ir šalinimas</v>
      </c>
      <c r="D440" s="18" t="str">
        <f t="shared" si="26"/>
        <v>Eksperimentinė plėtra</v>
      </c>
      <c r="E440" s="46" t="s">
        <v>9</v>
      </c>
      <c r="F440" s="45" t="s">
        <v>295</v>
      </c>
      <c r="G440" s="27" t="s">
        <v>296</v>
      </c>
      <c r="H440" s="11">
        <v>18</v>
      </c>
      <c r="I440" s="12" t="str">
        <f t="shared" si="27"/>
        <v>Valstybinis mokslinių tyrimų institutas Fizinių ir technologijos mokslų centras</v>
      </c>
    </row>
    <row r="441" spans="1:9" ht="75">
      <c r="A441" s="11">
        <v>439</v>
      </c>
      <c r="B441" s="18" t="str">
        <f t="shared" si="24"/>
        <v>ENERGETIKA IR TVARI APLINKA</v>
      </c>
      <c r="C441" s="18" t="str">
        <f t="shared" si="25"/>
        <v>Energijos ir kuro gamyba naudojant biomasę ar atliekas, atliekų apdorojimas, saugojimas ir šalinimas</v>
      </c>
      <c r="D441" s="18" t="str">
        <f t="shared" si="26"/>
        <v>Eksperimentinė plėtra</v>
      </c>
      <c r="E441" s="46" t="s">
        <v>9</v>
      </c>
      <c r="F441" s="45" t="s">
        <v>492</v>
      </c>
      <c r="G441" s="27" t="s">
        <v>493</v>
      </c>
      <c r="H441" s="11">
        <v>33</v>
      </c>
      <c r="I441" s="12" t="str">
        <f t="shared" si="27"/>
        <v>Vilniaus Gedimino technikos universitetas</v>
      </c>
    </row>
    <row r="442" spans="1:9" ht="75">
      <c r="A442" s="11">
        <v>440</v>
      </c>
      <c r="B442" s="18" t="str">
        <f t="shared" si="24"/>
        <v>ENERGETIKA IR TVARI APLINKA</v>
      </c>
      <c r="C442" s="18" t="str">
        <f t="shared" si="25"/>
        <v>Energijos ir kuro gamyba naudojant biomasę ar atliekas, atliekų apdorojimas, saugojimas ir šalinimas</v>
      </c>
      <c r="D442" s="18" t="str">
        <f t="shared" si="26"/>
        <v>Eksperimentinė plėtra</v>
      </c>
      <c r="E442" s="104" t="s">
        <v>9</v>
      </c>
      <c r="F442" s="45" t="s">
        <v>2508</v>
      </c>
      <c r="G442" s="27" t="s">
        <v>2509</v>
      </c>
      <c r="H442" s="11">
        <v>11</v>
      </c>
      <c r="I442" s="12" t="str">
        <f t="shared" si="27"/>
        <v>Lietuvos energetikos institutas</v>
      </c>
    </row>
    <row r="443" spans="1:9" ht="75">
      <c r="A443" s="11">
        <v>441</v>
      </c>
      <c r="B443" s="18" t="str">
        <f t="shared" si="24"/>
        <v>ENERGETIKA IR TVARI APLINKA</v>
      </c>
      <c r="C443" s="18" t="str">
        <f t="shared" si="25"/>
        <v>Energijos ir kuro gamyba naudojant biomasę ar atliekas, atliekų apdorojimas, saugojimas ir šalinimas</v>
      </c>
      <c r="D443" s="18" t="str">
        <f t="shared" si="26"/>
        <v>Eksperimentinė plėtra</v>
      </c>
      <c r="E443" s="72" t="s">
        <v>9</v>
      </c>
      <c r="F443" s="52" t="s">
        <v>393</v>
      </c>
      <c r="G443" s="42" t="s">
        <v>367</v>
      </c>
      <c r="H443" s="11">
        <v>20</v>
      </c>
      <c r="I443" s="12" t="str">
        <f t="shared" si="27"/>
        <v>Baltijos pažangių technologijų institutas</v>
      </c>
    </row>
    <row r="444" spans="1:9" ht="105">
      <c r="A444" s="11">
        <v>442</v>
      </c>
      <c r="B444" s="18" t="str">
        <f t="shared" si="24"/>
        <v>ENERGETIKA IR TVARI APLINKA</v>
      </c>
      <c r="C444" s="18" t="str">
        <f t="shared" si="25"/>
        <v>Energijos ir kuro gamyba naudojant biomasę ar atliekas, atliekų apdorojimas, saugojimas ir šalinimas</v>
      </c>
      <c r="D444" s="18" t="str">
        <f t="shared" si="26"/>
        <v>Eksperimentinė plėtra</v>
      </c>
      <c r="E444" s="104" t="s">
        <v>9</v>
      </c>
      <c r="F444" s="45" t="s">
        <v>2515</v>
      </c>
      <c r="G444" s="27" t="s">
        <v>2516</v>
      </c>
      <c r="H444" s="11">
        <v>11</v>
      </c>
      <c r="I444" s="12" t="str">
        <f t="shared" si="27"/>
        <v>Lietuvos energetikos institutas</v>
      </c>
    </row>
    <row r="445" spans="1:9" ht="75">
      <c r="A445" s="11">
        <v>443</v>
      </c>
      <c r="B445" s="18" t="str">
        <f t="shared" si="24"/>
        <v>ENERGETIKA IR TVARI APLINKA</v>
      </c>
      <c r="C445" s="18" t="str">
        <f t="shared" si="25"/>
        <v>Energijos ir kuro gamyba naudojant biomasę ar atliekas, atliekų apdorojimas, saugojimas ir šalinimas</v>
      </c>
      <c r="D445" s="18" t="str">
        <f t="shared" si="26"/>
        <v>Eksperimentinė plėtra</v>
      </c>
      <c r="E445" s="46" t="s">
        <v>9</v>
      </c>
      <c r="F445" s="45" t="s">
        <v>887</v>
      </c>
      <c r="G445" s="27" t="s">
        <v>888</v>
      </c>
      <c r="H445" s="11">
        <v>19</v>
      </c>
      <c r="I445" s="12" t="str">
        <f t="shared" si="27"/>
        <v>Aleksandro Stulginskio universitetas</v>
      </c>
    </row>
    <row r="446" spans="1:9" ht="75">
      <c r="A446" s="11">
        <v>444</v>
      </c>
      <c r="B446" s="18" t="str">
        <f t="shared" si="24"/>
        <v>ENERGETIKA IR TVARI APLINKA</v>
      </c>
      <c r="C446" s="18" t="str">
        <f t="shared" si="25"/>
        <v>Energijos ir kuro gamyba naudojant biomasę ar atliekas, atliekų apdorojimas, saugojimas ir šalinimas</v>
      </c>
      <c r="D446" s="18" t="str">
        <f t="shared" si="26"/>
        <v>Eksperimentinė plėtra</v>
      </c>
      <c r="E446" s="46" t="s">
        <v>9</v>
      </c>
      <c r="F446" s="45" t="s">
        <v>495</v>
      </c>
      <c r="G446" s="27" t="s">
        <v>496</v>
      </c>
      <c r="H446" s="11">
        <v>33</v>
      </c>
      <c r="I446" s="12" t="str">
        <f t="shared" si="27"/>
        <v>Vilniaus Gedimino technikos universitetas</v>
      </c>
    </row>
    <row r="447" spans="1:9" ht="75">
      <c r="A447" s="11">
        <v>445</v>
      </c>
      <c r="B447" s="18" t="str">
        <f t="shared" si="24"/>
        <v>ENERGETIKA IR TVARI APLINKA</v>
      </c>
      <c r="C447" s="18" t="str">
        <f t="shared" si="25"/>
        <v>Energijos ir kuro gamyba naudojant biomasę ar atliekas, atliekų apdorojimas, saugojimas ir šalinimas</v>
      </c>
      <c r="D447" s="18" t="str">
        <f t="shared" si="26"/>
        <v>Eksperimentinė plėtra</v>
      </c>
      <c r="E447" s="46" t="s">
        <v>9</v>
      </c>
      <c r="F447" s="45" t="s">
        <v>349</v>
      </c>
      <c r="G447" s="27" t="s">
        <v>348</v>
      </c>
      <c r="H447" s="11">
        <v>31</v>
      </c>
      <c r="I447" s="12" t="str">
        <f t="shared" si="27"/>
        <v>Vytauto Didžiojo universitetas</v>
      </c>
    </row>
    <row r="448" spans="1:9" ht="75">
      <c r="A448" s="11">
        <v>446</v>
      </c>
      <c r="B448" s="18" t="str">
        <f t="shared" si="24"/>
        <v>ENERGETIKA IR TVARI APLINKA</v>
      </c>
      <c r="C448" s="18" t="str">
        <f t="shared" si="25"/>
        <v>Energijos ir kuro gamyba naudojant biomasę ar atliekas, atliekų apdorojimas, saugojimas ir šalinimas</v>
      </c>
      <c r="D448" s="18" t="str">
        <f t="shared" si="26"/>
        <v>Eksperimentinė plėtra</v>
      </c>
      <c r="E448" s="46" t="s">
        <v>9</v>
      </c>
      <c r="F448" s="48" t="s">
        <v>881</v>
      </c>
      <c r="G448" s="27" t="s">
        <v>836</v>
      </c>
      <c r="H448" s="11">
        <v>19</v>
      </c>
      <c r="I448" s="12" t="str">
        <f t="shared" si="27"/>
        <v>Aleksandro Stulginskio universitetas</v>
      </c>
    </row>
    <row r="449" spans="1:9" ht="75">
      <c r="A449" s="11">
        <v>447</v>
      </c>
      <c r="B449" s="18" t="str">
        <f t="shared" si="24"/>
        <v>ENERGETIKA IR TVARI APLINKA</v>
      </c>
      <c r="C449" s="18" t="str">
        <f t="shared" si="25"/>
        <v>Energijos ir kuro gamyba naudojant biomasę ar atliekas, atliekų apdorojimas, saugojimas ir šalinimas</v>
      </c>
      <c r="D449" s="18" t="str">
        <f t="shared" si="26"/>
        <v>Eksperimentinė plėtra</v>
      </c>
      <c r="E449" s="46" t="s">
        <v>9</v>
      </c>
      <c r="F449" s="63" t="s">
        <v>741</v>
      </c>
      <c r="G449" s="27" t="s">
        <v>486</v>
      </c>
      <c r="H449" s="11">
        <v>33</v>
      </c>
      <c r="I449" s="12" t="str">
        <f t="shared" si="27"/>
        <v>Vilniaus Gedimino technikos universitetas</v>
      </c>
    </row>
    <row r="450" spans="1:9" ht="75">
      <c r="A450" s="11">
        <v>448</v>
      </c>
      <c r="B450" s="18" t="str">
        <f t="shared" si="24"/>
        <v>ENERGETIKA IR TVARI APLINKA</v>
      </c>
      <c r="C450" s="18" t="str">
        <f t="shared" si="25"/>
        <v>Energijos ir kuro gamyba naudojant biomasę ar atliekas, atliekų apdorojimas, saugojimas ir šalinimas</v>
      </c>
      <c r="D450" s="18" t="str">
        <f t="shared" si="26"/>
        <v>Eksperimentinė plėtra</v>
      </c>
      <c r="E450" s="44" t="s">
        <v>9</v>
      </c>
      <c r="F450" s="45" t="s">
        <v>325</v>
      </c>
      <c r="G450" s="27" t="s">
        <v>324</v>
      </c>
      <c r="H450" s="11">
        <v>18</v>
      </c>
      <c r="I450" s="12" t="str">
        <f t="shared" si="27"/>
        <v>Valstybinis mokslinių tyrimų institutas Fizinių ir technologijos mokslų centras</v>
      </c>
    </row>
    <row r="451" spans="1:9" ht="90">
      <c r="A451" s="11">
        <v>449</v>
      </c>
      <c r="B451" s="18" t="str">
        <f t="shared" ref="B451:B514" si="28">IF(ISBLANK(E451), ,VLOOKUP(E451, Kodai,2, FALSE))</f>
        <v>ENERGETIKA IR TVARI APLINKA</v>
      </c>
      <c r="C451" s="18" t="str">
        <f t="shared" ref="C451:C514" si="29">IF(ISBLANK(E451), ,VLOOKUP(E451, Kodai,3, FALSE))</f>
        <v>Energijos ir kuro gamyba naudojant biomasę ar atliekas, atliekų apdorojimas, saugojimas ir šalinimas</v>
      </c>
      <c r="D451" s="18" t="str">
        <f t="shared" ref="D451:D514" si="30">IF(ISBLANK(E451), ,VLOOKUP(E451, Kodai,4, FALSE))</f>
        <v>Eksperimentinė plėtra</v>
      </c>
      <c r="E451" s="104" t="s">
        <v>9</v>
      </c>
      <c r="F451" s="45" t="s">
        <v>2514</v>
      </c>
      <c r="G451" s="27" t="s">
        <v>2513</v>
      </c>
      <c r="H451" s="11">
        <v>11</v>
      </c>
      <c r="I451" s="12" t="str">
        <f t="shared" ref="I451:I514" si="31">IF(ISBLANK(H451), ,VLOOKUP(H451, Institucijos,2, FALSE))</f>
        <v>Lietuvos energetikos institutas</v>
      </c>
    </row>
    <row r="452" spans="1:9" ht="120">
      <c r="A452" s="11">
        <v>450</v>
      </c>
      <c r="B452" s="18" t="str">
        <f t="shared" si="28"/>
        <v>ENERGETIKA IR TVARI APLINKA</v>
      </c>
      <c r="C452" s="18" t="str">
        <f t="shared" si="29"/>
        <v>Energijos ir kuro gamyba naudojant biomasę ar atliekas, atliekų apdorojimas, saugojimas ir šalinimas</v>
      </c>
      <c r="D452" s="18" t="str">
        <f t="shared" si="30"/>
        <v>Eksperimentinė plėtra</v>
      </c>
      <c r="E452" s="57" t="s">
        <v>9</v>
      </c>
      <c r="F452" s="58" t="s">
        <v>249</v>
      </c>
      <c r="G452" s="29" t="s">
        <v>230</v>
      </c>
      <c r="H452" s="11">
        <v>22</v>
      </c>
      <c r="I452" s="12" t="str">
        <f t="shared" si="31"/>
        <v>VšĮ Kauno technologijos universitetas</v>
      </c>
    </row>
    <row r="453" spans="1:9" ht="75">
      <c r="A453" s="11">
        <v>451</v>
      </c>
      <c r="B453" s="18" t="str">
        <f t="shared" si="28"/>
        <v>ENERGETIKA IR TVARI APLINKA</v>
      </c>
      <c r="C453" s="18" t="str">
        <f t="shared" si="29"/>
        <v>Energijos ir kuro gamyba naudojant biomasę ar atliekas, atliekų apdorojimas, saugojimas ir šalinimas</v>
      </c>
      <c r="D453" s="18" t="str">
        <f t="shared" si="30"/>
        <v>Eksperimentinė plėtra</v>
      </c>
      <c r="E453" s="46" t="s">
        <v>9</v>
      </c>
      <c r="F453" s="63" t="s">
        <v>750</v>
      </c>
      <c r="G453" s="27" t="s">
        <v>746</v>
      </c>
      <c r="H453" s="11">
        <v>33</v>
      </c>
      <c r="I453" s="12" t="str">
        <f t="shared" si="31"/>
        <v>Vilniaus Gedimino technikos universitetas</v>
      </c>
    </row>
    <row r="454" spans="1:9" ht="75">
      <c r="A454" s="11">
        <v>452</v>
      </c>
      <c r="B454" s="18" t="str">
        <f t="shared" si="28"/>
        <v>ENERGETIKA IR TVARI APLINKA</v>
      </c>
      <c r="C454" s="18" t="str">
        <f t="shared" si="29"/>
        <v>Energijos ir kuro gamyba naudojant biomasę ar atliekas, atliekų apdorojimas, saugojimas ir šalinimas</v>
      </c>
      <c r="D454" s="18" t="str">
        <f t="shared" si="30"/>
        <v>Eksperimentinė plėtra</v>
      </c>
      <c r="E454" s="46" t="s">
        <v>9</v>
      </c>
      <c r="F454" s="63" t="s">
        <v>739</v>
      </c>
      <c r="G454" s="27" t="s">
        <v>737</v>
      </c>
      <c r="H454" s="11">
        <v>33</v>
      </c>
      <c r="I454" s="12" t="str">
        <f t="shared" si="31"/>
        <v>Vilniaus Gedimino technikos universitetas</v>
      </c>
    </row>
    <row r="455" spans="1:9" ht="75">
      <c r="A455" s="11">
        <v>453</v>
      </c>
      <c r="B455" s="18" t="str">
        <f t="shared" si="28"/>
        <v>ENERGETIKA IR TVARI APLINKA</v>
      </c>
      <c r="C455" s="18" t="str">
        <f t="shared" si="29"/>
        <v>Energijos ir kuro gamyba naudojant biomasę ar atliekas, atliekų apdorojimas, saugojimas ir šalinimas</v>
      </c>
      <c r="D455" s="18" t="str">
        <f t="shared" si="30"/>
        <v>Eksperimentinė plėtra</v>
      </c>
      <c r="E455" s="44" t="s">
        <v>9</v>
      </c>
      <c r="F455" s="45" t="s">
        <v>919</v>
      </c>
      <c r="G455" s="27" t="s">
        <v>867</v>
      </c>
      <c r="H455" s="11">
        <v>19</v>
      </c>
      <c r="I455" s="12" t="str">
        <f t="shared" si="31"/>
        <v>Aleksandro Stulginskio universitetas</v>
      </c>
    </row>
    <row r="456" spans="1:9" ht="240">
      <c r="A456" s="11">
        <v>454</v>
      </c>
      <c r="B456" s="18" t="str">
        <f t="shared" si="28"/>
        <v>ENERGETIKA IR TVARI APLINKA</v>
      </c>
      <c r="C456" s="18" t="str">
        <f t="shared" si="29"/>
        <v>Energijos ir kuro gamyba naudojant biomasę ar atliekas, atliekų apdorojimas, saugojimas ir šalinimas</v>
      </c>
      <c r="D456" s="18" t="str">
        <f t="shared" si="30"/>
        <v>Eksperimentinė plėtra</v>
      </c>
      <c r="E456" s="55" t="s">
        <v>9</v>
      </c>
      <c r="F456" s="56" t="s">
        <v>284</v>
      </c>
      <c r="G456" s="29" t="s">
        <v>230</v>
      </c>
      <c r="H456" s="11">
        <v>22</v>
      </c>
      <c r="I456" s="12" t="str">
        <f t="shared" si="31"/>
        <v>VšĮ Kauno technologijos universitetas</v>
      </c>
    </row>
    <row r="457" spans="1:9" ht="90">
      <c r="A457" s="11">
        <v>455</v>
      </c>
      <c r="B457" s="18" t="str">
        <f t="shared" si="28"/>
        <v>ENERGETIKA IR TVARI APLINKA</v>
      </c>
      <c r="C457" s="18" t="str">
        <f t="shared" si="29"/>
        <v>Energijos ir kuro gamyba naudojant biomasę ar atliekas, atliekų apdorojimas, saugojimas ir šalinimas</v>
      </c>
      <c r="D457" s="18" t="str">
        <f t="shared" si="30"/>
        <v>Eksperimentinė plėtra</v>
      </c>
      <c r="E457" s="46" t="s">
        <v>9</v>
      </c>
      <c r="F457" s="45" t="s">
        <v>228</v>
      </c>
      <c r="G457" s="27" t="s">
        <v>226</v>
      </c>
      <c r="H457" s="11">
        <v>12</v>
      </c>
      <c r="I457" s="12" t="str">
        <f t="shared" si="31"/>
        <v>Lietuvos agrarinių ir miškų mokslų centras</v>
      </c>
    </row>
    <row r="458" spans="1:9" ht="75">
      <c r="A458" s="11">
        <v>456</v>
      </c>
      <c r="B458" s="18" t="str">
        <f t="shared" si="28"/>
        <v>ENERGETIKA IR TVARI APLINKA</v>
      </c>
      <c r="C458" s="18" t="str">
        <f t="shared" si="29"/>
        <v>Energijos ir kuro gamyba naudojant biomasę ar atliekas, atliekų apdorojimas, saugojimas ir šalinimas</v>
      </c>
      <c r="D458" s="18" t="str">
        <f t="shared" si="30"/>
        <v>Eksperimentinė plėtra</v>
      </c>
      <c r="E458" s="44" t="s">
        <v>9</v>
      </c>
      <c r="F458" s="45" t="s">
        <v>927</v>
      </c>
      <c r="G458" s="27" t="s">
        <v>923</v>
      </c>
      <c r="H458" s="11">
        <v>19</v>
      </c>
      <c r="I458" s="12" t="str">
        <f t="shared" si="31"/>
        <v>Aleksandro Stulginskio universitetas</v>
      </c>
    </row>
    <row r="459" spans="1:9" ht="150">
      <c r="A459" s="11">
        <v>457</v>
      </c>
      <c r="B459" s="18" t="str">
        <f t="shared" si="28"/>
        <v>ENERGETIKA IR TVARI APLINKA</v>
      </c>
      <c r="C459" s="18" t="str">
        <f t="shared" si="29"/>
        <v>Energijos ir kuro gamyba naudojant biomasę ar atliekas, atliekų apdorojimas, saugojimas ir šalinimas</v>
      </c>
      <c r="D459" s="18" t="str">
        <f t="shared" si="30"/>
        <v>Moksliniai tyrimai</v>
      </c>
      <c r="E459" s="46" t="s">
        <v>10</v>
      </c>
      <c r="F459" s="45" t="s">
        <v>145</v>
      </c>
      <c r="G459" s="27" t="s">
        <v>146</v>
      </c>
      <c r="H459" s="11">
        <v>23</v>
      </c>
      <c r="I459" s="12" t="str">
        <f t="shared" si="31"/>
        <v>Klaipėdos universitetas</v>
      </c>
    </row>
    <row r="460" spans="1:9" ht="75">
      <c r="A460" s="11">
        <v>458</v>
      </c>
      <c r="B460" s="18" t="str">
        <f t="shared" si="28"/>
        <v>ENERGETIKA IR TVARI APLINKA</v>
      </c>
      <c r="C460" s="18" t="str">
        <f t="shared" si="29"/>
        <v>Energijos ir kuro gamyba naudojant biomasę ar atliekas, atliekų apdorojimas, saugojimas ir šalinimas</v>
      </c>
      <c r="D460" s="18" t="str">
        <f t="shared" si="30"/>
        <v>Moksliniai tyrimai</v>
      </c>
      <c r="E460" s="46" t="s">
        <v>10</v>
      </c>
      <c r="F460" s="48" t="s">
        <v>878</v>
      </c>
      <c r="G460" s="27" t="s">
        <v>836</v>
      </c>
      <c r="H460" s="11">
        <v>19</v>
      </c>
      <c r="I460" s="12" t="str">
        <f t="shared" si="31"/>
        <v>Aleksandro Stulginskio universitetas</v>
      </c>
    </row>
    <row r="461" spans="1:9" ht="75">
      <c r="A461" s="11">
        <v>459</v>
      </c>
      <c r="B461" s="18" t="str">
        <f t="shared" si="28"/>
        <v>ENERGETIKA IR TVARI APLINKA</v>
      </c>
      <c r="C461" s="18" t="str">
        <f t="shared" si="29"/>
        <v>Energijos ir kuro gamyba naudojant biomasę ar atliekas, atliekų apdorojimas, saugojimas ir šalinimas</v>
      </c>
      <c r="D461" s="18" t="str">
        <f t="shared" si="30"/>
        <v>Moksliniai tyrimai</v>
      </c>
      <c r="E461" s="46" t="s">
        <v>10</v>
      </c>
      <c r="F461" s="63" t="s">
        <v>734</v>
      </c>
      <c r="G461" s="27" t="s">
        <v>479</v>
      </c>
      <c r="H461" s="11">
        <v>33</v>
      </c>
      <c r="I461" s="12" t="str">
        <f t="shared" si="31"/>
        <v>Vilniaus Gedimino technikos universitetas</v>
      </c>
    </row>
    <row r="462" spans="1:9" ht="75">
      <c r="A462" s="11">
        <v>460</v>
      </c>
      <c r="B462" s="18" t="str">
        <f t="shared" si="28"/>
        <v>ENERGETIKA IR TVARI APLINKA</v>
      </c>
      <c r="C462" s="18" t="str">
        <f t="shared" si="29"/>
        <v>Energijos ir kuro gamyba naudojant biomasę ar atliekas, atliekų apdorojimas, saugojimas ir šalinimas</v>
      </c>
      <c r="D462" s="18" t="str">
        <f t="shared" si="30"/>
        <v>Moksliniai tyrimai</v>
      </c>
      <c r="E462" s="104" t="s">
        <v>10</v>
      </c>
      <c r="F462" s="45" t="s">
        <v>2533</v>
      </c>
      <c r="G462" s="27" t="s">
        <v>2534</v>
      </c>
      <c r="H462" s="11">
        <v>11</v>
      </c>
      <c r="I462" s="12" t="str">
        <f t="shared" si="31"/>
        <v>Lietuvos energetikos institutas</v>
      </c>
    </row>
    <row r="463" spans="1:9" ht="75">
      <c r="A463" s="11">
        <v>461</v>
      </c>
      <c r="B463" s="18" t="str">
        <f t="shared" si="28"/>
        <v>ENERGETIKA IR TVARI APLINKA</v>
      </c>
      <c r="C463" s="18" t="str">
        <f t="shared" si="29"/>
        <v>Energijos ir kuro gamyba naudojant biomasę ar atliekas, atliekų apdorojimas, saugojimas ir šalinimas</v>
      </c>
      <c r="D463" s="18" t="str">
        <f t="shared" si="30"/>
        <v>Moksliniai tyrimai</v>
      </c>
      <c r="E463" s="46" t="s">
        <v>10</v>
      </c>
      <c r="F463" s="45" t="s">
        <v>876</v>
      </c>
      <c r="G463" s="27" t="s">
        <v>836</v>
      </c>
      <c r="H463" s="11">
        <v>19</v>
      </c>
      <c r="I463" s="12" t="str">
        <f t="shared" si="31"/>
        <v>Aleksandro Stulginskio universitetas</v>
      </c>
    </row>
    <row r="464" spans="1:9" ht="75">
      <c r="A464" s="11">
        <v>462</v>
      </c>
      <c r="B464" s="18" t="str">
        <f t="shared" si="28"/>
        <v>ENERGETIKA IR TVARI APLINKA</v>
      </c>
      <c r="C464" s="18" t="str">
        <f t="shared" si="29"/>
        <v>Energijos ir kuro gamyba naudojant biomasę ar atliekas, atliekų apdorojimas, saugojimas ir šalinimas</v>
      </c>
      <c r="D464" s="18" t="str">
        <f t="shared" si="30"/>
        <v>Moksliniai tyrimai</v>
      </c>
      <c r="E464" s="44" t="s">
        <v>10</v>
      </c>
      <c r="F464" s="45" t="s">
        <v>913</v>
      </c>
      <c r="G464" s="27" t="s">
        <v>867</v>
      </c>
      <c r="H464" s="11">
        <v>19</v>
      </c>
      <c r="I464" s="12" t="str">
        <f t="shared" si="31"/>
        <v>Aleksandro Stulginskio universitetas</v>
      </c>
    </row>
    <row r="465" spans="1:9" ht="75">
      <c r="A465" s="11">
        <v>463</v>
      </c>
      <c r="B465" s="18" t="str">
        <f t="shared" si="28"/>
        <v>ENERGETIKA IR TVARI APLINKA</v>
      </c>
      <c r="C465" s="18" t="str">
        <f t="shared" si="29"/>
        <v>Energijos ir kuro gamyba naudojant biomasę ar atliekas, atliekų apdorojimas, saugojimas ir šalinimas</v>
      </c>
      <c r="D465" s="18" t="str">
        <f t="shared" si="30"/>
        <v>Moksliniai tyrimai</v>
      </c>
      <c r="E465" s="44" t="s">
        <v>10</v>
      </c>
      <c r="F465" s="45" t="s">
        <v>915</v>
      </c>
      <c r="G465" s="27" t="s">
        <v>865</v>
      </c>
      <c r="H465" s="11">
        <v>19</v>
      </c>
      <c r="I465" s="12" t="str">
        <f t="shared" si="31"/>
        <v>Aleksandro Stulginskio universitetas</v>
      </c>
    </row>
    <row r="466" spans="1:9" ht="75">
      <c r="A466" s="11">
        <v>464</v>
      </c>
      <c r="B466" s="18" t="str">
        <f t="shared" si="28"/>
        <v>ENERGETIKA IR TVARI APLINKA</v>
      </c>
      <c r="C466" s="18" t="str">
        <f t="shared" si="29"/>
        <v>Energijos ir kuro gamyba naudojant biomasę ar atliekas, atliekų apdorojimas, saugojimas ir šalinimas</v>
      </c>
      <c r="D466" s="18" t="str">
        <f t="shared" si="30"/>
        <v>Moksliniai tyrimai</v>
      </c>
      <c r="E466" s="46" t="s">
        <v>10</v>
      </c>
      <c r="F466" s="48" t="s">
        <v>883</v>
      </c>
      <c r="G466" s="27" t="s">
        <v>836</v>
      </c>
      <c r="H466" s="11">
        <v>19</v>
      </c>
      <c r="I466" s="12" t="str">
        <f t="shared" si="31"/>
        <v>Aleksandro Stulginskio universitetas</v>
      </c>
    </row>
    <row r="467" spans="1:9" ht="75">
      <c r="A467" s="11">
        <v>465</v>
      </c>
      <c r="B467" s="18" t="str">
        <f t="shared" si="28"/>
        <v>ENERGETIKA IR TVARI APLINKA</v>
      </c>
      <c r="C467" s="18" t="str">
        <f t="shared" si="29"/>
        <v>Energijos ir kuro gamyba naudojant biomasę ar atliekas, atliekų apdorojimas, saugojimas ir šalinimas</v>
      </c>
      <c r="D467" s="18" t="str">
        <f t="shared" si="30"/>
        <v>Moksliniai tyrimai</v>
      </c>
      <c r="E467" s="55" t="s">
        <v>10</v>
      </c>
      <c r="F467" s="56" t="s">
        <v>281</v>
      </c>
      <c r="G467" s="29" t="s">
        <v>230</v>
      </c>
      <c r="H467" s="11">
        <v>22</v>
      </c>
      <c r="I467" s="12" t="str">
        <f t="shared" si="31"/>
        <v>VšĮ Kauno technologijos universitetas</v>
      </c>
    </row>
    <row r="468" spans="1:9" ht="75">
      <c r="A468" s="11">
        <v>466</v>
      </c>
      <c r="B468" s="18" t="str">
        <f t="shared" si="28"/>
        <v>ENERGETIKA IR TVARI APLINKA</v>
      </c>
      <c r="C468" s="18" t="str">
        <f t="shared" si="29"/>
        <v>Energijos ir kuro gamyba naudojant biomasę ar atliekas, atliekų apdorojimas, saugojimas ir šalinimas</v>
      </c>
      <c r="D468" s="18" t="str">
        <f t="shared" si="30"/>
        <v>Moksliniai tyrimai</v>
      </c>
      <c r="E468" s="104" t="s">
        <v>10</v>
      </c>
      <c r="F468" s="45" t="s">
        <v>2539</v>
      </c>
      <c r="G468" s="27" t="s">
        <v>2475</v>
      </c>
      <c r="H468" s="11">
        <v>11</v>
      </c>
      <c r="I468" s="12" t="str">
        <f t="shared" si="31"/>
        <v>Lietuvos energetikos institutas</v>
      </c>
    </row>
    <row r="469" spans="1:9" ht="75">
      <c r="A469" s="11">
        <v>467</v>
      </c>
      <c r="B469" s="18" t="str">
        <f t="shared" si="28"/>
        <v>ENERGETIKA IR TVARI APLINKA</v>
      </c>
      <c r="C469" s="18" t="str">
        <f t="shared" si="29"/>
        <v>Energijos ir kuro gamyba naudojant biomasę ar atliekas, atliekų apdorojimas, saugojimas ir šalinimas</v>
      </c>
      <c r="D469" s="18" t="str">
        <f t="shared" si="30"/>
        <v>Moksliniai tyrimai</v>
      </c>
      <c r="E469" s="46" t="s">
        <v>10</v>
      </c>
      <c r="F469" s="45" t="s">
        <v>344</v>
      </c>
      <c r="G469" s="27" t="s">
        <v>345</v>
      </c>
      <c r="H469" s="11">
        <v>31</v>
      </c>
      <c r="I469" s="12" t="str">
        <f t="shared" si="31"/>
        <v>Vytauto Didžiojo universitetas</v>
      </c>
    </row>
    <row r="470" spans="1:9" ht="75">
      <c r="A470" s="11">
        <v>468</v>
      </c>
      <c r="B470" s="18" t="str">
        <f t="shared" si="28"/>
        <v>ENERGETIKA IR TVARI APLINKA</v>
      </c>
      <c r="C470" s="18" t="str">
        <f t="shared" si="29"/>
        <v>Energijos ir kuro gamyba naudojant biomasę ar atliekas, atliekų apdorojimas, saugojimas ir šalinimas</v>
      </c>
      <c r="D470" s="18" t="str">
        <f t="shared" si="30"/>
        <v>Moksliniai tyrimai</v>
      </c>
      <c r="E470" s="104" t="s">
        <v>10</v>
      </c>
      <c r="F470" s="45" t="s">
        <v>2535</v>
      </c>
      <c r="G470" s="27" t="s">
        <v>2536</v>
      </c>
      <c r="H470" s="11">
        <v>11</v>
      </c>
      <c r="I470" s="12" t="str">
        <f t="shared" si="31"/>
        <v>Lietuvos energetikos institutas</v>
      </c>
    </row>
    <row r="471" spans="1:9" ht="75">
      <c r="A471" s="11">
        <v>469</v>
      </c>
      <c r="B471" s="18" t="str">
        <f t="shared" si="28"/>
        <v>ENERGETIKA IR TVARI APLINKA</v>
      </c>
      <c r="C471" s="18" t="str">
        <f t="shared" si="29"/>
        <v>Energijos ir kuro gamyba naudojant biomasę ar atliekas, atliekų apdorojimas, saugojimas ir šalinimas</v>
      </c>
      <c r="D471" s="18" t="str">
        <f t="shared" si="30"/>
        <v>Moksliniai tyrimai</v>
      </c>
      <c r="E471" s="46" t="s">
        <v>10</v>
      </c>
      <c r="F471" s="63" t="s">
        <v>738</v>
      </c>
      <c r="G471" s="27" t="s">
        <v>737</v>
      </c>
      <c r="H471" s="11">
        <v>33</v>
      </c>
      <c r="I471" s="12" t="str">
        <f t="shared" si="31"/>
        <v>Vilniaus Gedimino technikos universitetas</v>
      </c>
    </row>
    <row r="472" spans="1:9" ht="75">
      <c r="A472" s="11">
        <v>470</v>
      </c>
      <c r="B472" s="18" t="str">
        <f t="shared" si="28"/>
        <v>ENERGETIKA IR TVARI APLINKA</v>
      </c>
      <c r="C472" s="18" t="str">
        <f t="shared" si="29"/>
        <v>Energijos ir kuro gamyba naudojant biomasę ar atliekas, atliekų apdorojimas, saugojimas ir šalinimas</v>
      </c>
      <c r="D472" s="18" t="str">
        <f t="shared" si="30"/>
        <v>Moksliniai tyrimai</v>
      </c>
      <c r="E472" s="46" t="s">
        <v>10</v>
      </c>
      <c r="F472" s="73" t="s">
        <v>884</v>
      </c>
      <c r="G472" s="27" t="s">
        <v>836</v>
      </c>
      <c r="H472" s="11">
        <v>19</v>
      </c>
      <c r="I472" s="12" t="str">
        <f t="shared" si="31"/>
        <v>Aleksandro Stulginskio universitetas</v>
      </c>
    </row>
    <row r="473" spans="1:9" ht="75">
      <c r="A473" s="11">
        <v>471</v>
      </c>
      <c r="B473" s="18" t="str">
        <f t="shared" si="28"/>
        <v>ENERGETIKA IR TVARI APLINKA</v>
      </c>
      <c r="C473" s="18" t="str">
        <f t="shared" si="29"/>
        <v>Energijos ir kuro gamyba naudojant biomasę ar atliekas, atliekų apdorojimas, saugojimas ir šalinimas</v>
      </c>
      <c r="D473" s="18" t="str">
        <f t="shared" si="30"/>
        <v>Moksliniai tyrimai</v>
      </c>
      <c r="E473" s="46" t="s">
        <v>10</v>
      </c>
      <c r="F473" s="63" t="s">
        <v>748</v>
      </c>
      <c r="G473" s="27" t="s">
        <v>746</v>
      </c>
      <c r="H473" s="11">
        <v>33</v>
      </c>
      <c r="I473" s="12" t="str">
        <f t="shared" si="31"/>
        <v>Vilniaus Gedimino technikos universitetas</v>
      </c>
    </row>
    <row r="474" spans="1:9" ht="75">
      <c r="A474" s="11">
        <v>472</v>
      </c>
      <c r="B474" s="18" t="str">
        <f t="shared" si="28"/>
        <v>ENERGETIKA IR TVARI APLINKA</v>
      </c>
      <c r="C474" s="18" t="str">
        <f t="shared" si="29"/>
        <v>Energijos ir kuro gamyba naudojant biomasę ar atliekas, atliekų apdorojimas, saugojimas ir šalinimas</v>
      </c>
      <c r="D474" s="18" t="str">
        <f t="shared" si="30"/>
        <v>Moksliniai tyrimai</v>
      </c>
      <c r="E474" s="44" t="s">
        <v>10</v>
      </c>
      <c r="F474" s="45" t="s">
        <v>916</v>
      </c>
      <c r="G474" s="27" t="s">
        <v>917</v>
      </c>
      <c r="H474" s="11">
        <v>19</v>
      </c>
      <c r="I474" s="12" t="str">
        <f t="shared" si="31"/>
        <v>Aleksandro Stulginskio universitetas</v>
      </c>
    </row>
    <row r="475" spans="1:9" ht="75">
      <c r="A475" s="11">
        <v>473</v>
      </c>
      <c r="B475" s="18" t="str">
        <f t="shared" si="28"/>
        <v>ENERGETIKA IR TVARI APLINKA</v>
      </c>
      <c r="C475" s="18" t="str">
        <f t="shared" si="29"/>
        <v>Energijos ir kuro gamyba naudojant biomasę ar atliekas, atliekų apdorojimas, saugojimas ir šalinimas</v>
      </c>
      <c r="D475" s="18" t="str">
        <f t="shared" si="30"/>
        <v>Moksliniai tyrimai</v>
      </c>
      <c r="E475" s="46" t="s">
        <v>10</v>
      </c>
      <c r="F475" s="65" t="s">
        <v>877</v>
      </c>
      <c r="G475" s="27" t="s">
        <v>836</v>
      </c>
      <c r="H475" s="11">
        <v>19</v>
      </c>
      <c r="I475" s="12" t="str">
        <f t="shared" si="31"/>
        <v>Aleksandro Stulginskio universitetas</v>
      </c>
    </row>
    <row r="476" spans="1:9" ht="75">
      <c r="A476" s="11">
        <v>474</v>
      </c>
      <c r="B476" s="18" t="str">
        <f t="shared" si="28"/>
        <v>ENERGETIKA IR TVARI APLINKA</v>
      </c>
      <c r="C476" s="18" t="str">
        <f t="shared" si="29"/>
        <v>Energijos ir kuro gamyba naudojant biomasę ar atliekas, atliekų apdorojimas, saugojimas ir šalinimas</v>
      </c>
      <c r="D476" s="18" t="str">
        <f t="shared" si="30"/>
        <v>Moksliniai tyrimai</v>
      </c>
      <c r="E476" s="104" t="s">
        <v>10</v>
      </c>
      <c r="F476" s="45" t="s">
        <v>2528</v>
      </c>
      <c r="G476" s="27" t="s">
        <v>2529</v>
      </c>
      <c r="H476" s="11">
        <v>11</v>
      </c>
      <c r="I476" s="12" t="str">
        <f t="shared" si="31"/>
        <v>Lietuvos energetikos institutas</v>
      </c>
    </row>
    <row r="477" spans="1:9" ht="150">
      <c r="A477" s="11">
        <v>475</v>
      </c>
      <c r="B477" s="18" t="str">
        <f t="shared" si="28"/>
        <v>ENERGETIKA IR TVARI APLINKA</v>
      </c>
      <c r="C477" s="18" t="str">
        <f t="shared" si="29"/>
        <v>Energijos ir kuro gamyba naudojant biomasę ar atliekas, atliekų apdorojimas, saugojimas ir šalinimas</v>
      </c>
      <c r="D477" s="18" t="str">
        <f t="shared" si="30"/>
        <v>Moksliniai tyrimai</v>
      </c>
      <c r="E477" s="104" t="s">
        <v>10</v>
      </c>
      <c r="F477" s="45" t="s">
        <v>2530</v>
      </c>
      <c r="G477" s="27" t="s">
        <v>2531</v>
      </c>
      <c r="H477" s="11">
        <v>11</v>
      </c>
      <c r="I477" s="12" t="str">
        <f t="shared" si="31"/>
        <v>Lietuvos energetikos institutas</v>
      </c>
    </row>
    <row r="478" spans="1:9" ht="135">
      <c r="A478" s="11">
        <v>476</v>
      </c>
      <c r="B478" s="18" t="str">
        <f t="shared" si="28"/>
        <v>ENERGETIKA IR TVARI APLINKA</v>
      </c>
      <c r="C478" s="18" t="str">
        <f t="shared" si="29"/>
        <v>Energijos ir kuro gamyba naudojant biomasę ar atliekas, atliekų apdorojimas, saugojimas ir šalinimas</v>
      </c>
      <c r="D478" s="18" t="str">
        <f t="shared" si="30"/>
        <v>Moksliniai tyrimai</v>
      </c>
      <c r="E478" s="46" t="s">
        <v>10</v>
      </c>
      <c r="F478" s="45" t="s">
        <v>147</v>
      </c>
      <c r="G478" s="27" t="s">
        <v>146</v>
      </c>
      <c r="H478" s="11">
        <v>23</v>
      </c>
      <c r="I478" s="12" t="str">
        <f t="shared" si="31"/>
        <v>Klaipėdos universitetas</v>
      </c>
    </row>
    <row r="479" spans="1:9" ht="75">
      <c r="A479" s="11">
        <v>477</v>
      </c>
      <c r="B479" s="18" t="str">
        <f t="shared" si="28"/>
        <v>ENERGETIKA IR TVARI APLINKA</v>
      </c>
      <c r="C479" s="18" t="str">
        <f t="shared" si="29"/>
        <v>Energijos ir kuro gamyba naudojant biomasę ar atliekas, atliekų apdorojimas, saugojimas ir šalinimas</v>
      </c>
      <c r="D479" s="18" t="str">
        <f t="shared" si="30"/>
        <v>Moksliniai tyrimai</v>
      </c>
      <c r="E479" s="51" t="s">
        <v>10</v>
      </c>
      <c r="F479" s="52" t="s">
        <v>340</v>
      </c>
      <c r="G479" s="42" t="s">
        <v>367</v>
      </c>
      <c r="H479" s="11">
        <v>20</v>
      </c>
      <c r="I479" s="12" t="str">
        <f t="shared" si="31"/>
        <v>Baltijos pažangių technologijų institutas</v>
      </c>
    </row>
    <row r="480" spans="1:9" ht="75">
      <c r="A480" s="11">
        <v>478</v>
      </c>
      <c r="B480" s="18" t="str">
        <f t="shared" si="28"/>
        <v>ENERGETIKA IR TVARI APLINKA</v>
      </c>
      <c r="C480" s="18" t="str">
        <f t="shared" si="29"/>
        <v>Energijos ir kuro gamyba naudojant biomasę ar atliekas, atliekų apdorojimas, saugojimas ir šalinimas</v>
      </c>
      <c r="D480" s="18" t="str">
        <f t="shared" si="30"/>
        <v>Moksliniai tyrimai</v>
      </c>
      <c r="E480" s="44" t="s">
        <v>10</v>
      </c>
      <c r="F480" s="45" t="s">
        <v>340</v>
      </c>
      <c r="G480" s="27" t="s">
        <v>339</v>
      </c>
      <c r="H480" s="11">
        <v>31</v>
      </c>
      <c r="I480" s="12" t="str">
        <f t="shared" si="31"/>
        <v>Vytauto Didžiojo universitetas</v>
      </c>
    </row>
    <row r="481" spans="1:9" ht="75">
      <c r="A481" s="11">
        <v>479</v>
      </c>
      <c r="B481" s="18" t="str">
        <f t="shared" si="28"/>
        <v>ENERGETIKA IR TVARI APLINKA</v>
      </c>
      <c r="C481" s="18" t="str">
        <f t="shared" si="29"/>
        <v>Energijos ir kuro gamyba naudojant biomasę ar atliekas, atliekų apdorojimas, saugojimas ir šalinimas</v>
      </c>
      <c r="D481" s="18" t="str">
        <f t="shared" si="30"/>
        <v>Moksliniai tyrimai</v>
      </c>
      <c r="E481" s="46" t="s">
        <v>10</v>
      </c>
      <c r="F481" s="45" t="s">
        <v>880</v>
      </c>
      <c r="G481" s="27" t="s">
        <v>836</v>
      </c>
      <c r="H481" s="11">
        <v>19</v>
      </c>
      <c r="I481" s="12" t="str">
        <f t="shared" si="31"/>
        <v>Aleksandro Stulginskio universitetas</v>
      </c>
    </row>
    <row r="482" spans="1:9" ht="75">
      <c r="A482" s="11">
        <v>480</v>
      </c>
      <c r="B482" s="18" t="str">
        <f t="shared" si="28"/>
        <v>ENERGETIKA IR TVARI APLINKA</v>
      </c>
      <c r="C482" s="18" t="str">
        <f t="shared" si="29"/>
        <v>Energijos ir kuro gamyba naudojant biomasę ar atliekas, atliekų apdorojimas, saugojimas ir šalinimas</v>
      </c>
      <c r="D482" s="18" t="str">
        <f t="shared" si="30"/>
        <v>Moksliniai tyrimai</v>
      </c>
      <c r="E482" s="104" t="s">
        <v>10</v>
      </c>
      <c r="F482" s="45" t="s">
        <v>2494</v>
      </c>
      <c r="G482" s="27" t="s">
        <v>2495</v>
      </c>
      <c r="H482" s="11">
        <v>11</v>
      </c>
      <c r="I482" s="12" t="str">
        <f t="shared" si="31"/>
        <v>Lietuvos energetikos institutas</v>
      </c>
    </row>
    <row r="483" spans="1:9" ht="75">
      <c r="A483" s="11">
        <v>481</v>
      </c>
      <c r="B483" s="18" t="str">
        <f t="shared" si="28"/>
        <v>ENERGETIKA IR TVARI APLINKA</v>
      </c>
      <c r="C483" s="18" t="str">
        <f t="shared" si="29"/>
        <v>Energijos ir kuro gamyba naudojant biomasę ar atliekas, atliekų apdorojimas, saugojimas ir šalinimas</v>
      </c>
      <c r="D483" s="18" t="str">
        <f t="shared" si="30"/>
        <v>Moksliniai tyrimai</v>
      </c>
      <c r="E483" s="44" t="s">
        <v>10</v>
      </c>
      <c r="F483" s="45" t="s">
        <v>447</v>
      </c>
      <c r="G483" s="27" t="s">
        <v>445</v>
      </c>
      <c r="H483" s="11">
        <v>32</v>
      </c>
      <c r="I483" s="12" t="str">
        <f t="shared" si="31"/>
        <v>Vilniaus universitetas</v>
      </c>
    </row>
    <row r="484" spans="1:9" ht="75">
      <c r="A484" s="11">
        <v>482</v>
      </c>
      <c r="B484" s="18" t="str">
        <f t="shared" si="28"/>
        <v>ENERGETIKA IR TVARI APLINKA</v>
      </c>
      <c r="C484" s="18" t="str">
        <f t="shared" si="29"/>
        <v>Energijos ir kuro gamyba naudojant biomasę ar atliekas, atliekų apdorojimas, saugojimas ir šalinimas</v>
      </c>
      <c r="D484" s="18" t="str">
        <f t="shared" si="30"/>
        <v>Moksliniai tyrimai</v>
      </c>
      <c r="E484" s="46" t="s">
        <v>10</v>
      </c>
      <c r="F484" s="45" t="s">
        <v>346</v>
      </c>
      <c r="G484" s="27" t="s">
        <v>347</v>
      </c>
      <c r="H484" s="11">
        <v>31</v>
      </c>
      <c r="I484" s="12" t="str">
        <f t="shared" si="31"/>
        <v>Vytauto Didžiojo universitetas</v>
      </c>
    </row>
    <row r="485" spans="1:9" ht="75">
      <c r="A485" s="11">
        <v>483</v>
      </c>
      <c r="B485" s="18" t="str">
        <f t="shared" si="28"/>
        <v>ENERGETIKA IR TVARI APLINKA</v>
      </c>
      <c r="C485" s="18" t="str">
        <f t="shared" si="29"/>
        <v>Energijos ir kuro gamyba naudojant biomasę ar atliekas, atliekų apdorojimas, saugojimas ir šalinimas</v>
      </c>
      <c r="D485" s="18" t="str">
        <f t="shared" si="30"/>
        <v>Moksliniai tyrimai</v>
      </c>
      <c r="E485" s="104" t="s">
        <v>10</v>
      </c>
      <c r="F485" s="45" t="s">
        <v>2537</v>
      </c>
      <c r="G485" s="27" t="s">
        <v>2473</v>
      </c>
      <c r="H485" s="11">
        <v>11</v>
      </c>
      <c r="I485" s="12" t="str">
        <f t="shared" si="31"/>
        <v>Lietuvos energetikos institutas</v>
      </c>
    </row>
    <row r="486" spans="1:9" ht="75">
      <c r="A486" s="11">
        <v>484</v>
      </c>
      <c r="B486" s="18" t="str">
        <f t="shared" si="28"/>
        <v>ENERGETIKA IR TVARI APLINKA</v>
      </c>
      <c r="C486" s="18" t="str">
        <f t="shared" si="29"/>
        <v>Energijos ir kuro gamyba naudojant biomasę ar atliekas, atliekų apdorojimas, saugojimas ir šalinimas</v>
      </c>
      <c r="D486" s="18" t="str">
        <f t="shared" si="30"/>
        <v>Moksliniai tyrimai</v>
      </c>
      <c r="E486" s="104" t="s">
        <v>10</v>
      </c>
      <c r="F486" s="45" t="s">
        <v>2519</v>
      </c>
      <c r="G486" s="27" t="s">
        <v>2495</v>
      </c>
      <c r="H486" s="11">
        <v>11</v>
      </c>
      <c r="I486" s="12" t="str">
        <f t="shared" si="31"/>
        <v>Lietuvos energetikos institutas</v>
      </c>
    </row>
    <row r="487" spans="1:9" ht="75">
      <c r="A487" s="11">
        <v>485</v>
      </c>
      <c r="B487" s="18" t="str">
        <f t="shared" si="28"/>
        <v>ENERGETIKA IR TVARI APLINKA</v>
      </c>
      <c r="C487" s="18" t="str">
        <f t="shared" si="29"/>
        <v>Energijos ir kuro gamyba naudojant biomasę ar atliekas, atliekų apdorojimas, saugojimas ir šalinimas</v>
      </c>
      <c r="D487" s="18" t="str">
        <f t="shared" si="30"/>
        <v>Moksliniai tyrimai</v>
      </c>
      <c r="E487" s="70" t="s">
        <v>10</v>
      </c>
      <c r="F487" s="71" t="s">
        <v>768</v>
      </c>
      <c r="G487" s="34" t="s">
        <v>769</v>
      </c>
      <c r="H487" s="11">
        <v>33</v>
      </c>
      <c r="I487" s="12" t="str">
        <f t="shared" si="31"/>
        <v>Vilniaus Gedimino technikos universitetas</v>
      </c>
    </row>
    <row r="488" spans="1:9" ht="75">
      <c r="A488" s="11">
        <v>486</v>
      </c>
      <c r="B488" s="18" t="str">
        <f t="shared" si="28"/>
        <v>ENERGETIKA IR TVARI APLINKA</v>
      </c>
      <c r="C488" s="18" t="str">
        <f t="shared" si="29"/>
        <v>Energijos ir kuro gamyba naudojant biomasę ar atliekas, atliekų apdorojimas, saugojimas ir šalinimas</v>
      </c>
      <c r="D488" s="18" t="str">
        <f t="shared" si="30"/>
        <v>Moksliniai tyrimai</v>
      </c>
      <c r="E488" s="104" t="s">
        <v>10</v>
      </c>
      <c r="F488" s="45" t="s">
        <v>2496</v>
      </c>
      <c r="G488" s="27" t="s">
        <v>2497</v>
      </c>
      <c r="H488" s="11">
        <v>11</v>
      </c>
      <c r="I488" s="12" t="str">
        <f t="shared" si="31"/>
        <v>Lietuvos energetikos institutas</v>
      </c>
    </row>
    <row r="489" spans="1:9" ht="75">
      <c r="A489" s="11">
        <v>487</v>
      </c>
      <c r="B489" s="18" t="str">
        <f t="shared" si="28"/>
        <v>ENERGETIKA IR TVARI APLINKA</v>
      </c>
      <c r="C489" s="18" t="str">
        <f t="shared" si="29"/>
        <v>Energijos ir kuro gamyba naudojant biomasę ar atliekas, atliekų apdorojimas, saugojimas ir šalinimas</v>
      </c>
      <c r="D489" s="18" t="str">
        <f t="shared" si="30"/>
        <v>Moksliniai tyrimai</v>
      </c>
      <c r="E489" s="44" t="s">
        <v>10</v>
      </c>
      <c r="F489" s="45" t="s">
        <v>449</v>
      </c>
      <c r="G489" s="27" t="s">
        <v>445</v>
      </c>
      <c r="H489" s="11">
        <v>32</v>
      </c>
      <c r="I489" s="12" t="str">
        <f t="shared" si="31"/>
        <v>Vilniaus universitetas</v>
      </c>
    </row>
    <row r="490" spans="1:9" ht="90">
      <c r="A490" s="11">
        <v>488</v>
      </c>
      <c r="B490" s="18" t="str">
        <f t="shared" si="28"/>
        <v>ENERGETIKA IR TVARI APLINKA</v>
      </c>
      <c r="C490" s="18" t="str">
        <f t="shared" si="29"/>
        <v>Energijos ir kuro gamyba naudojant biomasę ar atliekas, atliekų apdorojimas, saugojimas ir šalinimas</v>
      </c>
      <c r="D490" s="18" t="str">
        <f t="shared" si="30"/>
        <v>Moksliniai tyrimai</v>
      </c>
      <c r="E490" s="57" t="s">
        <v>10</v>
      </c>
      <c r="F490" s="58" t="s">
        <v>276</v>
      </c>
      <c r="G490" s="29" t="s">
        <v>230</v>
      </c>
      <c r="H490" s="11">
        <v>22</v>
      </c>
      <c r="I490" s="12" t="str">
        <f t="shared" si="31"/>
        <v>VšĮ Kauno technologijos universitetas</v>
      </c>
    </row>
    <row r="491" spans="1:9" ht="75">
      <c r="A491" s="11">
        <v>489</v>
      </c>
      <c r="B491" s="18" t="str">
        <f t="shared" si="28"/>
        <v>ENERGETIKA IR TVARI APLINKA</v>
      </c>
      <c r="C491" s="18" t="str">
        <f t="shared" si="29"/>
        <v>Energijos ir kuro gamyba naudojant biomasę ar atliekas, atliekų apdorojimas, saugojimas ir šalinimas</v>
      </c>
      <c r="D491" s="18" t="str">
        <f t="shared" si="30"/>
        <v>Moksliniai tyrimai</v>
      </c>
      <c r="E491" s="44" t="s">
        <v>10</v>
      </c>
      <c r="F491" s="45" t="s">
        <v>3284</v>
      </c>
      <c r="G491" s="27" t="s">
        <v>182</v>
      </c>
      <c r="H491" s="11">
        <v>9</v>
      </c>
      <c r="I491" s="12" t="str">
        <f t="shared" si="31"/>
        <v>Šiaulių valstybinė kolegija</v>
      </c>
    </row>
    <row r="492" spans="1:9" ht="75">
      <c r="A492" s="11">
        <v>490</v>
      </c>
      <c r="B492" s="18" t="str">
        <f t="shared" si="28"/>
        <v>ENERGETIKA IR TVARI APLINKA</v>
      </c>
      <c r="C492" s="18" t="str">
        <f t="shared" si="29"/>
        <v>Energijos ir kuro gamyba naudojant biomasę ar atliekas, atliekų apdorojimas, saugojimas ir šalinimas</v>
      </c>
      <c r="D492" s="18" t="str">
        <f t="shared" si="30"/>
        <v>Moksliniai tyrimai</v>
      </c>
      <c r="E492" s="104" t="s">
        <v>10</v>
      </c>
      <c r="F492" s="45" t="s">
        <v>2532</v>
      </c>
      <c r="G492" s="27" t="s">
        <v>2345</v>
      </c>
      <c r="H492" s="11">
        <v>11</v>
      </c>
      <c r="I492" s="12" t="str">
        <f t="shared" si="31"/>
        <v>Lietuvos energetikos institutas</v>
      </c>
    </row>
    <row r="493" spans="1:9" ht="180">
      <c r="A493" s="11">
        <v>491</v>
      </c>
      <c r="B493" s="18" t="str">
        <f t="shared" si="28"/>
        <v>ENERGETIKA IR TVARI APLINKA</v>
      </c>
      <c r="C493" s="18" t="str">
        <f t="shared" si="29"/>
        <v>Energijos ir kuro gamyba naudojant biomasę ar atliekas, atliekų apdorojimas, saugojimas ir šalinimas</v>
      </c>
      <c r="D493" s="18" t="str">
        <f t="shared" si="30"/>
        <v>Moksliniai tyrimai</v>
      </c>
      <c r="E493" s="44" t="s">
        <v>10</v>
      </c>
      <c r="F493" s="45" t="s">
        <v>159</v>
      </c>
      <c r="G493" s="27" t="s">
        <v>146</v>
      </c>
      <c r="H493" s="11">
        <v>23</v>
      </c>
      <c r="I493" s="12" t="str">
        <f t="shared" si="31"/>
        <v>Klaipėdos universitetas</v>
      </c>
    </row>
    <row r="494" spans="1:9" ht="90">
      <c r="A494" s="11">
        <v>492</v>
      </c>
      <c r="B494" s="18" t="str">
        <f t="shared" si="28"/>
        <v>ENERGETIKA IR TVARI APLINKA</v>
      </c>
      <c r="C494" s="18" t="str">
        <f t="shared" si="29"/>
        <v>Energijos ir kuro gamyba naudojant biomasę ar atliekas, atliekų apdorojimas, saugojimas ir šalinimas</v>
      </c>
      <c r="D494" s="18" t="str">
        <f t="shared" si="30"/>
        <v>Moksliniai tyrimai</v>
      </c>
      <c r="E494" s="104" t="s">
        <v>10</v>
      </c>
      <c r="F494" s="45" t="s">
        <v>2523</v>
      </c>
      <c r="G494" s="27" t="s">
        <v>2499</v>
      </c>
      <c r="H494" s="11">
        <v>11</v>
      </c>
      <c r="I494" s="12" t="str">
        <f t="shared" si="31"/>
        <v>Lietuvos energetikos institutas</v>
      </c>
    </row>
    <row r="495" spans="1:9" ht="75">
      <c r="A495" s="11">
        <v>493</v>
      </c>
      <c r="B495" s="18" t="str">
        <f t="shared" si="28"/>
        <v>ENERGETIKA IR TVARI APLINKA</v>
      </c>
      <c r="C495" s="18" t="str">
        <f t="shared" si="29"/>
        <v>Energijos ir kuro gamyba naudojant biomasę ar atliekas, atliekų apdorojimas, saugojimas ir šalinimas</v>
      </c>
      <c r="D495" s="18" t="str">
        <f t="shared" si="30"/>
        <v>Moksliniai tyrimai</v>
      </c>
      <c r="E495" s="46" t="s">
        <v>10</v>
      </c>
      <c r="F495" s="45" t="s">
        <v>879</v>
      </c>
      <c r="G495" s="27" t="s">
        <v>836</v>
      </c>
      <c r="H495" s="11">
        <v>19</v>
      </c>
      <c r="I495" s="12" t="str">
        <f t="shared" si="31"/>
        <v>Aleksandro Stulginskio universitetas</v>
      </c>
    </row>
    <row r="496" spans="1:9" ht="90">
      <c r="A496" s="11">
        <v>494</v>
      </c>
      <c r="B496" s="18" t="str">
        <f t="shared" si="28"/>
        <v>ENERGETIKA IR TVARI APLINKA</v>
      </c>
      <c r="C496" s="18" t="str">
        <f t="shared" si="29"/>
        <v>Energijos ir kuro gamyba naudojant biomasę ar atliekas, atliekų apdorojimas, saugojimas ir šalinimas</v>
      </c>
      <c r="D496" s="18" t="str">
        <f t="shared" si="30"/>
        <v>Moksliniai tyrimai</v>
      </c>
      <c r="E496" s="104" t="s">
        <v>10</v>
      </c>
      <c r="F496" s="45" t="s">
        <v>2524</v>
      </c>
      <c r="G496" s="27" t="s">
        <v>2499</v>
      </c>
      <c r="H496" s="11">
        <v>11</v>
      </c>
      <c r="I496" s="12" t="str">
        <f t="shared" si="31"/>
        <v>Lietuvos energetikos institutas</v>
      </c>
    </row>
    <row r="497" spans="1:9" ht="105">
      <c r="A497" s="11">
        <v>495</v>
      </c>
      <c r="B497" s="18" t="str">
        <f t="shared" si="28"/>
        <v>ENERGETIKA IR TVARI APLINKA</v>
      </c>
      <c r="C497" s="18" t="str">
        <f t="shared" si="29"/>
        <v>Energijos ir kuro gamyba naudojant biomasę ar atliekas, atliekų apdorojimas, saugojimas ir šalinimas</v>
      </c>
      <c r="D497" s="18" t="str">
        <f t="shared" si="30"/>
        <v>Moksliniai tyrimai</v>
      </c>
      <c r="E497" s="104" t="s">
        <v>10</v>
      </c>
      <c r="F497" s="45" t="s">
        <v>2498</v>
      </c>
      <c r="G497" s="27" t="s">
        <v>2499</v>
      </c>
      <c r="H497" s="11">
        <v>11</v>
      </c>
      <c r="I497" s="12" t="str">
        <f t="shared" si="31"/>
        <v>Lietuvos energetikos institutas</v>
      </c>
    </row>
    <row r="498" spans="1:9" ht="75">
      <c r="A498" s="11">
        <v>496</v>
      </c>
      <c r="B498" s="18" t="str">
        <f t="shared" si="28"/>
        <v>ENERGETIKA IR TVARI APLINKA</v>
      </c>
      <c r="C498" s="18" t="str">
        <f t="shared" si="29"/>
        <v>Energijos ir kuro gamyba naudojant biomasę ar atliekas, atliekų apdorojimas, saugojimas ir šalinimas</v>
      </c>
      <c r="D498" s="18" t="str">
        <f t="shared" si="30"/>
        <v>Moksliniai tyrimai</v>
      </c>
      <c r="E498" s="104" t="s">
        <v>10</v>
      </c>
      <c r="F498" s="45" t="s">
        <v>2520</v>
      </c>
      <c r="G498" s="27" t="s">
        <v>2497</v>
      </c>
      <c r="H498" s="11">
        <v>11</v>
      </c>
      <c r="I498" s="12" t="str">
        <f t="shared" si="31"/>
        <v>Lietuvos energetikos institutas</v>
      </c>
    </row>
    <row r="499" spans="1:9" ht="75">
      <c r="A499" s="11">
        <v>497</v>
      </c>
      <c r="B499" s="18" t="str">
        <f t="shared" si="28"/>
        <v>ENERGETIKA IR TVARI APLINKA</v>
      </c>
      <c r="C499" s="18" t="str">
        <f t="shared" si="29"/>
        <v>Energijos ir kuro gamyba naudojant biomasę ar atliekas, atliekų apdorojimas, saugojimas ir šalinimas</v>
      </c>
      <c r="D499" s="18" t="str">
        <f t="shared" si="30"/>
        <v>Moksliniai tyrimai</v>
      </c>
      <c r="E499" s="46" t="s">
        <v>10</v>
      </c>
      <c r="F499" s="63" t="s">
        <v>742</v>
      </c>
      <c r="G499" s="27" t="s">
        <v>486</v>
      </c>
      <c r="H499" s="11">
        <v>33</v>
      </c>
      <c r="I499" s="12" t="str">
        <f t="shared" si="31"/>
        <v>Vilniaus Gedimino technikos universitetas</v>
      </c>
    </row>
    <row r="500" spans="1:9" ht="75">
      <c r="A500" s="11">
        <v>498</v>
      </c>
      <c r="B500" s="18" t="str">
        <f t="shared" si="28"/>
        <v>ENERGETIKA IR TVARI APLINKA</v>
      </c>
      <c r="C500" s="18" t="str">
        <f t="shared" si="29"/>
        <v>Energijos ir kuro gamyba naudojant biomasę ar atliekas, atliekų apdorojimas, saugojimas ir šalinimas</v>
      </c>
      <c r="D500" s="18" t="str">
        <f t="shared" si="30"/>
        <v>Moksliniai tyrimai</v>
      </c>
      <c r="E500" s="104" t="s">
        <v>10</v>
      </c>
      <c r="F500" s="45" t="s">
        <v>2526</v>
      </c>
      <c r="G500" s="27" t="s">
        <v>2475</v>
      </c>
      <c r="H500" s="11">
        <v>11</v>
      </c>
      <c r="I500" s="12" t="str">
        <f t="shared" si="31"/>
        <v>Lietuvos energetikos institutas</v>
      </c>
    </row>
    <row r="501" spans="1:9" ht="75">
      <c r="A501" s="11">
        <v>499</v>
      </c>
      <c r="B501" s="18" t="str">
        <f t="shared" si="28"/>
        <v>ENERGETIKA IR TVARI APLINKA</v>
      </c>
      <c r="C501" s="18" t="str">
        <f t="shared" si="29"/>
        <v>Energijos ir kuro gamyba naudojant biomasę ar atliekas, atliekų apdorojimas, saugojimas ir šalinimas</v>
      </c>
      <c r="D501" s="18" t="str">
        <f t="shared" si="30"/>
        <v>Moksliniai tyrimai</v>
      </c>
      <c r="E501" s="104" t="s">
        <v>10</v>
      </c>
      <c r="F501" s="45" t="s">
        <v>2521</v>
      </c>
      <c r="G501" s="27" t="s">
        <v>2497</v>
      </c>
      <c r="H501" s="11">
        <v>11</v>
      </c>
      <c r="I501" s="12" t="str">
        <f t="shared" si="31"/>
        <v>Lietuvos energetikos institutas</v>
      </c>
    </row>
    <row r="502" spans="1:9" ht="75">
      <c r="A502" s="11">
        <v>500</v>
      </c>
      <c r="B502" s="18" t="str">
        <f t="shared" si="28"/>
        <v>ENERGETIKA IR TVARI APLINKA</v>
      </c>
      <c r="C502" s="18" t="str">
        <f t="shared" si="29"/>
        <v>Energijos ir kuro gamyba naudojant biomasę ar atliekas, atliekų apdorojimas, saugojimas ir šalinimas</v>
      </c>
      <c r="D502" s="18" t="str">
        <f t="shared" si="30"/>
        <v>Moksliniai tyrimai</v>
      </c>
      <c r="E502" s="104" t="s">
        <v>10</v>
      </c>
      <c r="F502" s="45" t="s">
        <v>2538</v>
      </c>
      <c r="G502" s="27" t="s">
        <v>2475</v>
      </c>
      <c r="H502" s="11">
        <v>11</v>
      </c>
      <c r="I502" s="12" t="str">
        <f t="shared" si="31"/>
        <v>Lietuvos energetikos institutas</v>
      </c>
    </row>
    <row r="503" spans="1:9" ht="75">
      <c r="A503" s="11">
        <v>501</v>
      </c>
      <c r="B503" s="18" t="str">
        <f t="shared" si="28"/>
        <v>ENERGETIKA IR TVARI APLINKA</v>
      </c>
      <c r="C503" s="18" t="str">
        <f t="shared" si="29"/>
        <v>Energijos ir kuro gamyba naudojant biomasę ar atliekas, atliekų apdorojimas, saugojimas ir šalinimas</v>
      </c>
      <c r="D503" s="18" t="str">
        <f t="shared" si="30"/>
        <v>Moksliniai tyrimai</v>
      </c>
      <c r="E503" s="46" t="s">
        <v>10</v>
      </c>
      <c r="F503" s="63" t="s">
        <v>751</v>
      </c>
      <c r="G503" s="27" t="s">
        <v>746</v>
      </c>
      <c r="H503" s="11">
        <v>33</v>
      </c>
      <c r="I503" s="12" t="str">
        <f t="shared" si="31"/>
        <v>Vilniaus Gedimino technikos universitetas</v>
      </c>
    </row>
    <row r="504" spans="1:9" ht="75">
      <c r="A504" s="11">
        <v>502</v>
      </c>
      <c r="B504" s="18" t="str">
        <f t="shared" si="28"/>
        <v>ENERGETIKA IR TVARI APLINKA</v>
      </c>
      <c r="C504" s="18" t="str">
        <f t="shared" si="29"/>
        <v>Energijos ir kuro gamyba naudojant biomasę ar atliekas, atliekų apdorojimas, saugojimas ir šalinimas</v>
      </c>
      <c r="D504" s="18" t="str">
        <f t="shared" si="30"/>
        <v>Moksliniai tyrimai</v>
      </c>
      <c r="E504" s="46" t="s">
        <v>10</v>
      </c>
      <c r="F504" s="63" t="s">
        <v>740</v>
      </c>
      <c r="G504" s="27" t="s">
        <v>737</v>
      </c>
      <c r="H504" s="11">
        <v>33</v>
      </c>
      <c r="I504" s="12" t="str">
        <f t="shared" si="31"/>
        <v>Vilniaus Gedimino technikos universitetas</v>
      </c>
    </row>
    <row r="505" spans="1:9" ht="75">
      <c r="A505" s="11">
        <v>503</v>
      </c>
      <c r="B505" s="18" t="str">
        <f t="shared" si="28"/>
        <v>ENERGETIKA IR TVARI APLINKA</v>
      </c>
      <c r="C505" s="18" t="str">
        <f t="shared" si="29"/>
        <v>Energijos ir kuro gamyba naudojant biomasę ar atliekas, atliekų apdorojimas, saugojimas ir šalinimas</v>
      </c>
      <c r="D505" s="18" t="str">
        <f t="shared" si="30"/>
        <v>Moksliniai tyrimai</v>
      </c>
      <c r="E505" s="104" t="s">
        <v>10</v>
      </c>
      <c r="F505" s="45" t="s">
        <v>2517</v>
      </c>
      <c r="G505" s="27" t="s">
        <v>2495</v>
      </c>
      <c r="H505" s="11">
        <v>11</v>
      </c>
      <c r="I505" s="12" t="str">
        <f t="shared" si="31"/>
        <v>Lietuvos energetikos institutas</v>
      </c>
    </row>
    <row r="506" spans="1:9" ht="180">
      <c r="A506" s="11">
        <v>504</v>
      </c>
      <c r="B506" s="18" t="str">
        <f t="shared" si="28"/>
        <v>ENERGETIKA IR TVARI APLINKA</v>
      </c>
      <c r="C506" s="18" t="str">
        <f t="shared" si="29"/>
        <v>Energijos ir kuro gamyba naudojant biomasę ar atliekas, atliekų apdorojimas, saugojimas ir šalinimas</v>
      </c>
      <c r="D506" s="18" t="str">
        <f t="shared" si="30"/>
        <v>Moksliniai tyrimai</v>
      </c>
      <c r="E506" s="104" t="s">
        <v>10</v>
      </c>
      <c r="F506" s="45" t="s">
        <v>2522</v>
      </c>
      <c r="G506" s="27" t="s">
        <v>2499</v>
      </c>
      <c r="H506" s="11">
        <v>11</v>
      </c>
      <c r="I506" s="12" t="str">
        <f t="shared" si="31"/>
        <v>Lietuvos energetikos institutas</v>
      </c>
    </row>
    <row r="507" spans="1:9" ht="75">
      <c r="A507" s="11">
        <v>505</v>
      </c>
      <c r="B507" s="18" t="str">
        <f t="shared" si="28"/>
        <v>ENERGETIKA IR TVARI APLINKA</v>
      </c>
      <c r="C507" s="18" t="str">
        <f t="shared" si="29"/>
        <v>Energijos ir kuro gamyba naudojant biomasę ar atliekas, atliekų apdorojimas, saugojimas ir šalinimas</v>
      </c>
      <c r="D507" s="18" t="str">
        <f t="shared" si="30"/>
        <v>Moksliniai tyrimai</v>
      </c>
      <c r="E507" s="44" t="s">
        <v>10</v>
      </c>
      <c r="F507" s="45" t="s">
        <v>914</v>
      </c>
      <c r="G507" s="27" t="s">
        <v>865</v>
      </c>
      <c r="H507" s="11">
        <v>19</v>
      </c>
      <c r="I507" s="12" t="str">
        <f t="shared" si="31"/>
        <v>Aleksandro Stulginskio universitetas</v>
      </c>
    </row>
    <row r="508" spans="1:9" ht="75">
      <c r="A508" s="11">
        <v>506</v>
      </c>
      <c r="B508" s="18" t="str">
        <f t="shared" si="28"/>
        <v>ENERGETIKA IR TVARI APLINKA</v>
      </c>
      <c r="C508" s="18" t="str">
        <f t="shared" si="29"/>
        <v>Energijos ir kuro gamyba naudojant biomasę ar atliekas, atliekų apdorojimas, saugojimas ir šalinimas</v>
      </c>
      <c r="D508" s="18" t="str">
        <f t="shared" si="30"/>
        <v>Moksliniai tyrimai</v>
      </c>
      <c r="E508" s="44" t="s">
        <v>10</v>
      </c>
      <c r="F508" s="45" t="s">
        <v>172</v>
      </c>
      <c r="G508" s="27" t="s">
        <v>173</v>
      </c>
      <c r="H508" s="11">
        <v>2</v>
      </c>
      <c r="I508" s="12" t="str">
        <f t="shared" si="31"/>
        <v>Kauno miškų ir aplinkos inžinerijos kolegija</v>
      </c>
    </row>
    <row r="509" spans="1:9" ht="75">
      <c r="A509" s="11">
        <v>507</v>
      </c>
      <c r="B509" s="18" t="str">
        <f t="shared" si="28"/>
        <v>ENERGETIKA IR TVARI APLINKA</v>
      </c>
      <c r="C509" s="18" t="str">
        <f t="shared" si="29"/>
        <v>Energijos ir kuro gamyba naudojant biomasę ar atliekas, atliekų apdorojimas, saugojimas ir šalinimas</v>
      </c>
      <c r="D509" s="18" t="str">
        <f t="shared" si="30"/>
        <v>Moksliniai tyrimai</v>
      </c>
      <c r="E509" s="44" t="s">
        <v>10</v>
      </c>
      <c r="F509" s="45" t="s">
        <v>174</v>
      </c>
      <c r="G509" s="27" t="s">
        <v>175</v>
      </c>
      <c r="H509" s="11">
        <v>2</v>
      </c>
      <c r="I509" s="12" t="str">
        <f t="shared" si="31"/>
        <v>Kauno miškų ir aplinkos inžinerijos kolegija</v>
      </c>
    </row>
    <row r="510" spans="1:9" ht="105">
      <c r="A510" s="11">
        <v>508</v>
      </c>
      <c r="B510" s="18" t="str">
        <f t="shared" si="28"/>
        <v>ENERGETIKA IR TVARI APLINKA</v>
      </c>
      <c r="C510" s="18" t="str">
        <f t="shared" si="29"/>
        <v>Energijos ir kuro gamyba naudojant biomasę ar atliekas, atliekų apdorojimas, saugojimas ir šalinimas</v>
      </c>
      <c r="D510" s="18" t="str">
        <f t="shared" si="30"/>
        <v>Moksliniai tyrimai</v>
      </c>
      <c r="E510" s="104" t="s">
        <v>10</v>
      </c>
      <c r="F510" s="45" t="s">
        <v>2525</v>
      </c>
      <c r="G510" s="27" t="s">
        <v>2505</v>
      </c>
      <c r="H510" s="11">
        <v>11</v>
      </c>
      <c r="I510" s="12" t="str">
        <f t="shared" si="31"/>
        <v>Lietuvos energetikos institutas</v>
      </c>
    </row>
    <row r="511" spans="1:9" ht="240">
      <c r="A511" s="11">
        <v>509</v>
      </c>
      <c r="B511" s="18" t="str">
        <f t="shared" si="28"/>
        <v>ENERGETIKA IR TVARI APLINKA</v>
      </c>
      <c r="C511" s="18" t="str">
        <f t="shared" si="29"/>
        <v>Energijos ir kuro gamyba naudojant biomasę ar atliekas, atliekų apdorojimas, saugojimas ir šalinimas</v>
      </c>
      <c r="D511" s="18" t="str">
        <f t="shared" si="30"/>
        <v>Moksliniai tyrimai</v>
      </c>
      <c r="E511" s="55" t="s">
        <v>10</v>
      </c>
      <c r="F511" s="56" t="s">
        <v>284</v>
      </c>
      <c r="G511" s="29" t="s">
        <v>230</v>
      </c>
      <c r="H511" s="11">
        <v>22</v>
      </c>
      <c r="I511" s="12" t="str">
        <f t="shared" si="31"/>
        <v>VšĮ Kauno technologijos universitetas</v>
      </c>
    </row>
    <row r="512" spans="1:9" ht="120">
      <c r="A512" s="11">
        <v>510</v>
      </c>
      <c r="B512" s="18" t="str">
        <f t="shared" si="28"/>
        <v>ENERGETIKA IR TVARI APLINKA</v>
      </c>
      <c r="C512" s="18" t="str">
        <f t="shared" si="29"/>
        <v>Energijos ir kuro gamyba naudojant biomasę ar atliekas, atliekų apdorojimas, saugojimas ir šalinimas</v>
      </c>
      <c r="D512" s="18" t="str">
        <f t="shared" si="30"/>
        <v>Techninė galimybių studija</v>
      </c>
      <c r="E512" s="57" t="s">
        <v>8</v>
      </c>
      <c r="F512" s="58" t="s">
        <v>242</v>
      </c>
      <c r="G512" s="29" t="s">
        <v>230</v>
      </c>
      <c r="H512" s="11">
        <v>22</v>
      </c>
      <c r="I512" s="12" t="str">
        <f t="shared" si="31"/>
        <v>VšĮ Kauno technologijos universitetas</v>
      </c>
    </row>
    <row r="513" spans="1:9" ht="75">
      <c r="A513" s="11">
        <v>511</v>
      </c>
      <c r="B513" s="18" t="str">
        <f t="shared" si="28"/>
        <v>ENERGETIKA IR TVARI APLINKA</v>
      </c>
      <c r="C513" s="18" t="str">
        <f t="shared" si="29"/>
        <v>Energijos ir kuro gamyba naudojant biomasę ar atliekas, atliekų apdorojimas, saugojimas ir šalinimas</v>
      </c>
      <c r="D513" s="18" t="str">
        <f t="shared" si="30"/>
        <v>Techninė galimybių studija</v>
      </c>
      <c r="E513" s="44" t="s">
        <v>8</v>
      </c>
      <c r="F513" s="45" t="s">
        <v>331</v>
      </c>
      <c r="G513" s="27" t="s">
        <v>332</v>
      </c>
      <c r="H513" s="11">
        <v>18</v>
      </c>
      <c r="I513" s="12" t="str">
        <f t="shared" si="31"/>
        <v>Valstybinis mokslinių tyrimų institutas Fizinių ir technologijos mokslų centras</v>
      </c>
    </row>
    <row r="514" spans="1:9" ht="75">
      <c r="A514" s="11">
        <v>512</v>
      </c>
      <c r="B514" s="18" t="str">
        <f t="shared" si="28"/>
        <v>ENERGETIKA IR TVARI APLINKA</v>
      </c>
      <c r="C514" s="18" t="str">
        <f t="shared" si="29"/>
        <v>Energijos ir kuro gamyba naudojant biomasę ar atliekas, atliekų apdorojimas, saugojimas ir šalinimas</v>
      </c>
      <c r="D514" s="18" t="str">
        <f t="shared" si="30"/>
        <v>Techninė galimybių studija</v>
      </c>
      <c r="E514" s="46" t="s">
        <v>8</v>
      </c>
      <c r="F514" s="45" t="s">
        <v>869</v>
      </c>
      <c r="G514" s="27" t="s">
        <v>867</v>
      </c>
      <c r="H514" s="11">
        <v>19</v>
      </c>
      <c r="I514" s="12" t="str">
        <f t="shared" si="31"/>
        <v>Aleksandro Stulginskio universitetas</v>
      </c>
    </row>
    <row r="515" spans="1:9" ht="75">
      <c r="A515" s="11">
        <v>513</v>
      </c>
      <c r="B515" s="18" t="str">
        <f t="shared" ref="B515:B578" si="32">IF(ISBLANK(E515), ,VLOOKUP(E515, Kodai,2, FALSE))</f>
        <v>ENERGETIKA IR TVARI APLINKA</v>
      </c>
      <c r="C515" s="18" t="str">
        <f t="shared" ref="C515:C578" si="33">IF(ISBLANK(E515), ,VLOOKUP(E515, Kodai,3, FALSE))</f>
        <v>Energijos ir kuro gamyba naudojant biomasę ar atliekas, atliekų apdorojimas, saugojimas ir šalinimas</v>
      </c>
      <c r="D515" s="18" t="str">
        <f t="shared" ref="D515:D578" si="34">IF(ISBLANK(E515), ,VLOOKUP(E515, Kodai,4, FALSE))</f>
        <v>Techninė galimybių studija</v>
      </c>
      <c r="E515" s="46" t="s">
        <v>8</v>
      </c>
      <c r="F515" s="45" t="s">
        <v>426</v>
      </c>
      <c r="G515" s="27" t="s">
        <v>427</v>
      </c>
      <c r="H515" s="11">
        <v>32</v>
      </c>
      <c r="I515" s="12" t="str">
        <f t="shared" ref="I515:I578" si="35">IF(ISBLANK(H515), ,VLOOKUP(H515, Institucijos,2, FALSE))</f>
        <v>Vilniaus universitetas</v>
      </c>
    </row>
    <row r="516" spans="1:9" ht="75">
      <c r="A516" s="11">
        <v>514</v>
      </c>
      <c r="B516" s="18" t="str">
        <f t="shared" si="32"/>
        <v>ENERGETIKA IR TVARI APLINKA</v>
      </c>
      <c r="C516" s="18" t="str">
        <f t="shared" si="33"/>
        <v>Energijos ir kuro gamyba naudojant biomasę ar atliekas, atliekų apdorojimas, saugojimas ir šalinimas</v>
      </c>
      <c r="D516" s="18" t="str">
        <f t="shared" si="34"/>
        <v>Techninė galimybių studija</v>
      </c>
      <c r="E516" s="46" t="s">
        <v>8</v>
      </c>
      <c r="F516" s="63" t="s">
        <v>478</v>
      </c>
      <c r="G516" s="27" t="s">
        <v>479</v>
      </c>
      <c r="H516" s="11">
        <v>33</v>
      </c>
      <c r="I516" s="12" t="str">
        <f t="shared" si="35"/>
        <v>Vilniaus Gedimino technikos universitetas</v>
      </c>
    </row>
    <row r="517" spans="1:9" ht="75">
      <c r="A517" s="11">
        <v>515</v>
      </c>
      <c r="B517" s="18" t="str">
        <f t="shared" si="32"/>
        <v>ENERGETIKA IR TVARI APLINKA</v>
      </c>
      <c r="C517" s="18" t="str">
        <f t="shared" si="33"/>
        <v>Energijos ir kuro gamyba naudojant biomasę ar atliekas, atliekų apdorojimas, saugojimas ir šalinimas</v>
      </c>
      <c r="D517" s="18" t="str">
        <f t="shared" si="34"/>
        <v>Techninė galimybių studija</v>
      </c>
      <c r="E517" s="46" t="s">
        <v>8</v>
      </c>
      <c r="F517" s="45" t="s">
        <v>422</v>
      </c>
      <c r="G517" s="27" t="s">
        <v>423</v>
      </c>
      <c r="H517" s="11">
        <v>32</v>
      </c>
      <c r="I517" s="12" t="str">
        <f t="shared" si="35"/>
        <v>Vilniaus universitetas</v>
      </c>
    </row>
    <row r="518" spans="1:9" ht="75">
      <c r="A518" s="11">
        <v>516</v>
      </c>
      <c r="B518" s="18" t="str">
        <f t="shared" si="32"/>
        <v>ENERGETIKA IR TVARI APLINKA</v>
      </c>
      <c r="C518" s="18" t="str">
        <f t="shared" si="33"/>
        <v>Energijos ir kuro gamyba naudojant biomasę ar atliekas, atliekų apdorojimas, saugojimas ir šalinimas</v>
      </c>
      <c r="D518" s="18" t="str">
        <f t="shared" si="34"/>
        <v>Techninė galimybių studija</v>
      </c>
      <c r="E518" s="46" t="s">
        <v>8</v>
      </c>
      <c r="F518" s="45" t="s">
        <v>424</v>
      </c>
      <c r="G518" s="27" t="s">
        <v>425</v>
      </c>
      <c r="H518" s="11">
        <v>32</v>
      </c>
      <c r="I518" s="12" t="str">
        <f t="shared" si="35"/>
        <v>Vilniaus universitetas</v>
      </c>
    </row>
    <row r="519" spans="1:9" ht="75">
      <c r="A519" s="11">
        <v>517</v>
      </c>
      <c r="B519" s="18" t="str">
        <f t="shared" si="32"/>
        <v>ENERGETIKA IR TVARI APLINKA</v>
      </c>
      <c r="C519" s="18" t="str">
        <f t="shared" si="33"/>
        <v>Energijos ir kuro gamyba naudojant biomasę ar atliekas, atliekų apdorojimas, saugojimas ir šalinimas</v>
      </c>
      <c r="D519" s="18" t="str">
        <f t="shared" si="34"/>
        <v>Techninė galimybių studija</v>
      </c>
      <c r="E519" s="46" t="s">
        <v>8</v>
      </c>
      <c r="F519" s="45" t="s">
        <v>863</v>
      </c>
      <c r="G519" s="27" t="s">
        <v>861</v>
      </c>
      <c r="H519" s="11">
        <v>19</v>
      </c>
      <c r="I519" s="12" t="str">
        <f t="shared" si="35"/>
        <v>Aleksandro Stulginskio universitetas</v>
      </c>
    </row>
    <row r="520" spans="1:9" ht="75">
      <c r="A520" s="11">
        <v>518</v>
      </c>
      <c r="B520" s="18" t="str">
        <f t="shared" si="32"/>
        <v>ENERGETIKA IR TVARI APLINKA</v>
      </c>
      <c r="C520" s="18" t="str">
        <f t="shared" si="33"/>
        <v>Energijos ir kuro gamyba naudojant biomasę ar atliekas, atliekų apdorojimas, saugojimas ir šalinimas</v>
      </c>
      <c r="D520" s="18" t="str">
        <f t="shared" si="34"/>
        <v>Techninė galimybių studija</v>
      </c>
      <c r="E520" s="46" t="s">
        <v>8</v>
      </c>
      <c r="F520" s="45" t="s">
        <v>428</v>
      </c>
      <c r="G520" s="27" t="s">
        <v>429</v>
      </c>
      <c r="H520" s="11">
        <v>32</v>
      </c>
      <c r="I520" s="12" t="str">
        <f t="shared" si="35"/>
        <v>Vilniaus universitetas</v>
      </c>
    </row>
    <row r="521" spans="1:9" ht="75">
      <c r="A521" s="11">
        <v>519</v>
      </c>
      <c r="B521" s="18" t="str">
        <f t="shared" si="32"/>
        <v>ENERGETIKA IR TVARI APLINKA</v>
      </c>
      <c r="C521" s="18" t="str">
        <f t="shared" si="33"/>
        <v>Energijos ir kuro gamyba naudojant biomasę ar atliekas, atliekų apdorojimas, saugojimas ir šalinimas</v>
      </c>
      <c r="D521" s="18" t="str">
        <f t="shared" si="34"/>
        <v>Techninė galimybių studija</v>
      </c>
      <c r="E521" s="46" t="s">
        <v>8</v>
      </c>
      <c r="F521" s="67" t="s">
        <v>854</v>
      </c>
      <c r="G521" s="27" t="s">
        <v>836</v>
      </c>
      <c r="H521" s="11">
        <v>19</v>
      </c>
      <c r="I521" s="12" t="str">
        <f t="shared" si="35"/>
        <v>Aleksandro Stulginskio universitetas</v>
      </c>
    </row>
    <row r="522" spans="1:9" ht="75">
      <c r="A522" s="11">
        <v>520</v>
      </c>
      <c r="B522" s="18" t="str">
        <f t="shared" si="32"/>
        <v>ENERGETIKA IR TVARI APLINKA</v>
      </c>
      <c r="C522" s="18" t="str">
        <f t="shared" si="33"/>
        <v>Energijos ir kuro gamyba naudojant biomasę ar atliekas, atliekų apdorojimas, saugojimas ir šalinimas</v>
      </c>
      <c r="D522" s="18" t="str">
        <f t="shared" si="34"/>
        <v>Techninė galimybių studija</v>
      </c>
      <c r="E522" s="46" t="s">
        <v>8</v>
      </c>
      <c r="F522" s="45" t="s">
        <v>431</v>
      </c>
      <c r="G522" s="27" t="s">
        <v>432</v>
      </c>
      <c r="H522" s="11">
        <v>32</v>
      </c>
      <c r="I522" s="12" t="str">
        <f t="shared" si="35"/>
        <v>Vilniaus universitetas</v>
      </c>
    </row>
    <row r="523" spans="1:9" ht="75">
      <c r="A523" s="11">
        <v>521</v>
      </c>
      <c r="B523" s="18" t="str">
        <f t="shared" si="32"/>
        <v>ENERGETIKA IR TVARI APLINKA</v>
      </c>
      <c r="C523" s="18" t="str">
        <f t="shared" si="33"/>
        <v>Energijos ir kuro gamyba naudojant biomasę ar atliekas, atliekų apdorojimas, saugojimas ir šalinimas</v>
      </c>
      <c r="D523" s="18" t="str">
        <f t="shared" si="34"/>
        <v>Techninė galimybių studija</v>
      </c>
      <c r="E523" s="46" t="s">
        <v>8</v>
      </c>
      <c r="F523" s="45" t="s">
        <v>858</v>
      </c>
      <c r="G523" s="27" t="s">
        <v>859</v>
      </c>
      <c r="H523" s="11">
        <v>19</v>
      </c>
      <c r="I523" s="12" t="str">
        <f t="shared" si="35"/>
        <v>Aleksandro Stulginskio universitetas</v>
      </c>
    </row>
    <row r="524" spans="1:9" ht="75">
      <c r="A524" s="11">
        <v>522</v>
      </c>
      <c r="B524" s="18" t="str">
        <f t="shared" si="32"/>
        <v>ENERGETIKA IR TVARI APLINKA</v>
      </c>
      <c r="C524" s="18" t="str">
        <f t="shared" si="33"/>
        <v>Energijos ir kuro gamyba naudojant biomasę ar atliekas, atliekų apdorojimas, saugojimas ir šalinimas</v>
      </c>
      <c r="D524" s="18" t="str">
        <f t="shared" si="34"/>
        <v>Techninė galimybių studija</v>
      </c>
      <c r="E524" s="104" t="s">
        <v>8</v>
      </c>
      <c r="F524" s="45" t="s">
        <v>2527</v>
      </c>
      <c r="G524" s="27" t="s">
        <v>2475</v>
      </c>
      <c r="H524" s="11">
        <v>11</v>
      </c>
      <c r="I524" s="12" t="str">
        <f t="shared" si="35"/>
        <v>Lietuvos energetikos institutas</v>
      </c>
    </row>
    <row r="525" spans="1:9" ht="75">
      <c r="A525" s="11">
        <v>523</v>
      </c>
      <c r="B525" s="18" t="str">
        <f t="shared" si="32"/>
        <v>ENERGETIKA IR TVARI APLINKA</v>
      </c>
      <c r="C525" s="18" t="str">
        <f t="shared" si="33"/>
        <v>Energijos ir kuro gamyba naudojant biomasę ar atliekas, atliekų apdorojimas, saugojimas ir šalinimas</v>
      </c>
      <c r="D525" s="18" t="str">
        <f t="shared" si="34"/>
        <v>Techninė galimybių studija</v>
      </c>
      <c r="E525" s="44" t="s">
        <v>8</v>
      </c>
      <c r="F525" s="45" t="s">
        <v>444</v>
      </c>
      <c r="G525" s="27" t="s">
        <v>445</v>
      </c>
      <c r="H525" s="11">
        <v>32</v>
      </c>
      <c r="I525" s="12" t="str">
        <f t="shared" si="35"/>
        <v>Vilniaus universitetas</v>
      </c>
    </row>
    <row r="526" spans="1:9" ht="75">
      <c r="A526" s="11">
        <v>524</v>
      </c>
      <c r="B526" s="18" t="str">
        <f t="shared" si="32"/>
        <v>ENERGETIKA IR TVARI APLINKA</v>
      </c>
      <c r="C526" s="18" t="str">
        <f t="shared" si="33"/>
        <v>Energijos ir kuro gamyba naudojant biomasę ar atliekas, atliekų apdorojimas, saugojimas ir šalinimas</v>
      </c>
      <c r="D526" s="18" t="str">
        <f t="shared" si="34"/>
        <v>Techninė galimybių studija</v>
      </c>
      <c r="E526" s="44" t="s">
        <v>8</v>
      </c>
      <c r="F526" s="45" t="s">
        <v>928</v>
      </c>
      <c r="G526" s="27" t="s">
        <v>875</v>
      </c>
      <c r="H526" s="11">
        <v>19</v>
      </c>
      <c r="I526" s="12" t="str">
        <f t="shared" si="35"/>
        <v>Aleksandro Stulginskio universitetas</v>
      </c>
    </row>
    <row r="527" spans="1:9" ht="120">
      <c r="A527" s="11">
        <v>525</v>
      </c>
      <c r="B527" s="18" t="str">
        <f t="shared" si="32"/>
        <v>ENERGETIKA IR TVARI APLINKA</v>
      </c>
      <c r="C527" s="18" t="str">
        <f t="shared" si="33"/>
        <v>Energijos ir kuro gamyba naudojant biomasę ar atliekas, atliekų apdorojimas, saugojimas ir šalinimas</v>
      </c>
      <c r="D527" s="18" t="str">
        <f t="shared" si="34"/>
        <v>Techninė galimybių studija</v>
      </c>
      <c r="E527" s="57" t="s">
        <v>8</v>
      </c>
      <c r="F527" s="58" t="s">
        <v>240</v>
      </c>
      <c r="G527" s="29" t="s">
        <v>230</v>
      </c>
      <c r="H527" s="11">
        <v>22</v>
      </c>
      <c r="I527" s="12" t="str">
        <f t="shared" si="35"/>
        <v>VšĮ Kauno technologijos universitetas</v>
      </c>
    </row>
    <row r="528" spans="1:9" ht="75">
      <c r="A528" s="11">
        <v>526</v>
      </c>
      <c r="B528" s="18" t="str">
        <f t="shared" si="32"/>
        <v>ENERGETIKA IR TVARI APLINKA</v>
      </c>
      <c r="C528" s="18" t="str">
        <f t="shared" si="33"/>
        <v>Energijos ir kuro gamyba naudojant biomasę ar atliekas, atliekų apdorojimas, saugojimas ir šalinimas</v>
      </c>
      <c r="D528" s="18" t="str">
        <f t="shared" si="34"/>
        <v>Techninė galimybių studija</v>
      </c>
      <c r="E528" s="104" t="s">
        <v>8</v>
      </c>
      <c r="F528" s="45" t="s">
        <v>2500</v>
      </c>
      <c r="G528" s="27" t="s">
        <v>2501</v>
      </c>
      <c r="H528" s="11">
        <v>11</v>
      </c>
      <c r="I528" s="12" t="str">
        <f t="shared" si="35"/>
        <v>Lietuvos energetikos institutas</v>
      </c>
    </row>
    <row r="529" spans="1:9" ht="75">
      <c r="A529" s="11">
        <v>527</v>
      </c>
      <c r="B529" s="18" t="str">
        <f t="shared" si="32"/>
        <v>ENERGETIKA IR TVARI APLINKA</v>
      </c>
      <c r="C529" s="18" t="str">
        <f t="shared" si="33"/>
        <v>Energijos ir kuro gamyba naudojant biomasę ar atliekas, atliekų apdorojimas, saugojimas ir šalinimas</v>
      </c>
      <c r="D529" s="18" t="str">
        <f t="shared" si="34"/>
        <v>Techninė galimybių studija</v>
      </c>
      <c r="E529" s="46" t="s">
        <v>8</v>
      </c>
      <c r="F529" s="45" t="s">
        <v>874</v>
      </c>
      <c r="G529" s="27" t="s">
        <v>875</v>
      </c>
      <c r="H529" s="11">
        <v>19</v>
      </c>
      <c r="I529" s="12" t="str">
        <f t="shared" si="35"/>
        <v>Aleksandro Stulginskio universitetas</v>
      </c>
    </row>
    <row r="530" spans="1:9" ht="105">
      <c r="A530" s="11">
        <v>528</v>
      </c>
      <c r="B530" s="18" t="str">
        <f t="shared" si="32"/>
        <v>ENERGETIKA IR TVARI APLINKA</v>
      </c>
      <c r="C530" s="18" t="str">
        <f t="shared" si="33"/>
        <v>Energijos ir kuro gamyba naudojant biomasę ar atliekas, atliekų apdorojimas, saugojimas ir šalinimas</v>
      </c>
      <c r="D530" s="18" t="str">
        <f t="shared" si="34"/>
        <v>Techninė galimybių studija</v>
      </c>
      <c r="E530" s="55" t="s">
        <v>8</v>
      </c>
      <c r="F530" s="54" t="s">
        <v>248</v>
      </c>
      <c r="G530" s="29" t="s">
        <v>230</v>
      </c>
      <c r="H530" s="11">
        <v>22</v>
      </c>
      <c r="I530" s="12" t="str">
        <f t="shared" si="35"/>
        <v>VšĮ Kauno technologijos universitetas</v>
      </c>
    </row>
    <row r="531" spans="1:9" ht="75">
      <c r="A531" s="11">
        <v>529</v>
      </c>
      <c r="B531" s="18" t="str">
        <f t="shared" si="32"/>
        <v>ENERGETIKA IR TVARI APLINKA</v>
      </c>
      <c r="C531" s="18" t="str">
        <f t="shared" si="33"/>
        <v>Energijos ir kuro gamyba naudojant biomasę ar atliekas, atliekų apdorojimas, saugojimas ir šalinimas</v>
      </c>
      <c r="D531" s="18" t="str">
        <f t="shared" si="34"/>
        <v>Techninė galimybių studija</v>
      </c>
      <c r="E531" s="104" t="s">
        <v>8</v>
      </c>
      <c r="F531" s="45" t="s">
        <v>2502</v>
      </c>
      <c r="G531" s="27" t="s">
        <v>2503</v>
      </c>
      <c r="H531" s="11">
        <v>11</v>
      </c>
      <c r="I531" s="12" t="str">
        <f t="shared" si="35"/>
        <v>Lietuvos energetikos institutas</v>
      </c>
    </row>
    <row r="532" spans="1:9" ht="75">
      <c r="A532" s="11">
        <v>530</v>
      </c>
      <c r="B532" s="18" t="str">
        <f t="shared" si="32"/>
        <v>ENERGETIKA IR TVARI APLINKA</v>
      </c>
      <c r="C532" s="18" t="str">
        <f t="shared" si="33"/>
        <v>Energijos ir kuro gamyba naudojant biomasę ar atliekas, atliekų apdorojimas, saugojimas ir šalinimas</v>
      </c>
      <c r="D532" s="18" t="str">
        <f t="shared" si="34"/>
        <v>Techninė galimybių studija</v>
      </c>
      <c r="E532" s="44" t="s">
        <v>8</v>
      </c>
      <c r="F532" s="45" t="s">
        <v>168</v>
      </c>
      <c r="G532" s="27" t="s">
        <v>167</v>
      </c>
      <c r="H532" s="11">
        <v>2</v>
      </c>
      <c r="I532" s="12" t="str">
        <f t="shared" si="35"/>
        <v>Kauno miškų ir aplinkos inžinerijos kolegija</v>
      </c>
    </row>
    <row r="533" spans="1:9" ht="75">
      <c r="A533" s="11">
        <v>531</v>
      </c>
      <c r="B533" s="18" t="str">
        <f t="shared" si="32"/>
        <v>ENERGETIKA IR TVARI APLINKA</v>
      </c>
      <c r="C533" s="18" t="str">
        <f t="shared" si="33"/>
        <v>Energijos ir kuro gamyba naudojant biomasę ar atliekas, atliekų apdorojimas, saugojimas ir šalinimas</v>
      </c>
      <c r="D533" s="18" t="str">
        <f t="shared" si="34"/>
        <v>Techninė galimybių studija</v>
      </c>
      <c r="E533" s="46" t="s">
        <v>8</v>
      </c>
      <c r="F533" s="45" t="s">
        <v>481</v>
      </c>
      <c r="G533" s="27" t="s">
        <v>482</v>
      </c>
      <c r="H533" s="11">
        <v>33</v>
      </c>
      <c r="I533" s="12" t="str">
        <f t="shared" si="35"/>
        <v>Vilniaus Gedimino technikos universitetas</v>
      </c>
    </row>
    <row r="534" spans="1:9" ht="75">
      <c r="A534" s="11">
        <v>532</v>
      </c>
      <c r="B534" s="18" t="str">
        <f t="shared" si="32"/>
        <v>ENERGETIKA IR TVARI APLINKA</v>
      </c>
      <c r="C534" s="18" t="str">
        <f t="shared" si="33"/>
        <v>Energijos ir kuro gamyba naudojant biomasę ar atliekas, atliekų apdorojimas, saugojimas ir šalinimas</v>
      </c>
      <c r="D534" s="18" t="str">
        <f t="shared" si="34"/>
        <v>Techninė galimybių studija</v>
      </c>
      <c r="E534" s="46" t="s">
        <v>8</v>
      </c>
      <c r="F534" s="45" t="s">
        <v>885</v>
      </c>
      <c r="G534" s="27" t="s">
        <v>836</v>
      </c>
      <c r="H534" s="11">
        <v>19</v>
      </c>
      <c r="I534" s="12" t="str">
        <f t="shared" si="35"/>
        <v>Aleksandro Stulginskio universitetas</v>
      </c>
    </row>
    <row r="535" spans="1:9" ht="75">
      <c r="A535" s="11">
        <v>533</v>
      </c>
      <c r="B535" s="18" t="str">
        <f t="shared" si="32"/>
        <v>ENERGETIKA IR TVARI APLINKA</v>
      </c>
      <c r="C535" s="18" t="str">
        <f t="shared" si="33"/>
        <v>Energijos ir kuro gamyba naudojant biomasę ar atliekas, atliekų apdorojimas, saugojimas ir šalinimas</v>
      </c>
      <c r="D535" s="18" t="str">
        <f t="shared" si="34"/>
        <v>Techninė galimybių studija</v>
      </c>
      <c r="E535" s="46" t="s">
        <v>8</v>
      </c>
      <c r="F535" s="63" t="s">
        <v>745</v>
      </c>
      <c r="G535" s="27" t="s">
        <v>746</v>
      </c>
      <c r="H535" s="11">
        <v>33</v>
      </c>
      <c r="I535" s="12" t="str">
        <f t="shared" si="35"/>
        <v>Vilniaus Gedimino technikos universitetas</v>
      </c>
    </row>
    <row r="536" spans="1:9" ht="120">
      <c r="A536" s="11">
        <v>534</v>
      </c>
      <c r="B536" s="18" t="str">
        <f t="shared" si="32"/>
        <v>ENERGETIKA IR TVARI APLINKA</v>
      </c>
      <c r="C536" s="18" t="str">
        <f t="shared" si="33"/>
        <v>Energijos ir kuro gamyba naudojant biomasę ar atliekas, atliekų apdorojimas, saugojimas ir šalinimas</v>
      </c>
      <c r="D536" s="18" t="str">
        <f t="shared" si="34"/>
        <v>Techninė galimybių studija</v>
      </c>
      <c r="E536" s="57" t="s">
        <v>8</v>
      </c>
      <c r="F536" s="58" t="s">
        <v>245</v>
      </c>
      <c r="G536" s="29" t="s">
        <v>230</v>
      </c>
      <c r="H536" s="11">
        <v>22</v>
      </c>
      <c r="I536" s="12" t="str">
        <f t="shared" si="35"/>
        <v>VšĮ Kauno technologijos universitetas</v>
      </c>
    </row>
    <row r="537" spans="1:9" ht="75">
      <c r="A537" s="11">
        <v>535</v>
      </c>
      <c r="B537" s="18" t="str">
        <f t="shared" si="32"/>
        <v>ENERGETIKA IR TVARI APLINKA</v>
      </c>
      <c r="C537" s="18" t="str">
        <f t="shared" si="33"/>
        <v>Energijos ir kuro gamyba naudojant biomasę ar atliekas, atliekų apdorojimas, saugojimas ir šalinimas</v>
      </c>
      <c r="D537" s="18" t="str">
        <f t="shared" si="34"/>
        <v>Techninė galimybių studija</v>
      </c>
      <c r="E537" s="55" t="s">
        <v>8</v>
      </c>
      <c r="F537" s="56" t="s">
        <v>244</v>
      </c>
      <c r="G537" s="29" t="s">
        <v>230</v>
      </c>
      <c r="H537" s="11">
        <v>22</v>
      </c>
      <c r="I537" s="12" t="str">
        <f t="shared" si="35"/>
        <v>VšĮ Kauno technologijos universitetas</v>
      </c>
    </row>
    <row r="538" spans="1:9" ht="135">
      <c r="A538" s="11">
        <v>536</v>
      </c>
      <c r="B538" s="18" t="str">
        <f t="shared" si="32"/>
        <v>ENERGETIKA IR TVARI APLINKA</v>
      </c>
      <c r="C538" s="18" t="str">
        <f t="shared" si="33"/>
        <v>Energijos ir kuro gamyba naudojant biomasę ar atliekas, atliekų apdorojimas, saugojimas ir šalinimas</v>
      </c>
      <c r="D538" s="18" t="str">
        <f t="shared" si="34"/>
        <v>Techninė galimybių studija</v>
      </c>
      <c r="E538" s="57" t="s">
        <v>8</v>
      </c>
      <c r="F538" s="58" t="s">
        <v>241</v>
      </c>
      <c r="G538" s="29" t="s">
        <v>230</v>
      </c>
      <c r="H538" s="11">
        <v>22</v>
      </c>
      <c r="I538" s="12" t="str">
        <f t="shared" si="35"/>
        <v>VšĮ Kauno technologijos universitetas</v>
      </c>
    </row>
    <row r="539" spans="1:9" ht="75">
      <c r="A539" s="11">
        <v>537</v>
      </c>
      <c r="B539" s="18" t="str">
        <f t="shared" si="32"/>
        <v>ENERGETIKA IR TVARI APLINKA</v>
      </c>
      <c r="C539" s="18" t="str">
        <f t="shared" si="33"/>
        <v>Energijos ir kuro gamyba naudojant biomasę ar atliekas, atliekų apdorojimas, saugojimas ir šalinimas</v>
      </c>
      <c r="D539" s="18" t="str">
        <f t="shared" si="34"/>
        <v>Techninė galimybių studija</v>
      </c>
      <c r="E539" s="44" t="s">
        <v>8</v>
      </c>
      <c r="F539" s="45" t="s">
        <v>925</v>
      </c>
      <c r="G539" s="27" t="s">
        <v>926</v>
      </c>
      <c r="H539" s="11">
        <v>19</v>
      </c>
      <c r="I539" s="12" t="str">
        <f t="shared" si="35"/>
        <v>Aleksandro Stulginskio universitetas</v>
      </c>
    </row>
    <row r="540" spans="1:9" ht="75">
      <c r="A540" s="11">
        <v>538</v>
      </c>
      <c r="B540" s="18" t="str">
        <f t="shared" si="32"/>
        <v>ENERGETIKA IR TVARI APLINKA</v>
      </c>
      <c r="C540" s="18" t="str">
        <f t="shared" si="33"/>
        <v>Energijos ir kuro gamyba naudojant biomasę ar atliekas, atliekų apdorojimas, saugojimas ir šalinimas</v>
      </c>
      <c r="D540" s="18" t="str">
        <f t="shared" si="34"/>
        <v>Techninė galimybių studija</v>
      </c>
      <c r="E540" s="46" t="s">
        <v>8</v>
      </c>
      <c r="F540" s="67" t="s">
        <v>857</v>
      </c>
      <c r="G540" s="27" t="s">
        <v>836</v>
      </c>
      <c r="H540" s="11">
        <v>19</v>
      </c>
      <c r="I540" s="12" t="str">
        <f t="shared" si="35"/>
        <v>Aleksandro Stulginskio universitetas</v>
      </c>
    </row>
    <row r="541" spans="1:9" ht="75">
      <c r="A541" s="11">
        <v>539</v>
      </c>
      <c r="B541" s="18" t="str">
        <f t="shared" si="32"/>
        <v>ENERGETIKA IR TVARI APLINKA</v>
      </c>
      <c r="C541" s="18" t="str">
        <f t="shared" si="33"/>
        <v>Energijos ir kuro gamyba naudojant biomasę ar atliekas, atliekų apdorojimas, saugojimas ir šalinimas</v>
      </c>
      <c r="D541" s="18" t="str">
        <f t="shared" si="34"/>
        <v>Techninė galimybių studija</v>
      </c>
      <c r="E541" s="44" t="s">
        <v>8</v>
      </c>
      <c r="F541" s="45" t="s">
        <v>326</v>
      </c>
      <c r="G541" s="27" t="s">
        <v>327</v>
      </c>
      <c r="H541" s="11">
        <v>18</v>
      </c>
      <c r="I541" s="12" t="str">
        <f t="shared" si="35"/>
        <v>Valstybinis mokslinių tyrimų institutas Fizinių ir technologijos mokslų centras</v>
      </c>
    </row>
    <row r="542" spans="1:9" ht="75">
      <c r="A542" s="11">
        <v>540</v>
      </c>
      <c r="B542" s="18" t="str">
        <f t="shared" si="32"/>
        <v>ENERGETIKA IR TVARI APLINKA</v>
      </c>
      <c r="C542" s="18" t="str">
        <f t="shared" si="33"/>
        <v>Energijos ir kuro gamyba naudojant biomasę ar atliekas, atliekų apdorojimas, saugojimas ir šalinimas</v>
      </c>
      <c r="D542" s="18" t="str">
        <f t="shared" si="34"/>
        <v>Techninė galimybių studija</v>
      </c>
      <c r="E542" s="70" t="s">
        <v>8</v>
      </c>
      <c r="F542" s="71" t="s">
        <v>771</v>
      </c>
      <c r="G542" s="34" t="s">
        <v>769</v>
      </c>
      <c r="H542" s="11">
        <v>33</v>
      </c>
      <c r="I542" s="12" t="str">
        <f t="shared" si="35"/>
        <v>Vilniaus Gedimino technikos universitetas</v>
      </c>
    </row>
    <row r="543" spans="1:9" ht="75">
      <c r="A543" s="11">
        <v>541</v>
      </c>
      <c r="B543" s="18" t="str">
        <f t="shared" si="32"/>
        <v>ENERGETIKA IR TVARI APLINKA</v>
      </c>
      <c r="C543" s="18" t="str">
        <f t="shared" si="33"/>
        <v>Energijos ir kuro gamyba naudojant biomasę ar atliekas, atliekų apdorojimas, saugojimas ir šalinimas</v>
      </c>
      <c r="D543" s="18" t="str">
        <f t="shared" si="34"/>
        <v>Techninė galimybių studija</v>
      </c>
      <c r="E543" s="46" t="s">
        <v>8</v>
      </c>
      <c r="F543" s="45" t="s">
        <v>856</v>
      </c>
      <c r="G543" s="27" t="s">
        <v>836</v>
      </c>
      <c r="H543" s="11">
        <v>19</v>
      </c>
      <c r="I543" s="12" t="str">
        <f t="shared" si="35"/>
        <v>Aleksandro Stulginskio universitetas</v>
      </c>
    </row>
    <row r="544" spans="1:9" ht="75">
      <c r="A544" s="11">
        <v>542</v>
      </c>
      <c r="B544" s="18" t="str">
        <f t="shared" si="32"/>
        <v>ENERGETIKA IR TVARI APLINKA</v>
      </c>
      <c r="C544" s="18" t="str">
        <f t="shared" si="33"/>
        <v>Energijos ir kuro gamyba naudojant biomasę ar atliekas, atliekų apdorojimas, saugojimas ir šalinimas</v>
      </c>
      <c r="D544" s="18" t="str">
        <f t="shared" si="34"/>
        <v>Techninė galimybių studija</v>
      </c>
      <c r="E544" s="46" t="s">
        <v>8</v>
      </c>
      <c r="F544" s="45" t="s">
        <v>180</v>
      </c>
      <c r="G544" s="27" t="s">
        <v>176</v>
      </c>
      <c r="H544" s="11">
        <v>21</v>
      </c>
      <c r="I544" s="12" t="str">
        <f t="shared" si="35"/>
        <v>Gamtos tyrimų centas</v>
      </c>
    </row>
    <row r="545" spans="1:9" ht="75">
      <c r="A545" s="11">
        <v>543</v>
      </c>
      <c r="B545" s="18" t="str">
        <f t="shared" si="32"/>
        <v>ENERGETIKA IR TVARI APLINKA</v>
      </c>
      <c r="C545" s="18" t="str">
        <f t="shared" si="33"/>
        <v>Energijos ir kuro gamyba naudojant biomasę ar atliekas, atliekų apdorojimas, saugojimas ir šalinimas</v>
      </c>
      <c r="D545" s="18" t="str">
        <f t="shared" si="34"/>
        <v>Techninė galimybių studija</v>
      </c>
      <c r="E545" s="46" t="s">
        <v>8</v>
      </c>
      <c r="F545" s="45" t="s">
        <v>487</v>
      </c>
      <c r="G545" s="27" t="s">
        <v>488</v>
      </c>
      <c r="H545" s="11">
        <v>33</v>
      </c>
      <c r="I545" s="12" t="str">
        <f t="shared" si="35"/>
        <v>Vilniaus Gedimino technikos universitetas</v>
      </c>
    </row>
    <row r="546" spans="1:9" ht="75">
      <c r="A546" s="11">
        <v>544</v>
      </c>
      <c r="B546" s="18" t="str">
        <f t="shared" si="32"/>
        <v>ENERGETIKA IR TVARI APLINKA</v>
      </c>
      <c r="C546" s="18" t="str">
        <f t="shared" si="33"/>
        <v>Energijos ir kuro gamyba naudojant biomasę ar atliekas, atliekų apdorojimas, saugojimas ir šalinimas</v>
      </c>
      <c r="D546" s="18" t="str">
        <f t="shared" si="34"/>
        <v>Techninė galimybių studija</v>
      </c>
      <c r="E546" s="46" t="s">
        <v>8</v>
      </c>
      <c r="F546" s="45" t="s">
        <v>868</v>
      </c>
      <c r="G546" s="27" t="s">
        <v>865</v>
      </c>
      <c r="H546" s="11">
        <v>19</v>
      </c>
      <c r="I546" s="12" t="str">
        <f t="shared" si="35"/>
        <v>Aleksandro Stulginskio universitetas</v>
      </c>
    </row>
    <row r="547" spans="1:9" ht="90">
      <c r="A547" s="11">
        <v>545</v>
      </c>
      <c r="B547" s="18" t="str">
        <f t="shared" si="32"/>
        <v>ENERGETIKA IR TVARI APLINKA</v>
      </c>
      <c r="C547" s="18" t="str">
        <f t="shared" si="33"/>
        <v>Energijos ir kuro gamyba naudojant biomasę ar atliekas, atliekų apdorojimas, saugojimas ir šalinimas</v>
      </c>
      <c r="D547" s="18" t="str">
        <f t="shared" si="34"/>
        <v>Techninė galimybių studija</v>
      </c>
      <c r="E547" s="46" t="s">
        <v>8</v>
      </c>
      <c r="F547" s="45" t="s">
        <v>225</v>
      </c>
      <c r="G547" s="27" t="s">
        <v>226</v>
      </c>
      <c r="H547" s="11">
        <v>12</v>
      </c>
      <c r="I547" s="12" t="str">
        <f t="shared" si="35"/>
        <v>Lietuvos agrarinių ir miškų mokslų centras</v>
      </c>
    </row>
    <row r="548" spans="1:9" ht="75">
      <c r="A548" s="11">
        <v>546</v>
      </c>
      <c r="B548" s="18" t="str">
        <f t="shared" si="32"/>
        <v>ENERGETIKA IR TVARI APLINKA</v>
      </c>
      <c r="C548" s="18" t="str">
        <f t="shared" si="33"/>
        <v>Energijos ir kuro gamyba naudojant biomasę ar atliekas, atliekų apdorojimas, saugojimas ir šalinimas</v>
      </c>
      <c r="D548" s="18" t="str">
        <f t="shared" si="34"/>
        <v>Techninė galimybių studija</v>
      </c>
      <c r="E548" s="44" t="s">
        <v>8</v>
      </c>
      <c r="F548" s="45" t="s">
        <v>922</v>
      </c>
      <c r="G548" s="27" t="s">
        <v>867</v>
      </c>
      <c r="H548" s="11">
        <v>19</v>
      </c>
      <c r="I548" s="12" t="str">
        <f t="shared" si="35"/>
        <v>Aleksandro Stulginskio universitetas</v>
      </c>
    </row>
    <row r="549" spans="1:9" ht="75">
      <c r="A549" s="11">
        <v>547</v>
      </c>
      <c r="B549" s="18" t="str">
        <f t="shared" si="32"/>
        <v>ENERGETIKA IR TVARI APLINKA</v>
      </c>
      <c r="C549" s="18" t="str">
        <f t="shared" si="33"/>
        <v>Energijos ir kuro gamyba naudojant biomasę ar atliekas, atliekų apdorojimas, saugojimas ir šalinimas</v>
      </c>
      <c r="D549" s="18" t="str">
        <f t="shared" si="34"/>
        <v>Techninė galimybių studija</v>
      </c>
      <c r="E549" s="44" t="s">
        <v>8</v>
      </c>
      <c r="F549" s="45" t="s">
        <v>921</v>
      </c>
      <c r="G549" s="27" t="s">
        <v>865</v>
      </c>
      <c r="H549" s="11">
        <v>19</v>
      </c>
      <c r="I549" s="12" t="str">
        <f t="shared" si="35"/>
        <v>Aleksandro Stulginskio universitetas</v>
      </c>
    </row>
    <row r="550" spans="1:9" ht="105">
      <c r="A550" s="11">
        <v>548</v>
      </c>
      <c r="B550" s="18" t="str">
        <f t="shared" si="32"/>
        <v>ENERGETIKA IR TVARI APLINKA</v>
      </c>
      <c r="C550" s="18" t="str">
        <f t="shared" si="33"/>
        <v>Energijos ir kuro gamyba naudojant biomasę ar atliekas, atliekų apdorojimas, saugojimas ir šalinimas</v>
      </c>
      <c r="D550" s="18" t="str">
        <f t="shared" si="34"/>
        <v>Techninė galimybių studija</v>
      </c>
      <c r="E550" s="104" t="s">
        <v>8</v>
      </c>
      <c r="F550" s="45" t="s">
        <v>2518</v>
      </c>
      <c r="G550" s="27" t="s">
        <v>2495</v>
      </c>
      <c r="H550" s="11">
        <v>11</v>
      </c>
      <c r="I550" s="12" t="str">
        <f t="shared" si="35"/>
        <v>Lietuvos energetikos institutas</v>
      </c>
    </row>
    <row r="551" spans="1:9" ht="75">
      <c r="A551" s="11">
        <v>549</v>
      </c>
      <c r="B551" s="18" t="str">
        <f t="shared" si="32"/>
        <v>ENERGETIKA IR TVARI APLINKA</v>
      </c>
      <c r="C551" s="18" t="str">
        <f t="shared" si="33"/>
        <v>Energijos ir kuro gamyba naudojant biomasę ar atliekas, atliekų apdorojimas, saugojimas ir šalinimas</v>
      </c>
      <c r="D551" s="18" t="str">
        <f t="shared" si="34"/>
        <v>Techninė galimybių studija</v>
      </c>
      <c r="E551" s="44" t="s">
        <v>8</v>
      </c>
      <c r="F551" s="45" t="s">
        <v>448</v>
      </c>
      <c r="G551" s="27" t="s">
        <v>445</v>
      </c>
      <c r="H551" s="11">
        <v>32</v>
      </c>
      <c r="I551" s="12" t="str">
        <f t="shared" si="35"/>
        <v>Vilniaus universitetas</v>
      </c>
    </row>
    <row r="552" spans="1:9" ht="75">
      <c r="A552" s="11">
        <v>550</v>
      </c>
      <c r="B552" s="18" t="str">
        <f t="shared" si="32"/>
        <v>ENERGETIKA IR TVARI APLINKA</v>
      </c>
      <c r="C552" s="18" t="str">
        <f t="shared" si="33"/>
        <v>Energijos ir kuro gamyba naudojant biomasę ar atliekas, atliekų apdorojimas, saugojimas ir šalinimas</v>
      </c>
      <c r="D552" s="18" t="str">
        <f t="shared" si="34"/>
        <v>Techninė galimybių studija</v>
      </c>
      <c r="E552" s="46" t="s">
        <v>8</v>
      </c>
      <c r="F552" s="63" t="s">
        <v>480</v>
      </c>
      <c r="G552" s="27" t="s">
        <v>479</v>
      </c>
      <c r="H552" s="11">
        <v>33</v>
      </c>
      <c r="I552" s="12" t="str">
        <f t="shared" si="35"/>
        <v>Vilniaus Gedimino technikos universitetas</v>
      </c>
    </row>
    <row r="553" spans="1:9" ht="75">
      <c r="A553" s="11">
        <v>551</v>
      </c>
      <c r="B553" s="18" t="str">
        <f t="shared" si="32"/>
        <v>ENERGETIKA IR TVARI APLINKA</v>
      </c>
      <c r="C553" s="18" t="str">
        <f t="shared" si="33"/>
        <v>Energijos ir kuro gamyba naudojant biomasę ar atliekas, atliekų apdorojimas, saugojimas ir šalinimas</v>
      </c>
      <c r="D553" s="18" t="str">
        <f t="shared" si="34"/>
        <v>Techninė galimybių studija</v>
      </c>
      <c r="E553" s="44" t="s">
        <v>8</v>
      </c>
      <c r="F553" s="45" t="s">
        <v>177</v>
      </c>
      <c r="G553" s="27" t="s">
        <v>176</v>
      </c>
      <c r="H553" s="11">
        <v>21</v>
      </c>
      <c r="I553" s="12" t="str">
        <f t="shared" si="35"/>
        <v>Gamtos tyrimų centas</v>
      </c>
    </row>
    <row r="554" spans="1:9" ht="90">
      <c r="A554" s="11">
        <v>552</v>
      </c>
      <c r="B554" s="18" t="str">
        <f t="shared" si="32"/>
        <v>ENERGETIKA IR TVARI APLINKA</v>
      </c>
      <c r="C554" s="18" t="str">
        <f t="shared" si="33"/>
        <v>Energijos ir kuro gamyba naudojant biomasę ar atliekas, atliekų apdorojimas, saugojimas ir šalinimas</v>
      </c>
      <c r="D554" s="18" t="str">
        <f t="shared" si="34"/>
        <v>Techninė galimybių studija</v>
      </c>
      <c r="E554" s="57" t="s">
        <v>8</v>
      </c>
      <c r="F554" s="58" t="s">
        <v>275</v>
      </c>
      <c r="G554" s="29" t="s">
        <v>230</v>
      </c>
      <c r="H554" s="11">
        <v>22</v>
      </c>
      <c r="I554" s="12" t="str">
        <f t="shared" si="35"/>
        <v>VšĮ Kauno technologijos universitetas</v>
      </c>
    </row>
    <row r="555" spans="1:9" ht="75">
      <c r="A555" s="11">
        <v>553</v>
      </c>
      <c r="B555" s="18" t="str">
        <f t="shared" si="32"/>
        <v>ENERGETIKA IR TVARI APLINKA</v>
      </c>
      <c r="C555" s="18" t="str">
        <f t="shared" si="33"/>
        <v>Energijos ir kuro gamyba naudojant biomasę ar atliekas, atliekų apdorojimas, saugojimas ir šalinimas</v>
      </c>
      <c r="D555" s="18" t="str">
        <f t="shared" si="34"/>
        <v>Techninė galimybių studija</v>
      </c>
      <c r="E555" s="68" t="s">
        <v>8</v>
      </c>
      <c r="F555" s="69" t="s">
        <v>766</v>
      </c>
      <c r="G555" s="33" t="s">
        <v>547</v>
      </c>
      <c r="H555" s="11">
        <v>33</v>
      </c>
      <c r="I555" s="12" t="str">
        <f t="shared" si="35"/>
        <v>Vilniaus Gedimino technikos universitetas</v>
      </c>
    </row>
    <row r="556" spans="1:9" ht="75">
      <c r="A556" s="11">
        <v>554</v>
      </c>
      <c r="B556" s="18" t="str">
        <f t="shared" si="32"/>
        <v>ENERGETIKA IR TVARI APLINKA</v>
      </c>
      <c r="C556" s="18" t="str">
        <f t="shared" si="33"/>
        <v>Energijos ir kuro gamyba naudojant biomasę ar atliekas, atliekų apdorojimas, saugojimas ir šalinimas</v>
      </c>
      <c r="D556" s="18" t="str">
        <f t="shared" si="34"/>
        <v>Techninė galimybių studija</v>
      </c>
      <c r="E556" s="46" t="s">
        <v>8</v>
      </c>
      <c r="F556" s="45" t="s">
        <v>860</v>
      </c>
      <c r="G556" s="27" t="s">
        <v>861</v>
      </c>
      <c r="H556" s="11">
        <v>19</v>
      </c>
      <c r="I556" s="12" t="str">
        <f t="shared" si="35"/>
        <v>Aleksandro Stulginskio universitetas</v>
      </c>
    </row>
    <row r="557" spans="1:9" ht="75">
      <c r="A557" s="11">
        <v>555</v>
      </c>
      <c r="B557" s="18" t="str">
        <f t="shared" si="32"/>
        <v>ENERGETIKA IR TVARI APLINKA</v>
      </c>
      <c r="C557" s="18" t="str">
        <f t="shared" si="33"/>
        <v>Energijos ir kuro gamyba naudojant biomasę ar atliekas, atliekų apdorojimas, saugojimas ir šalinimas</v>
      </c>
      <c r="D557" s="18" t="str">
        <f t="shared" si="34"/>
        <v>Techninė galimybių studija</v>
      </c>
      <c r="E557" s="46" t="s">
        <v>8</v>
      </c>
      <c r="F557" s="45" t="s">
        <v>870</v>
      </c>
      <c r="G557" s="27" t="s">
        <v>871</v>
      </c>
      <c r="H557" s="11">
        <v>19</v>
      </c>
      <c r="I557" s="12" t="str">
        <f t="shared" si="35"/>
        <v>Aleksandro Stulginskio universitetas</v>
      </c>
    </row>
    <row r="558" spans="1:9" ht="75">
      <c r="A558" s="11">
        <v>556</v>
      </c>
      <c r="B558" s="18" t="str">
        <f t="shared" si="32"/>
        <v>ENERGETIKA IR TVARI APLINKA</v>
      </c>
      <c r="C558" s="18" t="str">
        <f t="shared" si="33"/>
        <v>Energijos ir kuro gamyba naudojant biomasę ar atliekas, atliekų apdorojimas, saugojimas ir šalinimas</v>
      </c>
      <c r="D558" s="18" t="str">
        <f t="shared" si="34"/>
        <v>Techninė galimybių studija</v>
      </c>
      <c r="E558" s="46" t="s">
        <v>8</v>
      </c>
      <c r="F558" s="45" t="s">
        <v>873</v>
      </c>
      <c r="G558" s="27" t="s">
        <v>871</v>
      </c>
      <c r="H558" s="11">
        <v>19</v>
      </c>
      <c r="I558" s="12" t="str">
        <f t="shared" si="35"/>
        <v>Aleksandro Stulginskio universitetas</v>
      </c>
    </row>
    <row r="559" spans="1:9" ht="75">
      <c r="A559" s="11">
        <v>557</v>
      </c>
      <c r="B559" s="18" t="str">
        <f t="shared" si="32"/>
        <v>ENERGETIKA IR TVARI APLINKA</v>
      </c>
      <c r="C559" s="18" t="str">
        <f t="shared" si="33"/>
        <v>Energijos ir kuro gamyba naudojant biomasę ar atliekas, atliekų apdorojimas, saugojimas ir šalinimas</v>
      </c>
      <c r="D559" s="18" t="str">
        <f t="shared" si="34"/>
        <v>Techninė galimybių studija</v>
      </c>
      <c r="E559" s="44" t="s">
        <v>8</v>
      </c>
      <c r="F559" s="45" t="s">
        <v>924</v>
      </c>
      <c r="G559" s="27" t="s">
        <v>923</v>
      </c>
      <c r="H559" s="11">
        <v>19</v>
      </c>
      <c r="I559" s="12" t="str">
        <f t="shared" si="35"/>
        <v>Aleksandro Stulginskio universitetas</v>
      </c>
    </row>
    <row r="560" spans="1:9" ht="75">
      <c r="A560" s="11">
        <v>558</v>
      </c>
      <c r="B560" s="18" t="str">
        <f t="shared" si="32"/>
        <v>ENERGETIKA IR TVARI APLINKA</v>
      </c>
      <c r="C560" s="18" t="str">
        <f t="shared" si="33"/>
        <v>Energijos ir kuro gamyba naudojant biomasę ar atliekas, atliekų apdorojimas, saugojimas ir šalinimas</v>
      </c>
      <c r="D560" s="18" t="str">
        <f t="shared" si="34"/>
        <v>Techninė galimybių studija</v>
      </c>
      <c r="E560" s="46" t="s">
        <v>8</v>
      </c>
      <c r="F560" s="48" t="s">
        <v>855</v>
      </c>
      <c r="G560" s="27" t="s">
        <v>836</v>
      </c>
      <c r="H560" s="11">
        <v>19</v>
      </c>
      <c r="I560" s="12" t="str">
        <f t="shared" si="35"/>
        <v>Aleksandro Stulginskio universitetas</v>
      </c>
    </row>
    <row r="561" spans="1:9" ht="75">
      <c r="A561" s="11">
        <v>559</v>
      </c>
      <c r="B561" s="18" t="str">
        <f t="shared" si="32"/>
        <v>ENERGETIKA IR TVARI APLINKA</v>
      </c>
      <c r="C561" s="18" t="str">
        <f t="shared" si="33"/>
        <v>Energijos ir kuro gamyba naudojant biomasę ar atliekas, atliekų apdorojimas, saugojimas ir šalinimas</v>
      </c>
      <c r="D561" s="18" t="str">
        <f t="shared" si="34"/>
        <v>Techninė galimybių studija</v>
      </c>
      <c r="E561" s="46" t="s">
        <v>8</v>
      </c>
      <c r="F561" s="67" t="s">
        <v>872</v>
      </c>
      <c r="G561" s="27" t="s">
        <v>871</v>
      </c>
      <c r="H561" s="11">
        <v>19</v>
      </c>
      <c r="I561" s="12" t="str">
        <f t="shared" si="35"/>
        <v>Aleksandro Stulginskio universitetas</v>
      </c>
    </row>
    <row r="562" spans="1:9" ht="75">
      <c r="A562" s="11">
        <v>560</v>
      </c>
      <c r="B562" s="18" t="str">
        <f t="shared" si="32"/>
        <v>ENERGETIKA IR TVARI APLINKA</v>
      </c>
      <c r="C562" s="18" t="str">
        <f t="shared" si="33"/>
        <v>Energijos ir kuro gamyba naudojant biomasę ar atliekas, atliekų apdorojimas, saugojimas ir šalinimas</v>
      </c>
      <c r="D562" s="18" t="str">
        <f t="shared" si="34"/>
        <v>Techninė galimybių studija</v>
      </c>
      <c r="E562" s="44" t="s">
        <v>8</v>
      </c>
      <c r="F562" s="45" t="s">
        <v>443</v>
      </c>
      <c r="G562" s="27" t="s">
        <v>440</v>
      </c>
      <c r="H562" s="11">
        <v>32</v>
      </c>
      <c r="I562" s="12" t="str">
        <f t="shared" si="35"/>
        <v>Vilniaus universitetas</v>
      </c>
    </row>
    <row r="563" spans="1:9" ht="75">
      <c r="A563" s="11">
        <v>561</v>
      </c>
      <c r="B563" s="18" t="str">
        <f t="shared" si="32"/>
        <v>ENERGETIKA IR TVARI APLINKA</v>
      </c>
      <c r="C563" s="18" t="str">
        <f t="shared" si="33"/>
        <v>Energijos ir kuro gamyba naudojant biomasę ar atliekas, atliekų apdorojimas, saugojimas ir šalinimas</v>
      </c>
      <c r="D563" s="18" t="str">
        <f t="shared" si="34"/>
        <v>Techninė galimybių studija</v>
      </c>
      <c r="E563" s="46" t="s">
        <v>8</v>
      </c>
      <c r="F563" s="45" t="s">
        <v>489</v>
      </c>
      <c r="G563" s="27" t="s">
        <v>490</v>
      </c>
      <c r="H563" s="11">
        <v>33</v>
      </c>
      <c r="I563" s="12" t="str">
        <f t="shared" si="35"/>
        <v>Vilniaus Gedimino technikos universitetas</v>
      </c>
    </row>
    <row r="564" spans="1:9" ht="75">
      <c r="A564" s="11">
        <v>562</v>
      </c>
      <c r="B564" s="18" t="str">
        <f t="shared" si="32"/>
        <v>ENERGETIKA IR TVARI APLINKA</v>
      </c>
      <c r="C564" s="18" t="str">
        <f t="shared" si="33"/>
        <v>Energijos ir kuro gamyba naudojant biomasę ar atliekas, atliekų apdorojimas, saugojimas ir šalinimas</v>
      </c>
      <c r="D564" s="18" t="str">
        <f t="shared" si="34"/>
        <v>Techninė galimybių studija</v>
      </c>
      <c r="E564" s="46" t="s">
        <v>8</v>
      </c>
      <c r="F564" s="45" t="s">
        <v>491</v>
      </c>
      <c r="G564" s="27" t="s">
        <v>490</v>
      </c>
      <c r="H564" s="11">
        <v>33</v>
      </c>
      <c r="I564" s="12" t="str">
        <f t="shared" si="35"/>
        <v>Vilniaus Gedimino technikos universitetas</v>
      </c>
    </row>
    <row r="565" spans="1:9" ht="75">
      <c r="A565" s="11">
        <v>563</v>
      </c>
      <c r="B565" s="18" t="str">
        <f t="shared" si="32"/>
        <v>ENERGETIKA IR TVARI APLINKA</v>
      </c>
      <c r="C565" s="18" t="str">
        <f t="shared" si="33"/>
        <v>Energijos ir kuro gamyba naudojant biomasę ar atliekas, atliekų apdorojimas, saugojimas ir šalinimas</v>
      </c>
      <c r="D565" s="18" t="str">
        <f t="shared" si="34"/>
        <v>Techninė galimybių studija</v>
      </c>
      <c r="E565" s="46" t="s">
        <v>8</v>
      </c>
      <c r="F565" s="67" t="s">
        <v>864</v>
      </c>
      <c r="G565" s="27" t="s">
        <v>865</v>
      </c>
      <c r="H565" s="11">
        <v>19</v>
      </c>
      <c r="I565" s="12" t="str">
        <f t="shared" si="35"/>
        <v>Aleksandro Stulginskio universitetas</v>
      </c>
    </row>
    <row r="566" spans="1:9" ht="75">
      <c r="A566" s="11">
        <v>564</v>
      </c>
      <c r="B566" s="18" t="str">
        <f t="shared" si="32"/>
        <v>ENERGETIKA IR TVARI APLINKA</v>
      </c>
      <c r="C566" s="18" t="str">
        <f t="shared" si="33"/>
        <v>Energijos ir kuro gamyba naudojant biomasę ar atliekas, atliekų apdorojimas, saugojimas ir šalinimas</v>
      </c>
      <c r="D566" s="18" t="str">
        <f t="shared" si="34"/>
        <v>Techninė galimybių studija</v>
      </c>
      <c r="E566" s="44" t="s">
        <v>8</v>
      </c>
      <c r="F566" s="45" t="s">
        <v>391</v>
      </c>
      <c r="G566" s="42" t="s">
        <v>365</v>
      </c>
      <c r="H566" s="11">
        <v>20</v>
      </c>
      <c r="I566" s="12" t="str">
        <f t="shared" si="35"/>
        <v>Baltijos pažangių technologijų institutas</v>
      </c>
    </row>
    <row r="567" spans="1:9" ht="75">
      <c r="A567" s="11">
        <v>565</v>
      </c>
      <c r="B567" s="18" t="str">
        <f t="shared" si="32"/>
        <v>ENERGETIKA IR TVARI APLINKA</v>
      </c>
      <c r="C567" s="18" t="str">
        <f t="shared" si="33"/>
        <v>Energijos ir kuro gamyba naudojant biomasę ar atliekas, atliekų apdorojimas, saugojimas ir šalinimas</v>
      </c>
      <c r="D567" s="18" t="str">
        <f t="shared" si="34"/>
        <v>Techninė galimybių studija</v>
      </c>
      <c r="E567" s="46" t="s">
        <v>8</v>
      </c>
      <c r="F567" s="65" t="s">
        <v>882</v>
      </c>
      <c r="G567" s="27" t="s">
        <v>836</v>
      </c>
      <c r="H567" s="11">
        <v>19</v>
      </c>
      <c r="I567" s="12" t="str">
        <f t="shared" si="35"/>
        <v>Aleksandro Stulginskio universitetas</v>
      </c>
    </row>
    <row r="568" spans="1:9" ht="75">
      <c r="A568" s="11">
        <v>566</v>
      </c>
      <c r="B568" s="18" t="str">
        <f t="shared" si="32"/>
        <v>ENERGETIKA IR TVARI APLINKA</v>
      </c>
      <c r="C568" s="18" t="str">
        <f t="shared" si="33"/>
        <v>Energijos ir kuro gamyba naudojant biomasę ar atliekas, atliekų apdorojimas, saugojimas ir šalinimas</v>
      </c>
      <c r="D568" s="18" t="str">
        <f t="shared" si="34"/>
        <v>Techninė galimybių studija</v>
      </c>
      <c r="E568" s="46" t="s">
        <v>8</v>
      </c>
      <c r="F568" s="63" t="s">
        <v>485</v>
      </c>
      <c r="G568" s="27" t="s">
        <v>486</v>
      </c>
      <c r="H568" s="11">
        <v>33</v>
      </c>
      <c r="I568" s="12" t="str">
        <f t="shared" si="35"/>
        <v>Vilniaus Gedimino technikos universitetas</v>
      </c>
    </row>
    <row r="569" spans="1:9" ht="90">
      <c r="A569" s="11">
        <v>567</v>
      </c>
      <c r="B569" s="18" t="str">
        <f t="shared" si="32"/>
        <v>ENERGETIKA IR TVARI APLINKA</v>
      </c>
      <c r="C569" s="18" t="str">
        <f t="shared" si="33"/>
        <v>Energijos ir kuro gamyba naudojant biomasę ar atliekas, atliekų apdorojimas, saugojimas ir šalinimas</v>
      </c>
      <c r="D569" s="18" t="str">
        <f t="shared" si="34"/>
        <v>Techninė galimybių studija</v>
      </c>
      <c r="E569" s="57" t="s">
        <v>8</v>
      </c>
      <c r="F569" s="58" t="s">
        <v>246</v>
      </c>
      <c r="G569" s="29" t="s">
        <v>230</v>
      </c>
      <c r="H569" s="11">
        <v>22</v>
      </c>
      <c r="I569" s="12" t="str">
        <f t="shared" si="35"/>
        <v>VšĮ Kauno technologijos universitetas</v>
      </c>
    </row>
    <row r="570" spans="1:9" ht="75">
      <c r="A570" s="11">
        <v>568</v>
      </c>
      <c r="B570" s="18" t="str">
        <f t="shared" si="32"/>
        <v>ENERGETIKA IR TVARI APLINKA</v>
      </c>
      <c r="C570" s="18" t="str">
        <f t="shared" si="33"/>
        <v>Energijos ir kuro gamyba naudojant biomasę ar atliekas, atliekų apdorojimas, saugojimas ir šalinimas</v>
      </c>
      <c r="D570" s="18" t="str">
        <f t="shared" si="34"/>
        <v>Techninė galimybių studija</v>
      </c>
      <c r="E570" s="57" t="s">
        <v>8</v>
      </c>
      <c r="F570" s="58" t="s">
        <v>243</v>
      </c>
      <c r="G570" s="29" t="s">
        <v>230</v>
      </c>
      <c r="H570" s="11">
        <v>22</v>
      </c>
      <c r="I570" s="12" t="str">
        <f t="shared" si="35"/>
        <v>VšĮ Kauno technologijos universitetas</v>
      </c>
    </row>
    <row r="571" spans="1:9" ht="135">
      <c r="A571" s="11">
        <v>569</v>
      </c>
      <c r="B571" s="18" t="str">
        <f t="shared" si="32"/>
        <v>ENERGETIKA IR TVARI APLINKA</v>
      </c>
      <c r="C571" s="18" t="str">
        <f t="shared" si="33"/>
        <v>Energijos ir kuro gamyba naudojant biomasę ar atliekas, atliekų apdorojimas, saugojimas ir šalinimas</v>
      </c>
      <c r="D571" s="18" t="str">
        <f t="shared" si="34"/>
        <v>Techninė galimybių studija</v>
      </c>
      <c r="E571" s="55" t="s">
        <v>8</v>
      </c>
      <c r="F571" s="56" t="s">
        <v>247</v>
      </c>
      <c r="G571" s="29" t="s">
        <v>230</v>
      </c>
      <c r="H571" s="11">
        <v>22</v>
      </c>
      <c r="I571" s="12" t="str">
        <f t="shared" si="35"/>
        <v>VšĮ Kauno technologijos universitetas</v>
      </c>
    </row>
    <row r="572" spans="1:9" ht="75">
      <c r="A572" s="11">
        <v>570</v>
      </c>
      <c r="B572" s="18" t="str">
        <f t="shared" si="32"/>
        <v>ENERGETIKA IR TVARI APLINKA</v>
      </c>
      <c r="C572" s="18" t="str">
        <f t="shared" si="33"/>
        <v>Energijos ir kuro gamyba naudojant biomasę ar atliekas, atliekų apdorojimas, saugojimas ir šalinimas</v>
      </c>
      <c r="D572" s="18" t="str">
        <f t="shared" si="34"/>
        <v>Techninė galimybių studija</v>
      </c>
      <c r="E572" s="46" t="s">
        <v>8</v>
      </c>
      <c r="F572" s="63" t="s">
        <v>749</v>
      </c>
      <c r="G572" s="27" t="s">
        <v>746</v>
      </c>
      <c r="H572" s="11">
        <v>33</v>
      </c>
      <c r="I572" s="12" t="str">
        <f t="shared" si="35"/>
        <v>Vilniaus Gedimino technikos universitetas</v>
      </c>
    </row>
    <row r="573" spans="1:9" ht="75">
      <c r="A573" s="11">
        <v>571</v>
      </c>
      <c r="B573" s="18" t="str">
        <f t="shared" si="32"/>
        <v>ENERGETIKA IR TVARI APLINKA</v>
      </c>
      <c r="C573" s="18" t="str">
        <f t="shared" si="33"/>
        <v>Energijos ir kuro gamyba naudojant biomasę ar atliekas, atliekų apdorojimas, saugojimas ir šalinimas</v>
      </c>
      <c r="D573" s="18" t="str">
        <f t="shared" si="34"/>
        <v>Techninė galimybių studija</v>
      </c>
      <c r="E573" s="46" t="s">
        <v>8</v>
      </c>
      <c r="F573" s="45" t="s">
        <v>483</v>
      </c>
      <c r="G573" s="27" t="s">
        <v>484</v>
      </c>
      <c r="H573" s="11">
        <v>33</v>
      </c>
      <c r="I573" s="12" t="str">
        <f t="shared" si="35"/>
        <v>Vilniaus Gedimino technikos universitetas</v>
      </c>
    </row>
    <row r="574" spans="1:9" ht="75">
      <c r="A574" s="11">
        <v>572</v>
      </c>
      <c r="B574" s="18" t="str">
        <f t="shared" si="32"/>
        <v>ENERGETIKA IR TVARI APLINKA</v>
      </c>
      <c r="C574" s="18" t="str">
        <f t="shared" si="33"/>
        <v>Energijos ir kuro gamyba naudojant biomasę ar atliekas, atliekų apdorojimas, saugojimas ir šalinimas</v>
      </c>
      <c r="D574" s="18" t="str">
        <f t="shared" si="34"/>
        <v>Techninė galimybių studija</v>
      </c>
      <c r="E574" s="44" t="s">
        <v>8</v>
      </c>
      <c r="F574" s="45" t="s">
        <v>336</v>
      </c>
      <c r="G574" s="27" t="s">
        <v>337</v>
      </c>
      <c r="H574" s="11">
        <v>24</v>
      </c>
      <c r="I574" s="12" t="str">
        <f t="shared" si="35"/>
        <v>Lietuvos edukologijos universitetas</v>
      </c>
    </row>
    <row r="575" spans="1:9" ht="75">
      <c r="A575" s="11">
        <v>573</v>
      </c>
      <c r="B575" s="18" t="str">
        <f t="shared" si="32"/>
        <v>ENERGETIKA IR TVARI APLINKA</v>
      </c>
      <c r="C575" s="18" t="str">
        <f t="shared" si="33"/>
        <v>Energijos ir kuro gamyba naudojant biomasę ar atliekas, atliekų apdorojimas, saugojimas ir šalinimas</v>
      </c>
      <c r="D575" s="18" t="str">
        <f t="shared" si="34"/>
        <v>Techninė galimybių studija</v>
      </c>
      <c r="E575" s="46" t="s">
        <v>8</v>
      </c>
      <c r="F575" s="45" t="s">
        <v>862</v>
      </c>
      <c r="G575" s="27" t="s">
        <v>861</v>
      </c>
      <c r="H575" s="11">
        <v>19</v>
      </c>
      <c r="I575" s="12" t="str">
        <f t="shared" si="35"/>
        <v>Aleksandro Stulginskio universitetas</v>
      </c>
    </row>
    <row r="576" spans="1:9" ht="75">
      <c r="A576" s="11">
        <v>574</v>
      </c>
      <c r="B576" s="18" t="str">
        <f t="shared" si="32"/>
        <v>ENERGETIKA IR TVARI APLINKA</v>
      </c>
      <c r="C576" s="18" t="str">
        <f t="shared" si="33"/>
        <v>Energijos ir kuro gamyba naudojant biomasę ar atliekas, atliekų apdorojimas, saugojimas ir šalinimas</v>
      </c>
      <c r="D576" s="18" t="str">
        <f t="shared" si="34"/>
        <v>Techninė galimybių studija</v>
      </c>
      <c r="E576" s="46" t="s">
        <v>8</v>
      </c>
      <c r="F576" s="65" t="s">
        <v>866</v>
      </c>
      <c r="G576" s="27" t="s">
        <v>867</v>
      </c>
      <c r="H576" s="11">
        <v>19</v>
      </c>
      <c r="I576" s="12" t="str">
        <f t="shared" si="35"/>
        <v>Aleksandro Stulginskio universitetas</v>
      </c>
    </row>
    <row r="577" spans="1:9" ht="75">
      <c r="A577" s="11">
        <v>575</v>
      </c>
      <c r="B577" s="18" t="str">
        <f t="shared" si="32"/>
        <v>ENERGETIKA IR TVARI APLINKA</v>
      </c>
      <c r="C577" s="18" t="str">
        <f t="shared" si="33"/>
        <v>Energijos ir kuro gamyba naudojant biomasę ar atliekas, atliekų apdorojimas, saugojimas ir šalinimas</v>
      </c>
      <c r="D577" s="18" t="str">
        <f t="shared" si="34"/>
        <v>Techninė galimybių studija</v>
      </c>
      <c r="E577" s="44" t="s">
        <v>8</v>
      </c>
      <c r="F577" s="45" t="s">
        <v>179</v>
      </c>
      <c r="G577" s="27" t="s">
        <v>176</v>
      </c>
      <c r="H577" s="11">
        <v>21</v>
      </c>
      <c r="I577" s="12" t="str">
        <f t="shared" si="35"/>
        <v>Gamtos tyrimų centas</v>
      </c>
    </row>
    <row r="578" spans="1:9" ht="240">
      <c r="A578" s="11">
        <v>576</v>
      </c>
      <c r="B578" s="18" t="str">
        <f t="shared" si="32"/>
        <v>ENERGETIKA IR TVARI APLINKA</v>
      </c>
      <c r="C578" s="18" t="str">
        <f t="shared" si="33"/>
        <v>Energijos ir kuro gamyba naudojant biomasę ar atliekas, atliekų apdorojimas, saugojimas ir šalinimas</v>
      </c>
      <c r="D578" s="18" t="str">
        <f t="shared" si="34"/>
        <v>Techninė galimybių studija</v>
      </c>
      <c r="E578" s="55" t="s">
        <v>8</v>
      </c>
      <c r="F578" s="56" t="s">
        <v>284</v>
      </c>
      <c r="G578" s="29" t="s">
        <v>230</v>
      </c>
      <c r="H578" s="11">
        <v>22</v>
      </c>
      <c r="I578" s="12" t="str">
        <f t="shared" si="35"/>
        <v>VšĮ Kauno technologijos universitetas</v>
      </c>
    </row>
    <row r="579" spans="1:9" ht="75">
      <c r="A579" s="11">
        <v>577</v>
      </c>
      <c r="B579" s="18" t="str">
        <f t="shared" ref="B579:B642" si="36">IF(ISBLANK(E579), ,VLOOKUP(E579, Kodai,2, FALSE))</f>
        <v>ENERGETIKA IR TVARI APLINKA</v>
      </c>
      <c r="C579" s="18" t="str">
        <f t="shared" ref="C579:C642" si="37">IF(ISBLANK(E579), ,VLOOKUP(E579, Kodai,3, FALSE))</f>
        <v>Energijos ir kuro gamyba naudojant biomasę ar atliekas, atliekų apdorojimas, saugojimas ir šalinimas</v>
      </c>
      <c r="D579" s="18" t="str">
        <f t="shared" ref="D579:D642" si="38">IF(ISBLANK(E579), ,VLOOKUP(E579, Kodai,4, FALSE))</f>
        <v>Techninė galimybių studija</v>
      </c>
      <c r="E579" s="46" t="s">
        <v>8</v>
      </c>
      <c r="F579" s="45" t="s">
        <v>430</v>
      </c>
      <c r="G579" s="27" t="s">
        <v>429</v>
      </c>
      <c r="H579" s="11">
        <v>32</v>
      </c>
      <c r="I579" s="12" t="str">
        <f t="shared" ref="I579:I642" si="39">IF(ISBLANK(H579), ,VLOOKUP(H579, Institucijos,2, FALSE))</f>
        <v>Vilniaus universitetas</v>
      </c>
    </row>
    <row r="580" spans="1:9" ht="75">
      <c r="A580" s="11">
        <v>578</v>
      </c>
      <c r="B580" s="18" t="str">
        <f t="shared" si="36"/>
        <v>ENERGETIKA IR TVARI APLINKA</v>
      </c>
      <c r="C580" s="18" t="str">
        <f t="shared" si="37"/>
        <v>Energijos ir kuro gamyba naudojant biomasę ar atliekas, atliekų apdorojimas, saugojimas ir šalinimas</v>
      </c>
      <c r="D580" s="18" t="str">
        <f t="shared" si="38"/>
        <v>Techninė galimybių studija</v>
      </c>
      <c r="E580" s="57" t="s">
        <v>8</v>
      </c>
      <c r="F580" s="58" t="s">
        <v>3283</v>
      </c>
      <c r="G580" s="29" t="s">
        <v>230</v>
      </c>
      <c r="H580" s="11">
        <v>22</v>
      </c>
      <c r="I580" s="12" t="str">
        <f t="shared" si="39"/>
        <v>VšĮ Kauno technologijos universitetas</v>
      </c>
    </row>
    <row r="581" spans="1:9" ht="75">
      <c r="A581" s="11">
        <v>579</v>
      </c>
      <c r="B581" s="18" t="str">
        <f t="shared" si="36"/>
        <v>ENERGETIKA IR TVARI APLINKA</v>
      </c>
      <c r="C581" s="18" t="str">
        <f t="shared" si="37"/>
        <v>Energijos ir kuro gamyba naudojant biomasę ar atliekas, atliekų apdorojimas, saugojimas ir šalinimas</v>
      </c>
      <c r="D581" s="18" t="str">
        <f t="shared" si="38"/>
        <v>Techninė galimybių studija</v>
      </c>
      <c r="E581" s="44" t="s">
        <v>8</v>
      </c>
      <c r="F581" s="45" t="s">
        <v>920</v>
      </c>
      <c r="G581" s="27" t="s">
        <v>917</v>
      </c>
      <c r="H581" s="11">
        <v>19</v>
      </c>
      <c r="I581" s="12" t="str">
        <f t="shared" si="39"/>
        <v>Aleksandro Stulginskio universitetas</v>
      </c>
    </row>
    <row r="582" spans="1:9" ht="90">
      <c r="A582" s="11">
        <v>580</v>
      </c>
      <c r="B582" s="18" t="str">
        <f t="shared" si="36"/>
        <v>ENERGETIKA IR TVARI APLINKA</v>
      </c>
      <c r="C582" s="18" t="str">
        <f t="shared" si="37"/>
        <v>Išmaniosios energijos generatorių, tinklų ir vartotojų energetinio efektyvumo, diagnostikos, stebėsenos, apskaitos ir valdymo sistemos</v>
      </c>
      <c r="D582" s="18" t="str">
        <f t="shared" si="38"/>
        <v>Eksperimentinė plėtra</v>
      </c>
      <c r="E582" s="46" t="s">
        <v>6</v>
      </c>
      <c r="F582" s="45" t="s">
        <v>476</v>
      </c>
      <c r="G582" s="27" t="s">
        <v>463</v>
      </c>
      <c r="H582" s="11">
        <v>33</v>
      </c>
      <c r="I582" s="12" t="str">
        <f t="shared" si="39"/>
        <v>Vilniaus Gedimino technikos universitetas</v>
      </c>
    </row>
    <row r="583" spans="1:9" ht="90">
      <c r="A583" s="11">
        <v>581</v>
      </c>
      <c r="B583" s="18" t="str">
        <f t="shared" si="36"/>
        <v>ENERGETIKA IR TVARI APLINKA</v>
      </c>
      <c r="C583" s="18" t="str">
        <f t="shared" si="37"/>
        <v>Išmaniosios energijos generatorių, tinklų ir vartotojų energetinio efektyvumo, diagnostikos, stebėsenos, apskaitos ir valdymo sistemos</v>
      </c>
      <c r="D583" s="18" t="str">
        <f t="shared" si="38"/>
        <v>Eksperimentinė plėtra</v>
      </c>
      <c r="E583" s="46" t="s">
        <v>6</v>
      </c>
      <c r="F583" s="45" t="s">
        <v>289</v>
      </c>
      <c r="G583" s="27" t="s">
        <v>290</v>
      </c>
      <c r="H583" s="11">
        <v>18</v>
      </c>
      <c r="I583" s="12" t="str">
        <f t="shared" si="39"/>
        <v>Valstybinis mokslinių tyrimų institutas Fizinių ir technologijos mokslų centras</v>
      </c>
    </row>
    <row r="584" spans="1:9" ht="90">
      <c r="A584" s="11">
        <v>582</v>
      </c>
      <c r="B584" s="18" t="str">
        <f t="shared" si="36"/>
        <v>ENERGETIKA IR TVARI APLINKA</v>
      </c>
      <c r="C584" s="18" t="str">
        <f t="shared" si="37"/>
        <v>Išmaniosios energijos generatorių, tinklų ir vartotojų energetinio efektyvumo, diagnostikos, stebėsenos, apskaitos ir valdymo sistemos</v>
      </c>
      <c r="D584" s="18" t="str">
        <f t="shared" si="38"/>
        <v>Eksperimentinė plėtra</v>
      </c>
      <c r="E584" s="46" t="s">
        <v>6</v>
      </c>
      <c r="F584" s="45" t="s">
        <v>294</v>
      </c>
      <c r="G584" s="27" t="s">
        <v>288</v>
      </c>
      <c r="H584" s="11">
        <v>18</v>
      </c>
      <c r="I584" s="12" t="str">
        <f t="shared" si="39"/>
        <v>Valstybinis mokslinių tyrimų institutas Fizinių ir technologijos mokslų centras</v>
      </c>
    </row>
    <row r="585" spans="1:9" ht="90">
      <c r="A585" s="11">
        <v>583</v>
      </c>
      <c r="B585" s="18" t="str">
        <f t="shared" si="36"/>
        <v>ENERGETIKA IR TVARI APLINKA</v>
      </c>
      <c r="C585" s="18" t="str">
        <f t="shared" si="37"/>
        <v>Išmaniosios energijos generatorių, tinklų ir vartotojų energetinio efektyvumo, diagnostikos, stebėsenos, apskaitos ir valdymo sistemos</v>
      </c>
      <c r="D585" s="18" t="str">
        <f t="shared" si="38"/>
        <v>Eksperimentinė plėtra</v>
      </c>
      <c r="E585" s="51" t="s">
        <v>6</v>
      </c>
      <c r="F585" s="52" t="s">
        <v>385</v>
      </c>
      <c r="G585" s="42" t="s">
        <v>374</v>
      </c>
      <c r="H585" s="11">
        <v>20</v>
      </c>
      <c r="I585" s="12" t="str">
        <f t="shared" si="39"/>
        <v>Baltijos pažangių technologijų institutas</v>
      </c>
    </row>
    <row r="586" spans="1:9" ht="90">
      <c r="A586" s="11">
        <v>584</v>
      </c>
      <c r="B586" s="18" t="str">
        <f t="shared" si="36"/>
        <v>ENERGETIKA IR TVARI APLINKA</v>
      </c>
      <c r="C586" s="18" t="str">
        <f t="shared" si="37"/>
        <v>Išmaniosios energijos generatorių, tinklų ir vartotojų energetinio efektyvumo, diagnostikos, stebėsenos, apskaitos ir valdymo sistemos</v>
      </c>
      <c r="D586" s="18" t="str">
        <f t="shared" si="38"/>
        <v>Eksperimentinė plėtra</v>
      </c>
      <c r="E586" s="51" t="s">
        <v>6</v>
      </c>
      <c r="F586" s="49" t="s">
        <v>384</v>
      </c>
      <c r="G586" s="42" t="s">
        <v>374</v>
      </c>
      <c r="H586" s="11">
        <v>20</v>
      </c>
      <c r="I586" s="12" t="str">
        <f t="shared" si="39"/>
        <v>Baltijos pažangių technologijų institutas</v>
      </c>
    </row>
    <row r="587" spans="1:9" ht="90">
      <c r="A587" s="11">
        <v>585</v>
      </c>
      <c r="B587" s="18" t="str">
        <f t="shared" si="36"/>
        <v>ENERGETIKA IR TVARI APLINKA</v>
      </c>
      <c r="C587" s="18" t="str">
        <f t="shared" si="37"/>
        <v>Išmaniosios energijos generatorių, tinklų ir vartotojų energetinio efektyvumo, diagnostikos, stebėsenos, apskaitos ir valdymo sistemos</v>
      </c>
      <c r="D587" s="18" t="str">
        <f t="shared" si="38"/>
        <v>Eksperimentinė plėtra</v>
      </c>
      <c r="E587" s="47" t="s">
        <v>6</v>
      </c>
      <c r="F587" s="45" t="s">
        <v>936</v>
      </c>
      <c r="G587" s="27" t="s">
        <v>930</v>
      </c>
      <c r="H587" s="11">
        <v>16</v>
      </c>
      <c r="I587" s="12" t="str">
        <f t="shared" si="39"/>
        <v>Šiaulių universitetas</v>
      </c>
    </row>
    <row r="588" spans="1:9" ht="150">
      <c r="A588" s="11">
        <v>586</v>
      </c>
      <c r="B588" s="18" t="str">
        <f t="shared" si="36"/>
        <v>ENERGETIKA IR TVARI APLINKA</v>
      </c>
      <c r="C588" s="18" t="str">
        <f t="shared" si="37"/>
        <v>Išmaniosios energijos generatorių, tinklų ir vartotojų energetinio efektyvumo, diagnostikos, stebėsenos, apskaitos ir valdymo sistemos</v>
      </c>
      <c r="D588" s="18" t="str">
        <f t="shared" si="38"/>
        <v>Eksperimentinė plėtra</v>
      </c>
      <c r="E588" s="55" t="s">
        <v>6</v>
      </c>
      <c r="F588" s="56" t="s">
        <v>273</v>
      </c>
      <c r="G588" s="29" t="s">
        <v>230</v>
      </c>
      <c r="H588" s="11">
        <v>22</v>
      </c>
      <c r="I588" s="12" t="str">
        <f t="shared" si="39"/>
        <v>VšĮ Kauno technologijos universitetas</v>
      </c>
    </row>
    <row r="589" spans="1:9" ht="90">
      <c r="A589" s="11">
        <v>587</v>
      </c>
      <c r="B589" s="18" t="str">
        <f t="shared" si="36"/>
        <v>ENERGETIKA IR TVARI APLINKA</v>
      </c>
      <c r="C589" s="18" t="str">
        <f t="shared" si="37"/>
        <v>Išmaniosios energijos generatorių, tinklų ir vartotojų energetinio efektyvumo, diagnostikos, stebėsenos, apskaitos ir valdymo sistemos</v>
      </c>
      <c r="D589" s="18" t="str">
        <f t="shared" si="38"/>
        <v>Eksperimentinė plėtra</v>
      </c>
      <c r="E589" s="55" t="s">
        <v>6</v>
      </c>
      <c r="F589" s="56" t="s">
        <v>237</v>
      </c>
      <c r="G589" s="29" t="s">
        <v>230</v>
      </c>
      <c r="H589" s="11">
        <v>22</v>
      </c>
      <c r="I589" s="12" t="str">
        <f t="shared" si="39"/>
        <v>VšĮ Kauno technologijos universitetas</v>
      </c>
    </row>
    <row r="590" spans="1:9" ht="90">
      <c r="A590" s="11">
        <v>588</v>
      </c>
      <c r="B590" s="18" t="str">
        <f t="shared" si="36"/>
        <v>ENERGETIKA IR TVARI APLINKA</v>
      </c>
      <c r="C590" s="18" t="str">
        <f t="shared" si="37"/>
        <v>Išmaniosios energijos generatorių, tinklų ir vartotojų energetinio efektyvumo, diagnostikos, stebėsenos, apskaitos ir valdymo sistemos</v>
      </c>
      <c r="D590" s="18" t="str">
        <f t="shared" si="38"/>
        <v>Eksperimentinė plėtra</v>
      </c>
      <c r="E590" s="46" t="s">
        <v>6</v>
      </c>
      <c r="F590" s="45" t="s">
        <v>292</v>
      </c>
      <c r="G590" s="27" t="s">
        <v>293</v>
      </c>
      <c r="H590" s="11">
        <v>18</v>
      </c>
      <c r="I590" s="12" t="str">
        <f t="shared" si="39"/>
        <v>Valstybinis mokslinių tyrimų institutas Fizinių ir technologijos mokslų centras</v>
      </c>
    </row>
    <row r="591" spans="1:9" ht="90">
      <c r="A591" s="11">
        <v>589</v>
      </c>
      <c r="B591" s="18" t="str">
        <f t="shared" si="36"/>
        <v>ENERGETIKA IR TVARI APLINKA</v>
      </c>
      <c r="C591" s="18" t="str">
        <f t="shared" si="37"/>
        <v>Išmaniosios energijos generatorių, tinklų ir vartotojų energetinio efektyvumo, diagnostikos, stebėsenos, apskaitos ir valdymo sistemos</v>
      </c>
      <c r="D591" s="18" t="str">
        <f t="shared" si="38"/>
        <v>Eksperimentinė plėtra</v>
      </c>
      <c r="E591" s="46" t="s">
        <v>6</v>
      </c>
      <c r="F591" s="45" t="s">
        <v>470</v>
      </c>
      <c r="G591" s="27" t="s">
        <v>471</v>
      </c>
      <c r="H591" s="11">
        <v>33</v>
      </c>
      <c r="I591" s="12" t="str">
        <f t="shared" si="39"/>
        <v>Vilniaus Gedimino technikos universitetas</v>
      </c>
    </row>
    <row r="592" spans="1:9" ht="90">
      <c r="A592" s="11">
        <v>590</v>
      </c>
      <c r="B592" s="18" t="str">
        <f t="shared" si="36"/>
        <v>ENERGETIKA IR TVARI APLINKA</v>
      </c>
      <c r="C592" s="18" t="str">
        <f t="shared" si="37"/>
        <v>Išmaniosios energijos generatorių, tinklų ir vartotojų energetinio efektyvumo, diagnostikos, stebėsenos, apskaitos ir valdymo sistemos</v>
      </c>
      <c r="D592" s="18" t="str">
        <f t="shared" si="38"/>
        <v>Eksperimentinė plėtra</v>
      </c>
      <c r="E592" s="46" t="s">
        <v>6</v>
      </c>
      <c r="F592" s="45" t="s">
        <v>139</v>
      </c>
      <c r="G592" s="27" t="s">
        <v>134</v>
      </c>
      <c r="H592" s="11">
        <v>23</v>
      </c>
      <c r="I592" s="12" t="str">
        <f t="shared" si="39"/>
        <v>Klaipėdos universitetas</v>
      </c>
    </row>
    <row r="593" spans="1:9" ht="90">
      <c r="A593" s="11">
        <v>591</v>
      </c>
      <c r="B593" s="18" t="str">
        <f t="shared" si="36"/>
        <v>ENERGETIKA IR TVARI APLINKA</v>
      </c>
      <c r="C593" s="18" t="str">
        <f t="shared" si="37"/>
        <v>Išmaniosios energijos generatorių, tinklų ir vartotojų energetinio efektyvumo, diagnostikos, stebėsenos, apskaitos ir valdymo sistemos</v>
      </c>
      <c r="D593" s="18" t="str">
        <f t="shared" si="38"/>
        <v>Eksperimentinė plėtra</v>
      </c>
      <c r="E593" s="46" t="s">
        <v>6</v>
      </c>
      <c r="F593" s="45" t="s">
        <v>206</v>
      </c>
      <c r="G593" s="27" t="s">
        <v>205</v>
      </c>
      <c r="H593" s="11">
        <v>14</v>
      </c>
      <c r="I593" s="12" t="str">
        <f t="shared" si="39"/>
        <v>Kauno technikos kolegija</v>
      </c>
    </row>
    <row r="594" spans="1:9" ht="90">
      <c r="A594" s="11">
        <v>592</v>
      </c>
      <c r="B594" s="18" t="str">
        <f t="shared" si="36"/>
        <v>ENERGETIKA IR TVARI APLINKA</v>
      </c>
      <c r="C594" s="18" t="str">
        <f t="shared" si="37"/>
        <v>Išmaniosios energijos generatorių, tinklų ir vartotojų energetinio efektyvumo, diagnostikos, stebėsenos, apskaitos ir valdymo sistemos</v>
      </c>
      <c r="D594" s="18" t="str">
        <f t="shared" si="38"/>
        <v>Eksperimentinė plėtra</v>
      </c>
      <c r="E594" s="46" t="s">
        <v>6</v>
      </c>
      <c r="F594" s="45" t="s">
        <v>421</v>
      </c>
      <c r="G594" s="27" t="s">
        <v>420</v>
      </c>
      <c r="H594" s="11">
        <v>32</v>
      </c>
      <c r="I594" s="12" t="str">
        <f t="shared" si="39"/>
        <v>Vilniaus universitetas</v>
      </c>
    </row>
    <row r="595" spans="1:9" ht="90">
      <c r="A595" s="11">
        <v>593</v>
      </c>
      <c r="B595" s="18" t="str">
        <f t="shared" si="36"/>
        <v>ENERGETIKA IR TVARI APLINKA</v>
      </c>
      <c r="C595" s="18" t="str">
        <f t="shared" si="37"/>
        <v>Išmaniosios energijos generatorių, tinklų ir vartotojų energetinio efektyvumo, diagnostikos, stebėsenos, apskaitos ir valdymo sistemos</v>
      </c>
      <c r="D595" s="18" t="str">
        <f t="shared" si="38"/>
        <v>Eksperimentinė plėtra</v>
      </c>
      <c r="E595" s="46" t="s">
        <v>6</v>
      </c>
      <c r="F595" s="45" t="s">
        <v>419</v>
      </c>
      <c r="G595" s="27" t="s">
        <v>420</v>
      </c>
      <c r="H595" s="11">
        <v>32</v>
      </c>
      <c r="I595" s="12" t="str">
        <f t="shared" si="39"/>
        <v>Vilniaus universitetas</v>
      </c>
    </row>
    <row r="596" spans="1:9" ht="90">
      <c r="A596" s="11">
        <v>594</v>
      </c>
      <c r="B596" s="18" t="str">
        <f t="shared" si="36"/>
        <v>ENERGETIKA IR TVARI APLINKA</v>
      </c>
      <c r="C596" s="18" t="str">
        <f t="shared" si="37"/>
        <v>Išmaniosios energijos generatorių, tinklų ir vartotojų energetinio efektyvumo, diagnostikos, stebėsenos, apskaitos ir valdymo sistemos</v>
      </c>
      <c r="D596" s="18" t="str">
        <f t="shared" si="38"/>
        <v>Eksperimentinė plėtra</v>
      </c>
      <c r="E596" s="46" t="s">
        <v>6</v>
      </c>
      <c r="F596" s="45" t="s">
        <v>140</v>
      </c>
      <c r="G596" s="27" t="s">
        <v>141</v>
      </c>
      <c r="H596" s="11">
        <v>23</v>
      </c>
      <c r="I596" s="12" t="str">
        <f t="shared" si="39"/>
        <v>Klaipėdos universitetas</v>
      </c>
    </row>
    <row r="597" spans="1:9" ht="90">
      <c r="A597" s="11">
        <v>595</v>
      </c>
      <c r="B597" s="18" t="str">
        <f t="shared" si="36"/>
        <v>ENERGETIKA IR TVARI APLINKA</v>
      </c>
      <c r="C597" s="18" t="str">
        <f t="shared" si="37"/>
        <v>Išmaniosios energijos generatorių, tinklų ir vartotojų energetinio efektyvumo, diagnostikos, stebėsenos, apskaitos ir valdymo sistemos</v>
      </c>
      <c r="D597" s="18" t="str">
        <f t="shared" si="38"/>
        <v>Eksperimentinė plėtra</v>
      </c>
      <c r="E597" s="46" t="s">
        <v>6</v>
      </c>
      <c r="F597" s="45" t="s">
        <v>137</v>
      </c>
      <c r="G597" s="27" t="s">
        <v>138</v>
      </c>
      <c r="H597" s="11">
        <v>23</v>
      </c>
      <c r="I597" s="12" t="str">
        <f t="shared" si="39"/>
        <v>Klaipėdos universitetas</v>
      </c>
    </row>
    <row r="598" spans="1:9" ht="90">
      <c r="A598" s="11">
        <v>596</v>
      </c>
      <c r="B598" s="18" t="str">
        <f t="shared" si="36"/>
        <v>ENERGETIKA IR TVARI APLINKA</v>
      </c>
      <c r="C598" s="18" t="str">
        <f t="shared" si="37"/>
        <v>Išmaniosios energijos generatorių, tinklų ir vartotojų energetinio efektyvumo, diagnostikos, stebėsenos, apskaitos ir valdymo sistemos</v>
      </c>
      <c r="D598" s="18" t="str">
        <f t="shared" si="38"/>
        <v>Eksperimentinė plėtra</v>
      </c>
      <c r="E598" s="119" t="s">
        <v>6</v>
      </c>
      <c r="F598" s="132" t="s">
        <v>1963</v>
      </c>
      <c r="G598" s="42" t="s">
        <v>543</v>
      </c>
      <c r="H598" s="119">
        <v>33</v>
      </c>
      <c r="I598" s="12" t="str">
        <f t="shared" si="39"/>
        <v>Vilniaus Gedimino technikos universitetas</v>
      </c>
    </row>
    <row r="599" spans="1:9" ht="90">
      <c r="A599" s="11">
        <v>597</v>
      </c>
      <c r="B599" s="18" t="str">
        <f t="shared" si="36"/>
        <v>ENERGETIKA IR TVARI APLINKA</v>
      </c>
      <c r="C599" s="18" t="str">
        <f t="shared" si="37"/>
        <v>Išmaniosios energijos generatorių, tinklų ir vartotojų energetinio efektyvumo, diagnostikos, stebėsenos, apskaitos ir valdymo sistemos</v>
      </c>
      <c r="D599" s="18" t="str">
        <f t="shared" si="38"/>
        <v>Eksperimentinė plėtra</v>
      </c>
      <c r="E599" s="46" t="s">
        <v>6</v>
      </c>
      <c r="F599" s="45" t="s">
        <v>291</v>
      </c>
      <c r="G599" s="27" t="s">
        <v>286</v>
      </c>
      <c r="H599" s="11">
        <v>18</v>
      </c>
      <c r="I599" s="12" t="str">
        <f t="shared" si="39"/>
        <v>Valstybinis mokslinių tyrimų institutas Fizinių ir technologijos mokslų centras</v>
      </c>
    </row>
    <row r="600" spans="1:9" ht="90">
      <c r="A600" s="11">
        <v>598</v>
      </c>
      <c r="B600" s="18" t="str">
        <f t="shared" si="36"/>
        <v>ENERGETIKA IR TVARI APLINKA</v>
      </c>
      <c r="C600" s="18" t="str">
        <f t="shared" si="37"/>
        <v>Išmaniosios energijos generatorių, tinklų ir vartotojų energetinio efektyvumo, diagnostikos, stebėsenos, apskaitos ir valdymo sistemos</v>
      </c>
      <c r="D600" s="18" t="str">
        <f t="shared" si="38"/>
        <v>Eksperimentinė plėtra</v>
      </c>
      <c r="E600" s="46" t="s">
        <v>6</v>
      </c>
      <c r="F600" s="64" t="s">
        <v>815</v>
      </c>
      <c r="G600" s="30" t="s">
        <v>459</v>
      </c>
      <c r="H600" s="11">
        <v>33</v>
      </c>
      <c r="I600" s="12" t="str">
        <f t="shared" si="39"/>
        <v>Vilniaus Gedimino technikos universitetas</v>
      </c>
    </row>
    <row r="601" spans="1:9" ht="90">
      <c r="A601" s="11">
        <v>599</v>
      </c>
      <c r="B601" s="18" t="str">
        <f t="shared" si="36"/>
        <v>ENERGETIKA IR TVARI APLINKA</v>
      </c>
      <c r="C601" s="18" t="str">
        <f t="shared" si="37"/>
        <v>Išmaniosios energijos generatorių, tinklų ir vartotojų energetinio efektyvumo, diagnostikos, stebėsenos, apskaitos ir valdymo sistemos</v>
      </c>
      <c r="D601" s="18" t="str">
        <f t="shared" si="38"/>
        <v>Eksperimentinė plėtra</v>
      </c>
      <c r="E601" s="59" t="s">
        <v>6</v>
      </c>
      <c r="F601" s="60" t="s">
        <v>268</v>
      </c>
      <c r="G601" s="29" t="s">
        <v>230</v>
      </c>
      <c r="H601" s="11">
        <v>22</v>
      </c>
      <c r="I601" s="12" t="str">
        <f t="shared" si="39"/>
        <v>VšĮ Kauno technologijos universitetas</v>
      </c>
    </row>
    <row r="602" spans="1:9" ht="90">
      <c r="A602" s="11">
        <v>600</v>
      </c>
      <c r="B602" s="18" t="str">
        <f t="shared" si="36"/>
        <v>ENERGETIKA IR TVARI APLINKA</v>
      </c>
      <c r="C602" s="18" t="str">
        <f t="shared" si="37"/>
        <v>Išmaniosios energijos generatorių, tinklų ir vartotojų energetinio efektyvumo, diagnostikos, stebėsenos, apskaitos ir valdymo sistemos</v>
      </c>
      <c r="D602" s="18" t="str">
        <f t="shared" si="38"/>
        <v>Eksperimentinė plėtra</v>
      </c>
      <c r="E602" s="47" t="s">
        <v>6</v>
      </c>
      <c r="F602" s="45" t="s">
        <v>934</v>
      </c>
      <c r="G602" s="27" t="s">
        <v>930</v>
      </c>
      <c r="H602" s="11">
        <v>16</v>
      </c>
      <c r="I602" s="12" t="str">
        <f t="shared" si="39"/>
        <v>Šiaulių universitetas</v>
      </c>
    </row>
    <row r="603" spans="1:9" ht="90">
      <c r="A603" s="11">
        <v>601</v>
      </c>
      <c r="B603" s="18" t="str">
        <f t="shared" si="36"/>
        <v>ENERGETIKA IR TVARI APLINKA</v>
      </c>
      <c r="C603" s="18" t="str">
        <f t="shared" si="37"/>
        <v>Išmaniosios energijos generatorių, tinklų ir vartotojų energetinio efektyvumo, diagnostikos, stebėsenos, apskaitos ir valdymo sistemos</v>
      </c>
      <c r="D603" s="18" t="str">
        <f t="shared" si="38"/>
        <v>Eksperimentinė plėtra</v>
      </c>
      <c r="E603" s="46" t="s">
        <v>6</v>
      </c>
      <c r="F603" s="45" t="s">
        <v>204</v>
      </c>
      <c r="G603" s="27" t="s">
        <v>205</v>
      </c>
      <c r="H603" s="11">
        <v>14</v>
      </c>
      <c r="I603" s="12" t="str">
        <f t="shared" si="39"/>
        <v>Kauno technikos kolegija</v>
      </c>
    </row>
    <row r="604" spans="1:9" ht="90">
      <c r="A604" s="11">
        <v>602</v>
      </c>
      <c r="B604" s="18" t="str">
        <f t="shared" si="36"/>
        <v>ENERGETIKA IR TVARI APLINKA</v>
      </c>
      <c r="C604" s="18" t="str">
        <f t="shared" si="37"/>
        <v>Išmaniosios energijos generatorių, tinklų ir vartotojų energetinio efektyvumo, diagnostikos, stebėsenos, apskaitos ir valdymo sistemos</v>
      </c>
      <c r="D604" s="18" t="str">
        <f t="shared" si="38"/>
        <v>Eksperimentinė plėtra</v>
      </c>
      <c r="E604" s="46" t="s">
        <v>6</v>
      </c>
      <c r="F604" s="45" t="s">
        <v>474</v>
      </c>
      <c r="G604" s="27" t="s">
        <v>463</v>
      </c>
      <c r="H604" s="11">
        <v>33</v>
      </c>
      <c r="I604" s="12" t="str">
        <f t="shared" si="39"/>
        <v>Vilniaus Gedimino technikos universitetas</v>
      </c>
    </row>
    <row r="605" spans="1:9" ht="90">
      <c r="A605" s="11">
        <v>603</v>
      </c>
      <c r="B605" s="18" t="str">
        <f t="shared" si="36"/>
        <v>ENERGETIKA IR TVARI APLINKA</v>
      </c>
      <c r="C605" s="18" t="str">
        <f t="shared" si="37"/>
        <v>Išmaniosios energijos generatorių, tinklų ir vartotojų energetinio efektyvumo, diagnostikos, stebėsenos, apskaitos ir valdymo sistemos</v>
      </c>
      <c r="D605" s="18" t="str">
        <f t="shared" si="38"/>
        <v>Eksperimentinė plėtra</v>
      </c>
      <c r="E605" s="51" t="s">
        <v>6</v>
      </c>
      <c r="F605" s="52" t="s">
        <v>380</v>
      </c>
      <c r="G605" s="42" t="s">
        <v>369</v>
      </c>
      <c r="H605" s="11">
        <v>20</v>
      </c>
      <c r="I605" s="12" t="str">
        <f t="shared" si="39"/>
        <v>Baltijos pažangių technologijų institutas</v>
      </c>
    </row>
    <row r="606" spans="1:9" ht="90">
      <c r="A606" s="11">
        <v>604</v>
      </c>
      <c r="B606" s="18" t="str">
        <f t="shared" si="36"/>
        <v>ENERGETIKA IR TVARI APLINKA</v>
      </c>
      <c r="C606" s="18" t="str">
        <f t="shared" si="37"/>
        <v>Išmaniosios energijos generatorių, tinklų ir vartotojų energetinio efektyvumo, diagnostikos, stebėsenos, apskaitos ir valdymo sistemos</v>
      </c>
      <c r="D606" s="18" t="str">
        <f t="shared" si="38"/>
        <v>Eksperimentinė plėtra</v>
      </c>
      <c r="E606" s="44" t="s">
        <v>6</v>
      </c>
      <c r="F606" s="45" t="s">
        <v>363</v>
      </c>
      <c r="G606" s="27" t="s">
        <v>356</v>
      </c>
      <c r="H606" s="11">
        <v>31</v>
      </c>
      <c r="I606" s="12" t="str">
        <f t="shared" si="39"/>
        <v>Vytauto Didžiojo universitetas</v>
      </c>
    </row>
    <row r="607" spans="1:9" ht="150">
      <c r="A607" s="11">
        <v>605</v>
      </c>
      <c r="B607" s="18" t="str">
        <f t="shared" si="36"/>
        <v>ENERGETIKA IR TVARI APLINKA</v>
      </c>
      <c r="C607" s="18" t="str">
        <f t="shared" si="37"/>
        <v>Išmaniosios energijos generatorių, tinklų ir vartotojų energetinio efektyvumo, diagnostikos, stebėsenos, apskaitos ir valdymo sistemos</v>
      </c>
      <c r="D607" s="18" t="str">
        <f t="shared" si="38"/>
        <v>Eksperimentinė plėtra</v>
      </c>
      <c r="E607" s="46" t="s">
        <v>6</v>
      </c>
      <c r="F607" s="63" t="s">
        <v>467</v>
      </c>
      <c r="G607" s="27" t="s">
        <v>468</v>
      </c>
      <c r="H607" s="11">
        <v>33</v>
      </c>
      <c r="I607" s="12" t="str">
        <f t="shared" si="39"/>
        <v>Vilniaus Gedimino technikos universitetas</v>
      </c>
    </row>
    <row r="608" spans="1:9" ht="90">
      <c r="A608" s="11">
        <v>606</v>
      </c>
      <c r="B608" s="18" t="str">
        <f t="shared" si="36"/>
        <v>ENERGETIKA IR TVARI APLINKA</v>
      </c>
      <c r="C608" s="18" t="str">
        <f t="shared" si="37"/>
        <v>Išmaniosios energijos generatorių, tinklų ir vartotojų energetinio efektyvumo, diagnostikos, stebėsenos, apskaitos ir valdymo sistemos</v>
      </c>
      <c r="D608" s="18" t="str">
        <f t="shared" si="38"/>
        <v>Eksperimentinė plėtra</v>
      </c>
      <c r="E608" s="51" t="s">
        <v>6</v>
      </c>
      <c r="F608" s="52" t="s">
        <v>375</v>
      </c>
      <c r="G608" s="42" t="s">
        <v>376</v>
      </c>
      <c r="H608" s="11">
        <v>20</v>
      </c>
      <c r="I608" s="12" t="str">
        <f t="shared" si="39"/>
        <v>Baltijos pažangių technologijų institutas</v>
      </c>
    </row>
    <row r="609" spans="1:9" ht="90">
      <c r="A609" s="11">
        <v>607</v>
      </c>
      <c r="B609" s="18" t="str">
        <f t="shared" si="36"/>
        <v>ENERGETIKA IR TVARI APLINKA</v>
      </c>
      <c r="C609" s="18" t="str">
        <f t="shared" si="37"/>
        <v>Išmaniosios energijos generatorių, tinklų ir vartotojų energetinio efektyvumo, diagnostikos, stebėsenos, apskaitos ir valdymo sistemos</v>
      </c>
      <c r="D609" s="18" t="str">
        <f t="shared" si="38"/>
        <v>Eksperimentinė plėtra</v>
      </c>
      <c r="E609" s="46" t="s">
        <v>6</v>
      </c>
      <c r="F609" s="45" t="s">
        <v>142</v>
      </c>
      <c r="G609" s="27" t="s">
        <v>143</v>
      </c>
      <c r="H609" s="11">
        <v>23</v>
      </c>
      <c r="I609" s="12" t="str">
        <f t="shared" si="39"/>
        <v>Klaipėdos universitetas</v>
      </c>
    </row>
    <row r="610" spans="1:9" ht="90">
      <c r="A610" s="11">
        <v>608</v>
      </c>
      <c r="B610" s="18" t="str">
        <f t="shared" si="36"/>
        <v>ENERGETIKA IR TVARI APLINKA</v>
      </c>
      <c r="C610" s="18" t="str">
        <f t="shared" si="37"/>
        <v>Išmaniosios energijos generatorių, tinklų ir vartotojų energetinio efektyvumo, diagnostikos, stebėsenos, apskaitos ir valdymo sistemos</v>
      </c>
      <c r="D610" s="18" t="str">
        <f t="shared" si="38"/>
        <v>Eksperimentinė plėtra</v>
      </c>
      <c r="E610" s="47" t="s">
        <v>6</v>
      </c>
      <c r="F610" s="45" t="s">
        <v>935</v>
      </c>
      <c r="G610" s="27" t="s">
        <v>930</v>
      </c>
      <c r="H610" s="11">
        <v>16</v>
      </c>
      <c r="I610" s="12" t="str">
        <f t="shared" si="39"/>
        <v>Šiaulių universitetas</v>
      </c>
    </row>
    <row r="611" spans="1:9" ht="90">
      <c r="A611" s="11">
        <v>609</v>
      </c>
      <c r="B611" s="18" t="str">
        <f t="shared" si="36"/>
        <v>ENERGETIKA IR TVARI APLINKA</v>
      </c>
      <c r="C611" s="18" t="str">
        <f t="shared" si="37"/>
        <v>Išmaniosios energijos generatorių, tinklų ir vartotojų energetinio efektyvumo, diagnostikos, stebėsenos, apskaitos ir valdymo sistemos</v>
      </c>
      <c r="D611" s="18" t="str">
        <f t="shared" si="38"/>
        <v>Eksperimentinė plėtra</v>
      </c>
      <c r="E611" s="51" t="s">
        <v>6</v>
      </c>
      <c r="F611" s="52" t="s">
        <v>381</v>
      </c>
      <c r="G611" s="42" t="s">
        <v>369</v>
      </c>
      <c r="H611" s="11">
        <v>20</v>
      </c>
      <c r="I611" s="12" t="str">
        <f t="shared" si="39"/>
        <v>Baltijos pažangių technologijų institutas</v>
      </c>
    </row>
    <row r="612" spans="1:9" ht="90">
      <c r="A612" s="11">
        <v>610</v>
      </c>
      <c r="B612" s="18" t="str">
        <f t="shared" si="36"/>
        <v>ENERGETIKA IR TVARI APLINKA</v>
      </c>
      <c r="C612" s="18" t="str">
        <f t="shared" si="37"/>
        <v>Išmaniosios energijos generatorių, tinklų ir vartotojų energetinio efektyvumo, diagnostikos, stebėsenos, apskaitos ir valdymo sistemos</v>
      </c>
      <c r="D612" s="18" t="str">
        <f t="shared" si="38"/>
        <v>Eksperimentinė plėtra</v>
      </c>
      <c r="E612" s="51" t="s">
        <v>6</v>
      </c>
      <c r="F612" s="52" t="s">
        <v>378</v>
      </c>
      <c r="G612" s="42" t="s">
        <v>367</v>
      </c>
      <c r="H612" s="11">
        <v>20</v>
      </c>
      <c r="I612" s="12" t="str">
        <f t="shared" si="39"/>
        <v>Baltijos pažangių technologijų institutas</v>
      </c>
    </row>
    <row r="613" spans="1:9" ht="90">
      <c r="A613" s="11">
        <v>611</v>
      </c>
      <c r="B613" s="18" t="str">
        <f t="shared" si="36"/>
        <v>ENERGETIKA IR TVARI APLINKA</v>
      </c>
      <c r="C613" s="18" t="str">
        <f t="shared" si="37"/>
        <v>Išmaniosios energijos generatorių, tinklų ir vartotojų energetinio efektyvumo, diagnostikos, stebėsenos, apskaitos ir valdymo sistemos</v>
      </c>
      <c r="D613" s="18" t="str">
        <f t="shared" si="38"/>
        <v>Eksperimentinė plėtra</v>
      </c>
      <c r="E613" s="51" t="s">
        <v>6</v>
      </c>
      <c r="F613" s="52" t="s">
        <v>379</v>
      </c>
      <c r="G613" s="42" t="s">
        <v>367</v>
      </c>
      <c r="H613" s="11">
        <v>20</v>
      </c>
      <c r="I613" s="12" t="str">
        <f t="shared" si="39"/>
        <v>Baltijos pažangių technologijų institutas</v>
      </c>
    </row>
    <row r="614" spans="1:9" ht="90">
      <c r="A614" s="11">
        <v>612</v>
      </c>
      <c r="B614" s="18" t="str">
        <f t="shared" si="36"/>
        <v>ENERGETIKA IR TVARI APLINKA</v>
      </c>
      <c r="C614" s="18" t="str">
        <f t="shared" si="37"/>
        <v>Išmaniosios energijos generatorių, tinklų ir vartotojų energetinio efektyvumo, diagnostikos, stebėsenos, apskaitos ir valdymo sistemos</v>
      </c>
      <c r="D614" s="18" t="str">
        <f t="shared" si="38"/>
        <v>Eksperimentinė plėtra</v>
      </c>
      <c r="E614" s="51" t="s">
        <v>6</v>
      </c>
      <c r="F614" s="52" t="s">
        <v>383</v>
      </c>
      <c r="G614" s="42" t="s">
        <v>369</v>
      </c>
      <c r="H614" s="11">
        <v>20</v>
      </c>
      <c r="I614" s="12" t="str">
        <f t="shared" si="39"/>
        <v>Baltijos pažangių technologijų institutas</v>
      </c>
    </row>
    <row r="615" spans="1:9" ht="90">
      <c r="A615" s="11">
        <v>613</v>
      </c>
      <c r="B615" s="18" t="str">
        <f t="shared" si="36"/>
        <v>ENERGETIKA IR TVARI APLINKA</v>
      </c>
      <c r="C615" s="18" t="str">
        <f t="shared" si="37"/>
        <v>Išmaniosios energijos generatorių, tinklų ir vartotojų energetinio efektyvumo, diagnostikos, stebėsenos, apskaitos ir valdymo sistemos</v>
      </c>
      <c r="D615" s="18" t="str">
        <f t="shared" si="38"/>
        <v>Eksperimentinė plėtra</v>
      </c>
      <c r="E615" s="46" t="s">
        <v>6</v>
      </c>
      <c r="F615" s="45" t="s">
        <v>472</v>
      </c>
      <c r="G615" s="27" t="s">
        <v>459</v>
      </c>
      <c r="H615" s="11">
        <v>33</v>
      </c>
      <c r="I615" s="12" t="str">
        <f t="shared" si="39"/>
        <v>Vilniaus Gedimino technikos universitetas</v>
      </c>
    </row>
    <row r="616" spans="1:9" ht="90">
      <c r="A616" s="11">
        <v>614</v>
      </c>
      <c r="B616" s="18" t="str">
        <f t="shared" si="36"/>
        <v>ENERGETIKA IR TVARI APLINKA</v>
      </c>
      <c r="C616" s="18" t="str">
        <f t="shared" si="37"/>
        <v>Išmaniosios energijos generatorių, tinklų ir vartotojų energetinio efektyvumo, diagnostikos, stebėsenos, apskaitos ir valdymo sistemos</v>
      </c>
      <c r="D616" s="18" t="str">
        <f t="shared" si="38"/>
        <v>Eksperimentinė plėtra</v>
      </c>
      <c r="E616" s="57" t="s">
        <v>6</v>
      </c>
      <c r="F616" s="58" t="s">
        <v>239</v>
      </c>
      <c r="G616" s="29" t="s">
        <v>230</v>
      </c>
      <c r="H616" s="11">
        <v>22</v>
      </c>
      <c r="I616" s="12" t="str">
        <f t="shared" si="39"/>
        <v>VšĮ Kauno technologijos universitetas</v>
      </c>
    </row>
    <row r="617" spans="1:9" ht="90">
      <c r="A617" s="11">
        <v>615</v>
      </c>
      <c r="B617" s="18" t="str">
        <f t="shared" si="36"/>
        <v>ENERGETIKA IR TVARI APLINKA</v>
      </c>
      <c r="C617" s="18" t="str">
        <f t="shared" si="37"/>
        <v>Išmaniosios energijos generatorių, tinklų ir vartotojų energetinio efektyvumo, diagnostikos, stebėsenos, apskaitos ir valdymo sistemos</v>
      </c>
      <c r="D617" s="18" t="str">
        <f t="shared" si="38"/>
        <v>Eksperimentinė plėtra</v>
      </c>
      <c r="E617" s="55" t="s">
        <v>6</v>
      </c>
      <c r="F617" s="56" t="s">
        <v>238</v>
      </c>
      <c r="G617" s="29" t="s">
        <v>230</v>
      </c>
      <c r="H617" s="11">
        <v>22</v>
      </c>
      <c r="I617" s="12" t="str">
        <f t="shared" si="39"/>
        <v>VšĮ Kauno technologijos universitetas</v>
      </c>
    </row>
    <row r="618" spans="1:9" ht="90">
      <c r="A618" s="11">
        <v>616</v>
      </c>
      <c r="B618" s="18" t="str">
        <f t="shared" si="36"/>
        <v>ENERGETIKA IR TVARI APLINKA</v>
      </c>
      <c r="C618" s="18" t="str">
        <f t="shared" si="37"/>
        <v>Išmaniosios energijos generatorių, tinklų ir vartotojų energetinio efektyvumo, diagnostikos, stebėsenos, apskaitos ir valdymo sistemos</v>
      </c>
      <c r="D618" s="18" t="str">
        <f t="shared" si="38"/>
        <v>Eksperimentinė plėtra</v>
      </c>
      <c r="E618" s="46" t="s">
        <v>6</v>
      </c>
      <c r="F618" s="63" t="s">
        <v>469</v>
      </c>
      <c r="G618" s="27" t="s">
        <v>468</v>
      </c>
      <c r="H618" s="11">
        <v>33</v>
      </c>
      <c r="I618" s="12" t="str">
        <f t="shared" si="39"/>
        <v>Vilniaus Gedimino technikos universitetas</v>
      </c>
    </row>
    <row r="619" spans="1:9" ht="90">
      <c r="A619" s="11">
        <v>617</v>
      </c>
      <c r="B619" s="18" t="str">
        <f t="shared" si="36"/>
        <v>ENERGETIKA IR TVARI APLINKA</v>
      </c>
      <c r="C619" s="18" t="str">
        <f t="shared" si="37"/>
        <v>Išmaniosios energijos generatorių, tinklų ir vartotojų energetinio efektyvumo, diagnostikos, stebėsenos, apskaitos ir valdymo sistemos</v>
      </c>
      <c r="D619" s="18" t="str">
        <f t="shared" si="38"/>
        <v>Eksperimentinė plėtra</v>
      </c>
      <c r="E619" s="51" t="s">
        <v>6</v>
      </c>
      <c r="F619" s="52" t="s">
        <v>382</v>
      </c>
      <c r="G619" s="42" t="s">
        <v>369</v>
      </c>
      <c r="H619" s="11">
        <v>20</v>
      </c>
      <c r="I619" s="12" t="str">
        <f t="shared" si="39"/>
        <v>Baltijos pažangių technologijų institutas</v>
      </c>
    </row>
    <row r="620" spans="1:9" ht="90">
      <c r="A620" s="11">
        <v>618</v>
      </c>
      <c r="B620" s="18" t="str">
        <f t="shared" si="36"/>
        <v>ENERGETIKA IR TVARI APLINKA</v>
      </c>
      <c r="C620" s="18" t="str">
        <f t="shared" si="37"/>
        <v>Išmaniosios energijos generatorių, tinklų ir vartotojų energetinio efektyvumo, diagnostikos, stebėsenos, apskaitos ir valdymo sistemos</v>
      </c>
      <c r="D620" s="18" t="str">
        <f t="shared" si="38"/>
        <v>Eksperimentinė plėtra</v>
      </c>
      <c r="E620" s="51" t="s">
        <v>6</v>
      </c>
      <c r="F620" s="52" t="s">
        <v>377</v>
      </c>
      <c r="G620" s="42" t="s">
        <v>365</v>
      </c>
      <c r="H620" s="11">
        <v>20</v>
      </c>
      <c r="I620" s="12" t="str">
        <f t="shared" si="39"/>
        <v>Baltijos pažangių technologijų institutas</v>
      </c>
    </row>
    <row r="621" spans="1:9" ht="90">
      <c r="A621" s="11">
        <v>619</v>
      </c>
      <c r="B621" s="18" t="str">
        <f t="shared" si="36"/>
        <v>ENERGETIKA IR TVARI APLINKA</v>
      </c>
      <c r="C621" s="18" t="str">
        <f t="shared" si="37"/>
        <v>Išmaniosios energijos generatorių, tinklų ir vartotojų energetinio efektyvumo, diagnostikos, stebėsenos, apskaitos ir valdymo sistemos</v>
      </c>
      <c r="D621" s="18" t="str">
        <f t="shared" si="38"/>
        <v>Moksliniai tyrimai</v>
      </c>
      <c r="E621" s="51" t="s">
        <v>7</v>
      </c>
      <c r="F621" s="52" t="s">
        <v>390</v>
      </c>
      <c r="G621" s="42" t="s">
        <v>374</v>
      </c>
      <c r="H621" s="11">
        <v>20</v>
      </c>
      <c r="I621" s="12" t="str">
        <f t="shared" si="39"/>
        <v>Baltijos pažangių technologijų institutas</v>
      </c>
    </row>
    <row r="622" spans="1:9" ht="90">
      <c r="A622" s="11">
        <v>620</v>
      </c>
      <c r="B622" s="18" t="str">
        <f t="shared" si="36"/>
        <v>ENERGETIKA IR TVARI APLINKA</v>
      </c>
      <c r="C622" s="18" t="str">
        <f t="shared" si="37"/>
        <v>Išmaniosios energijos generatorių, tinklų ir vartotojų energetinio efektyvumo, diagnostikos, stebėsenos, apskaitos ir valdymo sistemos</v>
      </c>
      <c r="D622" s="18" t="str">
        <f t="shared" si="38"/>
        <v>Moksliniai tyrimai</v>
      </c>
      <c r="E622" s="105" t="s">
        <v>7</v>
      </c>
      <c r="F622" s="45" t="s">
        <v>2492</v>
      </c>
      <c r="G622" s="27" t="s">
        <v>2493</v>
      </c>
      <c r="H622" s="11">
        <v>11</v>
      </c>
      <c r="I622" s="12" t="str">
        <f t="shared" si="39"/>
        <v>Lietuvos energetikos institutas</v>
      </c>
    </row>
    <row r="623" spans="1:9" ht="90">
      <c r="A623" s="11">
        <v>621</v>
      </c>
      <c r="B623" s="18" t="str">
        <f t="shared" si="36"/>
        <v>ENERGETIKA IR TVARI APLINKA</v>
      </c>
      <c r="C623" s="18" t="str">
        <f t="shared" si="37"/>
        <v>Išmaniosios energijos generatorių, tinklų ir vartotojų energetinio efektyvumo, diagnostikos, stebėsenos, apskaitos ir valdymo sistemos</v>
      </c>
      <c r="D623" s="18" t="str">
        <f t="shared" si="38"/>
        <v>Moksliniai tyrimai</v>
      </c>
      <c r="E623" s="51" t="s">
        <v>7</v>
      </c>
      <c r="F623" s="52" t="s">
        <v>338</v>
      </c>
      <c r="G623" s="42" t="s">
        <v>367</v>
      </c>
      <c r="H623" s="11">
        <v>20</v>
      </c>
      <c r="I623" s="12" t="str">
        <f t="shared" si="39"/>
        <v>Baltijos pažangių technologijų institutas</v>
      </c>
    </row>
    <row r="624" spans="1:9" ht="90">
      <c r="A624" s="11">
        <v>622</v>
      </c>
      <c r="B624" s="18" t="str">
        <f t="shared" si="36"/>
        <v>ENERGETIKA IR TVARI APLINKA</v>
      </c>
      <c r="C624" s="18" t="str">
        <f t="shared" si="37"/>
        <v>Išmaniosios energijos generatorių, tinklų ir vartotojų energetinio efektyvumo, diagnostikos, stebėsenos, apskaitos ir valdymo sistemos</v>
      </c>
      <c r="D624" s="18" t="str">
        <f t="shared" si="38"/>
        <v>Moksliniai tyrimai</v>
      </c>
      <c r="E624" s="44" t="s">
        <v>7</v>
      </c>
      <c r="F624" s="45" t="s">
        <v>338</v>
      </c>
      <c r="G624" s="27" t="s">
        <v>339</v>
      </c>
      <c r="H624" s="11">
        <v>31</v>
      </c>
      <c r="I624" s="12" t="str">
        <f t="shared" si="39"/>
        <v>Vytauto Didžiojo universitetas</v>
      </c>
    </row>
    <row r="625" spans="1:9" ht="90">
      <c r="A625" s="11">
        <v>623</v>
      </c>
      <c r="B625" s="18" t="str">
        <f t="shared" si="36"/>
        <v>ENERGETIKA IR TVARI APLINKA</v>
      </c>
      <c r="C625" s="18" t="str">
        <f t="shared" si="37"/>
        <v>Išmaniosios energijos generatorių, tinklų ir vartotojų energetinio efektyvumo, diagnostikos, stebėsenos, apskaitos ir valdymo sistemos</v>
      </c>
      <c r="D625" s="18" t="str">
        <f t="shared" si="38"/>
        <v>Moksliniai tyrimai</v>
      </c>
      <c r="E625" s="44" t="s">
        <v>7</v>
      </c>
      <c r="F625" s="66" t="s">
        <v>812</v>
      </c>
      <c r="G625" s="32" t="s">
        <v>813</v>
      </c>
      <c r="H625" s="11">
        <v>33</v>
      </c>
      <c r="I625" s="12" t="str">
        <f t="shared" si="39"/>
        <v>Vilniaus Gedimino technikos universitetas</v>
      </c>
    </row>
    <row r="626" spans="1:9" ht="90">
      <c r="A626" s="11">
        <v>624</v>
      </c>
      <c r="B626" s="18" t="str">
        <f t="shared" si="36"/>
        <v>ENERGETIKA IR TVARI APLINKA</v>
      </c>
      <c r="C626" s="18" t="str">
        <f t="shared" si="37"/>
        <v>Išmaniosios energijos generatorių, tinklų ir vartotojų energetinio efektyvumo, diagnostikos, stebėsenos, apskaitos ir valdymo sistemos</v>
      </c>
      <c r="D626" s="18" t="str">
        <f t="shared" si="38"/>
        <v>Moksliniai tyrimai</v>
      </c>
      <c r="E626" s="104" t="s">
        <v>7</v>
      </c>
      <c r="F626" s="45" t="s">
        <v>2485</v>
      </c>
      <c r="G626" s="27" t="s">
        <v>2486</v>
      </c>
      <c r="H626" s="11">
        <v>11</v>
      </c>
      <c r="I626" s="12" t="str">
        <f t="shared" si="39"/>
        <v>Lietuvos energetikos institutas</v>
      </c>
    </row>
    <row r="627" spans="1:9" ht="90">
      <c r="A627" s="11">
        <v>625</v>
      </c>
      <c r="B627" s="18" t="str">
        <f t="shared" si="36"/>
        <v>ENERGETIKA IR TVARI APLINKA</v>
      </c>
      <c r="C627" s="18" t="str">
        <f t="shared" si="37"/>
        <v>Išmaniosios energijos generatorių, tinklų ir vartotojų energetinio efektyvumo, diagnostikos, stebėsenos, apskaitos ir valdymo sistemos</v>
      </c>
      <c r="D627" s="18" t="str">
        <f t="shared" si="38"/>
        <v>Moksliniai tyrimai</v>
      </c>
      <c r="E627" s="104" t="s">
        <v>7</v>
      </c>
      <c r="F627" s="45" t="s">
        <v>2487</v>
      </c>
      <c r="G627" s="27" t="s">
        <v>2486</v>
      </c>
      <c r="H627" s="11">
        <v>11</v>
      </c>
      <c r="I627" s="12" t="str">
        <f t="shared" si="39"/>
        <v>Lietuvos energetikos institutas</v>
      </c>
    </row>
    <row r="628" spans="1:9" ht="90">
      <c r="A628" s="11">
        <v>626</v>
      </c>
      <c r="B628" s="18" t="str">
        <f t="shared" si="36"/>
        <v>ENERGETIKA IR TVARI APLINKA</v>
      </c>
      <c r="C628" s="18" t="str">
        <f t="shared" si="37"/>
        <v>Išmaniosios energijos generatorių, tinklų ir vartotojų energetinio efektyvumo, diagnostikos, stebėsenos, apskaitos ir valdymo sistemos</v>
      </c>
      <c r="D628" s="18" t="str">
        <f t="shared" si="38"/>
        <v>Moksliniai tyrimai</v>
      </c>
      <c r="E628" s="127" t="s">
        <v>7</v>
      </c>
      <c r="F628" s="45" t="s">
        <v>829</v>
      </c>
      <c r="G628" s="27" t="s">
        <v>830</v>
      </c>
      <c r="H628" s="11">
        <v>15</v>
      </c>
      <c r="I628" s="12" t="str">
        <f t="shared" si="39"/>
        <v>Kauno kolegija</v>
      </c>
    </row>
    <row r="629" spans="1:9" ht="90">
      <c r="A629" s="11">
        <v>627</v>
      </c>
      <c r="B629" s="18" t="str">
        <f t="shared" si="36"/>
        <v>ENERGETIKA IR TVARI APLINKA</v>
      </c>
      <c r="C629" s="18" t="str">
        <f t="shared" si="37"/>
        <v>Išmaniosios energijos generatorių, tinklų ir vartotojų energetinio efektyvumo, diagnostikos, stebėsenos, apskaitos ir valdymo sistemos</v>
      </c>
      <c r="D629" s="18" t="str">
        <f t="shared" si="38"/>
        <v>Moksliniai tyrimai</v>
      </c>
      <c r="E629" s="152" t="s">
        <v>7</v>
      </c>
      <c r="F629" s="45" t="s">
        <v>2481</v>
      </c>
      <c r="G629" s="27" t="s">
        <v>2482</v>
      </c>
      <c r="H629" s="11">
        <v>11</v>
      </c>
      <c r="I629" s="12" t="str">
        <f t="shared" si="39"/>
        <v>Lietuvos energetikos institutas</v>
      </c>
    </row>
    <row r="630" spans="1:9" ht="90">
      <c r="A630" s="11">
        <v>628</v>
      </c>
      <c r="B630" s="18" t="str">
        <f t="shared" si="36"/>
        <v>ENERGETIKA IR TVARI APLINKA</v>
      </c>
      <c r="C630" s="18" t="str">
        <f t="shared" si="37"/>
        <v>Išmaniosios energijos generatorių, tinklų ir vartotojų energetinio efektyvumo, diagnostikos, stebėsenos, apskaitos ir valdymo sistemos</v>
      </c>
      <c r="D630" s="18" t="str">
        <f t="shared" si="38"/>
        <v>Moksliniai tyrimai</v>
      </c>
      <c r="E630" s="152" t="s">
        <v>7</v>
      </c>
      <c r="F630" s="45" t="s">
        <v>2477</v>
      </c>
      <c r="G630" s="27" t="s">
        <v>2478</v>
      </c>
      <c r="H630" s="11">
        <v>11</v>
      </c>
      <c r="I630" s="12" t="str">
        <f t="shared" si="39"/>
        <v>Lietuvos energetikos institutas</v>
      </c>
    </row>
    <row r="631" spans="1:9" ht="90">
      <c r="A631" s="11">
        <v>629</v>
      </c>
      <c r="B631" s="18" t="str">
        <f t="shared" si="36"/>
        <v>ENERGETIKA IR TVARI APLINKA</v>
      </c>
      <c r="C631" s="18" t="str">
        <f t="shared" si="37"/>
        <v>Išmaniosios energijos generatorių, tinklų ir vartotojų energetinio efektyvumo, diagnostikos, stebėsenos, apskaitos ir valdymo sistemos</v>
      </c>
      <c r="D631" s="18" t="str">
        <f t="shared" si="38"/>
        <v>Moksliniai tyrimai</v>
      </c>
      <c r="E631" s="104" t="s">
        <v>7</v>
      </c>
      <c r="F631" s="45" t="s">
        <v>2480</v>
      </c>
      <c r="G631" s="27" t="s">
        <v>2478</v>
      </c>
      <c r="H631" s="11">
        <v>11</v>
      </c>
      <c r="I631" s="12" t="str">
        <f t="shared" si="39"/>
        <v>Lietuvos energetikos institutas</v>
      </c>
    </row>
    <row r="632" spans="1:9" ht="90">
      <c r="A632" s="11">
        <v>630</v>
      </c>
      <c r="B632" s="18" t="str">
        <f t="shared" si="36"/>
        <v>ENERGETIKA IR TVARI APLINKA</v>
      </c>
      <c r="C632" s="18" t="str">
        <f t="shared" si="37"/>
        <v>Išmaniosios energijos generatorių, tinklų ir vartotojų energetinio efektyvumo, diagnostikos, stebėsenos, apskaitos ir valdymo sistemos</v>
      </c>
      <c r="D632" s="18" t="str">
        <f t="shared" si="38"/>
        <v>Moksliniai tyrimai</v>
      </c>
      <c r="E632" s="152" t="s">
        <v>7</v>
      </c>
      <c r="F632" s="45" t="s">
        <v>2484</v>
      </c>
      <c r="G632" s="27" t="s">
        <v>2482</v>
      </c>
      <c r="H632" s="11">
        <v>11</v>
      </c>
      <c r="I632" s="12" t="str">
        <f t="shared" si="39"/>
        <v>Lietuvos energetikos institutas</v>
      </c>
    </row>
    <row r="633" spans="1:9" ht="90">
      <c r="A633" s="11">
        <v>631</v>
      </c>
      <c r="B633" s="18" t="str">
        <f t="shared" si="36"/>
        <v>ENERGETIKA IR TVARI APLINKA</v>
      </c>
      <c r="C633" s="18" t="str">
        <f t="shared" si="37"/>
        <v>Išmaniosios energijos generatorių, tinklų ir vartotojų energetinio efektyvumo, diagnostikos, stebėsenos, apskaitos ir valdymo sistemos</v>
      </c>
      <c r="D633" s="18" t="str">
        <f t="shared" si="38"/>
        <v>Moksliniai tyrimai</v>
      </c>
      <c r="E633" s="104" t="s">
        <v>7</v>
      </c>
      <c r="F633" s="45" t="s">
        <v>2483</v>
      </c>
      <c r="G633" s="27" t="s">
        <v>2482</v>
      </c>
      <c r="H633" s="11">
        <v>11</v>
      </c>
      <c r="I633" s="12" t="str">
        <f t="shared" si="39"/>
        <v>Lietuvos energetikos institutas</v>
      </c>
    </row>
    <row r="634" spans="1:9" ht="90">
      <c r="A634" s="11">
        <v>632</v>
      </c>
      <c r="B634" s="18" t="str">
        <f t="shared" si="36"/>
        <v>ENERGETIKA IR TVARI APLINKA</v>
      </c>
      <c r="C634" s="18" t="str">
        <f t="shared" si="37"/>
        <v>Išmaniosios energijos generatorių, tinklų ir vartotojų energetinio efektyvumo, diagnostikos, stebėsenos, apskaitos ir valdymo sistemos</v>
      </c>
      <c r="D634" s="18" t="str">
        <f t="shared" si="38"/>
        <v>Moksliniai tyrimai</v>
      </c>
      <c r="E634" s="104" t="s">
        <v>7</v>
      </c>
      <c r="F634" s="45" t="s">
        <v>2479</v>
      </c>
      <c r="G634" s="27" t="s">
        <v>2478</v>
      </c>
      <c r="H634" s="11">
        <v>11</v>
      </c>
      <c r="I634" s="12" t="str">
        <f t="shared" si="39"/>
        <v>Lietuvos energetikos institutas</v>
      </c>
    </row>
    <row r="635" spans="1:9" ht="90">
      <c r="A635" s="11">
        <v>633</v>
      </c>
      <c r="B635" s="18" t="str">
        <f t="shared" si="36"/>
        <v>ENERGETIKA IR TVARI APLINKA</v>
      </c>
      <c r="C635" s="18" t="str">
        <f t="shared" si="37"/>
        <v>Išmaniosios energijos generatorių, tinklų ir vartotojų energetinio efektyvumo, diagnostikos, stebėsenos, apskaitos ir valdymo sistemos</v>
      </c>
      <c r="D635" s="18" t="str">
        <f t="shared" si="38"/>
        <v>Moksliniai tyrimai</v>
      </c>
      <c r="E635" s="46" t="s">
        <v>7</v>
      </c>
      <c r="F635" s="65" t="s">
        <v>850</v>
      </c>
      <c r="G635" s="27" t="s">
        <v>838</v>
      </c>
      <c r="H635" s="11">
        <v>19</v>
      </c>
      <c r="I635" s="12" t="str">
        <f t="shared" si="39"/>
        <v>Aleksandro Stulginskio universitetas</v>
      </c>
    </row>
    <row r="636" spans="1:9" ht="90">
      <c r="A636" s="11">
        <v>634</v>
      </c>
      <c r="B636" s="18" t="str">
        <f t="shared" si="36"/>
        <v>ENERGETIKA IR TVARI APLINKA</v>
      </c>
      <c r="C636" s="18" t="str">
        <f t="shared" si="37"/>
        <v>Išmaniosios energijos generatorių, tinklų ir vartotojų energetinio efektyvumo, diagnostikos, stebėsenos, apskaitos ir valdymo sistemos</v>
      </c>
      <c r="D636" s="18" t="str">
        <f t="shared" si="38"/>
        <v>Moksliniai tyrimai</v>
      </c>
      <c r="E636" s="44" t="s">
        <v>7</v>
      </c>
      <c r="F636" s="45" t="s">
        <v>328</v>
      </c>
      <c r="G636" s="27" t="s">
        <v>286</v>
      </c>
      <c r="H636" s="11">
        <v>18</v>
      </c>
      <c r="I636" s="12" t="str">
        <f t="shared" si="39"/>
        <v>Valstybinis mokslinių tyrimų institutas Fizinių ir technologijos mokslų centras</v>
      </c>
    </row>
    <row r="637" spans="1:9" ht="90">
      <c r="A637" s="11">
        <v>635</v>
      </c>
      <c r="B637" s="18" t="str">
        <f t="shared" si="36"/>
        <v>ENERGETIKA IR TVARI APLINKA</v>
      </c>
      <c r="C637" s="18" t="str">
        <f t="shared" si="37"/>
        <v>Išmaniosios energijos generatorių, tinklų ir vartotojų energetinio efektyvumo, diagnostikos, stebėsenos, apskaitos ir valdymo sistemos</v>
      </c>
      <c r="D637" s="18" t="str">
        <f t="shared" si="38"/>
        <v>Moksliniai tyrimai</v>
      </c>
      <c r="E637" s="46" t="s">
        <v>7</v>
      </c>
      <c r="F637" s="45" t="s">
        <v>846</v>
      </c>
      <c r="G637" s="27" t="s">
        <v>836</v>
      </c>
      <c r="H637" s="11">
        <v>19</v>
      </c>
      <c r="I637" s="12" t="str">
        <f t="shared" si="39"/>
        <v>Aleksandro Stulginskio universitetas</v>
      </c>
    </row>
    <row r="638" spans="1:9" ht="90">
      <c r="A638" s="11">
        <v>636</v>
      </c>
      <c r="B638" s="18" t="str">
        <f t="shared" si="36"/>
        <v>ENERGETIKA IR TVARI APLINKA</v>
      </c>
      <c r="C638" s="18" t="str">
        <f t="shared" si="37"/>
        <v>Išmaniosios energijos generatorių, tinklų ir vartotojų energetinio efektyvumo, diagnostikos, stebėsenos, apskaitos ir valdymo sistemos</v>
      </c>
      <c r="D638" s="18" t="str">
        <f t="shared" si="38"/>
        <v>Moksliniai tyrimai</v>
      </c>
      <c r="E638" s="104" t="s">
        <v>7</v>
      </c>
      <c r="F638" s="45" t="s">
        <v>2488</v>
      </c>
      <c r="G638" s="27" t="s">
        <v>2489</v>
      </c>
      <c r="H638" s="11">
        <v>11</v>
      </c>
      <c r="I638" s="12" t="str">
        <f t="shared" si="39"/>
        <v>Lietuvos energetikos institutas</v>
      </c>
    </row>
    <row r="639" spans="1:9" ht="120">
      <c r="A639" s="11">
        <v>637</v>
      </c>
      <c r="B639" s="18" t="str">
        <f t="shared" si="36"/>
        <v>ENERGETIKA IR TVARI APLINKA</v>
      </c>
      <c r="C639" s="18" t="str">
        <f t="shared" si="37"/>
        <v>Išmaniosios energijos generatorių, tinklų ir vartotojų energetinio efektyvumo, diagnostikos, stebėsenos, apskaitos ir valdymo sistemos</v>
      </c>
      <c r="D639" s="18" t="str">
        <f t="shared" si="38"/>
        <v>Moksliniai tyrimai</v>
      </c>
      <c r="E639" s="59" t="s">
        <v>7</v>
      </c>
      <c r="F639" s="60" t="s">
        <v>269</v>
      </c>
      <c r="G639" s="29" t="s">
        <v>230</v>
      </c>
      <c r="H639" s="11">
        <v>22</v>
      </c>
      <c r="I639" s="12" t="str">
        <f t="shared" si="39"/>
        <v>VšĮ Kauno technologijos universitetas</v>
      </c>
    </row>
    <row r="640" spans="1:9" ht="90">
      <c r="A640" s="11">
        <v>638</v>
      </c>
      <c r="B640" s="18" t="str">
        <f t="shared" si="36"/>
        <v>ENERGETIKA IR TVARI APLINKA</v>
      </c>
      <c r="C640" s="18" t="str">
        <f t="shared" si="37"/>
        <v>Išmaniosios energijos generatorių, tinklų ir vartotojų energetinio efektyvumo, diagnostikos, stebėsenos, apskaitos ir valdymo sistemos</v>
      </c>
      <c r="D640" s="18" t="str">
        <f t="shared" si="38"/>
        <v>Moksliniai tyrimai</v>
      </c>
      <c r="E640" s="44" t="s">
        <v>7</v>
      </c>
      <c r="F640" s="45" t="s">
        <v>329</v>
      </c>
      <c r="G640" s="27" t="s">
        <v>293</v>
      </c>
      <c r="H640" s="11">
        <v>18</v>
      </c>
      <c r="I640" s="12" t="str">
        <f t="shared" si="39"/>
        <v>Valstybinis mokslinių tyrimų institutas Fizinių ir technologijos mokslų centras</v>
      </c>
    </row>
    <row r="641" spans="1:9" ht="90">
      <c r="A641" s="11">
        <v>639</v>
      </c>
      <c r="B641" s="18" t="str">
        <f t="shared" si="36"/>
        <v>ENERGETIKA IR TVARI APLINKA</v>
      </c>
      <c r="C641" s="18" t="str">
        <f t="shared" si="37"/>
        <v>Išmaniosios energijos generatorių, tinklų ir vartotojų energetinio efektyvumo, diagnostikos, stebėsenos, apskaitos ir valdymo sistemos</v>
      </c>
      <c r="D641" s="18" t="str">
        <f t="shared" si="38"/>
        <v>Moksliniai tyrimai</v>
      </c>
      <c r="E641" s="51" t="s">
        <v>7</v>
      </c>
      <c r="F641" s="52" t="s">
        <v>380</v>
      </c>
      <c r="G641" s="42" t="s">
        <v>369</v>
      </c>
      <c r="H641" s="11">
        <v>20</v>
      </c>
      <c r="I641" s="12" t="str">
        <f t="shared" si="39"/>
        <v>Baltijos pažangių technologijų institutas</v>
      </c>
    </row>
    <row r="642" spans="1:9" ht="90">
      <c r="A642" s="11">
        <v>640</v>
      </c>
      <c r="B642" s="18" t="str">
        <f t="shared" si="36"/>
        <v>ENERGETIKA IR TVARI APLINKA</v>
      </c>
      <c r="C642" s="18" t="str">
        <f t="shared" si="37"/>
        <v>Išmaniosios energijos generatorių, tinklų ir vartotojų energetinio efektyvumo, diagnostikos, stebėsenos, apskaitos ir valdymo sistemos</v>
      </c>
      <c r="D642" s="18" t="str">
        <f t="shared" si="38"/>
        <v>Moksliniai tyrimai</v>
      </c>
      <c r="E642" s="131" t="s">
        <v>7</v>
      </c>
      <c r="F642" s="48" t="s">
        <v>847</v>
      </c>
      <c r="G642" s="27" t="s">
        <v>836</v>
      </c>
      <c r="H642" s="11">
        <v>19</v>
      </c>
      <c r="I642" s="12" t="str">
        <f t="shared" si="39"/>
        <v>Aleksandro Stulginskio universitetas</v>
      </c>
    </row>
    <row r="643" spans="1:9" ht="105">
      <c r="A643" s="11">
        <v>641</v>
      </c>
      <c r="B643" s="18" t="str">
        <f t="shared" ref="B643:B706" si="40">IF(ISBLANK(E643), ,VLOOKUP(E643, Kodai,2, FALSE))</f>
        <v>ENERGETIKA IR TVARI APLINKA</v>
      </c>
      <c r="C643" s="18" t="str">
        <f t="shared" ref="C643:C706" si="41">IF(ISBLANK(E643), ,VLOOKUP(E643, Kodai,3, FALSE))</f>
        <v>Išmaniosios energijos generatorių, tinklų ir vartotojų energetinio efektyvumo, diagnostikos, stebėsenos, apskaitos ir valdymo sistemos</v>
      </c>
      <c r="D643" s="18" t="str">
        <f t="shared" ref="D643:D706" si="42">IF(ISBLANK(E643), ,VLOOKUP(E643, Kodai,4, FALSE))</f>
        <v>Moksliniai tyrimai</v>
      </c>
      <c r="E643" s="46" t="s">
        <v>7</v>
      </c>
      <c r="F643" s="45" t="s">
        <v>848</v>
      </c>
      <c r="G643" s="27" t="s">
        <v>849</v>
      </c>
      <c r="H643" s="11">
        <v>19</v>
      </c>
      <c r="I643" s="12" t="str">
        <f t="shared" ref="I643:I706" si="43">IF(ISBLANK(H643), ,VLOOKUP(H643, Institucijos,2, FALSE))</f>
        <v>Aleksandro Stulginskio universitetas</v>
      </c>
    </row>
    <row r="644" spans="1:9" ht="180">
      <c r="A644" s="11">
        <v>642</v>
      </c>
      <c r="B644" s="18" t="str">
        <f t="shared" si="40"/>
        <v>ENERGETIKA IR TVARI APLINKA</v>
      </c>
      <c r="C644" s="18" t="str">
        <f t="shared" si="41"/>
        <v>Išmaniosios energijos generatorių, tinklų ir vartotojų energetinio efektyvumo, diagnostikos, stebėsenos, apskaitos ir valdymo sistemos</v>
      </c>
      <c r="D644" s="18" t="str">
        <f t="shared" si="42"/>
        <v>Moksliniai tyrimai</v>
      </c>
      <c r="E644" s="61" t="s">
        <v>7</v>
      </c>
      <c r="F644" s="62" t="s">
        <v>271</v>
      </c>
      <c r="G644" s="29" t="s">
        <v>230</v>
      </c>
      <c r="H644" s="11">
        <v>22</v>
      </c>
      <c r="I644" s="12" t="str">
        <f t="shared" si="43"/>
        <v>VšĮ Kauno technologijos universitetas</v>
      </c>
    </row>
    <row r="645" spans="1:9" ht="90">
      <c r="A645" s="11">
        <v>643</v>
      </c>
      <c r="B645" s="18" t="str">
        <f t="shared" si="40"/>
        <v>ENERGETIKA IR TVARI APLINKA</v>
      </c>
      <c r="C645" s="18" t="str">
        <f t="shared" si="41"/>
        <v>Išmaniosios energijos generatorių, tinklų ir vartotojų energetinio efektyvumo, diagnostikos, stebėsenos, apskaitos ir valdymo sistemos</v>
      </c>
      <c r="D645" s="18" t="str">
        <f t="shared" si="42"/>
        <v>Moksliniai tyrimai</v>
      </c>
      <c r="E645" s="51" t="s">
        <v>7</v>
      </c>
      <c r="F645" s="52" t="s">
        <v>386</v>
      </c>
      <c r="G645" s="42" t="s">
        <v>365</v>
      </c>
      <c r="H645" s="11">
        <v>20</v>
      </c>
      <c r="I645" s="12" t="str">
        <f t="shared" si="43"/>
        <v>Baltijos pažangių technologijų institutas</v>
      </c>
    </row>
    <row r="646" spans="1:9" ht="90">
      <c r="A646" s="11">
        <v>644</v>
      </c>
      <c r="B646" s="18" t="str">
        <f t="shared" si="40"/>
        <v>ENERGETIKA IR TVARI APLINKA</v>
      </c>
      <c r="C646" s="18" t="str">
        <f t="shared" si="41"/>
        <v>Išmaniosios energijos generatorių, tinklų ir vartotojų energetinio efektyvumo, diagnostikos, stebėsenos, apskaitos ir valdymo sistemos</v>
      </c>
      <c r="D646" s="18" t="str">
        <f t="shared" si="42"/>
        <v>Moksliniai tyrimai</v>
      </c>
      <c r="E646" s="44" t="s">
        <v>7</v>
      </c>
      <c r="F646" s="45" t="s">
        <v>359</v>
      </c>
      <c r="G646" s="27" t="s">
        <v>360</v>
      </c>
      <c r="H646" s="11">
        <v>31</v>
      </c>
      <c r="I646" s="12" t="str">
        <f t="shared" si="43"/>
        <v>Vytauto Didžiojo universitetas</v>
      </c>
    </row>
    <row r="647" spans="1:9" ht="90">
      <c r="A647" s="11">
        <v>645</v>
      </c>
      <c r="B647" s="18" t="str">
        <f t="shared" si="40"/>
        <v>ENERGETIKA IR TVARI APLINKA</v>
      </c>
      <c r="C647" s="18" t="str">
        <f t="shared" si="41"/>
        <v>Išmaniosios energijos generatorių, tinklų ir vartotojų energetinio efektyvumo, diagnostikos, stebėsenos, apskaitos ir valdymo sistemos</v>
      </c>
      <c r="D647" s="18" t="str">
        <f t="shared" si="42"/>
        <v>Moksliniai tyrimai</v>
      </c>
      <c r="E647" s="51" t="s">
        <v>7</v>
      </c>
      <c r="F647" s="52" t="s">
        <v>387</v>
      </c>
      <c r="G647" s="42" t="s">
        <v>365</v>
      </c>
      <c r="H647" s="11">
        <v>20</v>
      </c>
      <c r="I647" s="12" t="str">
        <f t="shared" si="43"/>
        <v>Baltijos pažangių technologijų institutas</v>
      </c>
    </row>
    <row r="648" spans="1:9" ht="90">
      <c r="A648" s="11">
        <v>646</v>
      </c>
      <c r="B648" s="18" t="str">
        <f t="shared" si="40"/>
        <v>ENERGETIKA IR TVARI APLINKA</v>
      </c>
      <c r="C648" s="18" t="str">
        <f t="shared" si="41"/>
        <v>Išmaniosios energijos generatorių, tinklų ir vartotojų energetinio efektyvumo, diagnostikos, stebėsenos, apskaitos ir valdymo sistemos</v>
      </c>
      <c r="D648" s="18" t="str">
        <f t="shared" si="42"/>
        <v>Moksliniai tyrimai</v>
      </c>
      <c r="E648" s="51" t="s">
        <v>7</v>
      </c>
      <c r="F648" s="52" t="s">
        <v>381</v>
      </c>
      <c r="G648" s="42" t="s">
        <v>369</v>
      </c>
      <c r="H648" s="11">
        <v>20</v>
      </c>
      <c r="I648" s="12" t="str">
        <f t="shared" si="43"/>
        <v>Baltijos pažangių technologijų institutas</v>
      </c>
    </row>
    <row r="649" spans="1:9" ht="90">
      <c r="A649" s="11">
        <v>647</v>
      </c>
      <c r="B649" s="18" t="str">
        <f t="shared" si="40"/>
        <v>ENERGETIKA IR TVARI APLINKA</v>
      </c>
      <c r="C649" s="18" t="str">
        <f t="shared" si="41"/>
        <v>Išmaniosios energijos generatorių, tinklų ir vartotojų energetinio efektyvumo, diagnostikos, stebėsenos, apskaitos ir valdymo sistemos</v>
      </c>
      <c r="D649" s="18" t="str">
        <f t="shared" si="42"/>
        <v>Moksliniai tyrimai</v>
      </c>
      <c r="E649" s="127" t="s">
        <v>7</v>
      </c>
      <c r="F649" s="45" t="s">
        <v>950</v>
      </c>
      <c r="G649" s="27" t="s">
        <v>949</v>
      </c>
      <c r="H649" s="11">
        <v>16</v>
      </c>
      <c r="I649" s="12" t="str">
        <f t="shared" si="43"/>
        <v>Šiaulių universitetas</v>
      </c>
    </row>
    <row r="650" spans="1:9" ht="90">
      <c r="A650" s="11">
        <v>648</v>
      </c>
      <c r="B650" s="18" t="str">
        <f t="shared" si="40"/>
        <v>ENERGETIKA IR TVARI APLINKA</v>
      </c>
      <c r="C650" s="18" t="str">
        <f t="shared" si="41"/>
        <v>Išmaniosios energijos generatorių, tinklų ir vartotojų energetinio efektyvumo, diagnostikos, stebėsenos, apskaitos ir valdymo sistemos</v>
      </c>
      <c r="D650" s="18" t="str">
        <f t="shared" si="42"/>
        <v>Moksliniai tyrimai</v>
      </c>
      <c r="E650" s="131" t="s">
        <v>7</v>
      </c>
      <c r="F650" s="45" t="s">
        <v>851</v>
      </c>
      <c r="G650" s="27" t="s">
        <v>852</v>
      </c>
      <c r="H650" s="11">
        <v>19</v>
      </c>
      <c r="I650" s="12" t="str">
        <f t="shared" si="43"/>
        <v>Aleksandro Stulginskio universitetas</v>
      </c>
    </row>
    <row r="651" spans="1:9" ht="90">
      <c r="A651" s="11">
        <v>649</v>
      </c>
      <c r="B651" s="18" t="str">
        <f t="shared" si="40"/>
        <v>ENERGETIKA IR TVARI APLINKA</v>
      </c>
      <c r="C651" s="18" t="str">
        <f t="shared" si="41"/>
        <v>Išmaniosios energijos generatorių, tinklų ir vartotojų energetinio efektyvumo, diagnostikos, stebėsenos, apskaitos ir valdymo sistemos</v>
      </c>
      <c r="D651" s="18" t="str">
        <f t="shared" si="42"/>
        <v>Moksliniai tyrimai</v>
      </c>
      <c r="E651" s="51" t="s">
        <v>7</v>
      </c>
      <c r="F651" s="52" t="s">
        <v>389</v>
      </c>
      <c r="G651" s="42" t="s">
        <v>369</v>
      </c>
      <c r="H651" s="11">
        <v>20</v>
      </c>
      <c r="I651" s="12" t="str">
        <f t="shared" si="43"/>
        <v>Baltijos pažangių technologijų institutas</v>
      </c>
    </row>
    <row r="652" spans="1:9" ht="90">
      <c r="A652" s="11">
        <v>650</v>
      </c>
      <c r="B652" s="18" t="str">
        <f t="shared" si="40"/>
        <v>ENERGETIKA IR TVARI APLINKA</v>
      </c>
      <c r="C652" s="18" t="str">
        <f t="shared" si="41"/>
        <v>Išmaniosios energijos generatorių, tinklų ir vartotojų energetinio efektyvumo, diagnostikos, stebėsenos, apskaitos ir valdymo sistemos</v>
      </c>
      <c r="D652" s="18" t="str">
        <f t="shared" si="42"/>
        <v>Moksliniai tyrimai</v>
      </c>
      <c r="E652" s="157" t="s">
        <v>7</v>
      </c>
      <c r="F652" s="52" t="s">
        <v>388</v>
      </c>
      <c r="G652" s="42" t="s">
        <v>369</v>
      </c>
      <c r="H652" s="11">
        <v>20</v>
      </c>
      <c r="I652" s="12" t="str">
        <f t="shared" si="43"/>
        <v>Baltijos pažangių technologijų institutas</v>
      </c>
    </row>
    <row r="653" spans="1:9" ht="90">
      <c r="A653" s="11">
        <v>651</v>
      </c>
      <c r="B653" s="18" t="str">
        <f t="shared" si="40"/>
        <v>ENERGETIKA IR TVARI APLINKA</v>
      </c>
      <c r="C653" s="18" t="str">
        <f t="shared" si="41"/>
        <v>Išmaniosios energijos generatorių, tinklų ir vartotojų energetinio efektyvumo, diagnostikos, stebėsenos, apskaitos ir valdymo sistemos</v>
      </c>
      <c r="D653" s="18" t="str">
        <f t="shared" si="42"/>
        <v>Moksliniai tyrimai</v>
      </c>
      <c r="E653" s="55" t="s">
        <v>7</v>
      </c>
      <c r="F653" s="56" t="s">
        <v>278</v>
      </c>
      <c r="G653" s="29" t="s">
        <v>230</v>
      </c>
      <c r="H653" s="11">
        <v>22</v>
      </c>
      <c r="I653" s="12" t="str">
        <f t="shared" si="43"/>
        <v>VšĮ Kauno technologijos universitetas</v>
      </c>
    </row>
    <row r="654" spans="1:9" ht="90">
      <c r="A654" s="11">
        <v>652</v>
      </c>
      <c r="B654" s="18" t="str">
        <f t="shared" si="40"/>
        <v>ENERGETIKA IR TVARI APLINKA</v>
      </c>
      <c r="C654" s="18" t="str">
        <f t="shared" si="41"/>
        <v>Išmaniosios energijos generatorių, tinklų ir vartotojų energetinio efektyvumo, diagnostikos, stebėsenos, apskaitos ir valdymo sistemos</v>
      </c>
      <c r="D654" s="18" t="str">
        <f t="shared" si="42"/>
        <v>Moksliniai tyrimai</v>
      </c>
      <c r="E654" s="105" t="s">
        <v>7</v>
      </c>
      <c r="F654" s="45" t="s">
        <v>2490</v>
      </c>
      <c r="G654" s="27" t="s">
        <v>2491</v>
      </c>
      <c r="H654" s="11">
        <v>11</v>
      </c>
      <c r="I654" s="12" t="str">
        <f t="shared" si="43"/>
        <v>Lietuvos energetikos institutas</v>
      </c>
    </row>
    <row r="655" spans="1:9" ht="90">
      <c r="A655" s="11">
        <v>653</v>
      </c>
      <c r="B655" s="18" t="str">
        <f t="shared" si="40"/>
        <v>ENERGETIKA IR TVARI APLINKA</v>
      </c>
      <c r="C655" s="18" t="str">
        <f t="shared" si="41"/>
        <v>Išmaniosios energijos generatorių, tinklų ir vartotojų energetinio efektyvumo, diagnostikos, stebėsenos, apskaitos ir valdymo sistemos</v>
      </c>
      <c r="D655" s="18" t="str">
        <f t="shared" si="42"/>
        <v>Moksliniai tyrimai</v>
      </c>
      <c r="E655" s="104" t="s">
        <v>7</v>
      </c>
      <c r="F655" s="45" t="s">
        <v>2476</v>
      </c>
      <c r="G655" s="27" t="s">
        <v>2473</v>
      </c>
      <c r="H655" s="11">
        <v>11</v>
      </c>
      <c r="I655" s="12" t="str">
        <f t="shared" si="43"/>
        <v>Lietuvos energetikos institutas</v>
      </c>
    </row>
    <row r="656" spans="1:9" ht="94.5">
      <c r="A656" s="11">
        <v>654</v>
      </c>
      <c r="B656" s="18" t="str">
        <f t="shared" si="40"/>
        <v>ENERGETIKA IR TVARI APLINKA</v>
      </c>
      <c r="C656" s="18" t="str">
        <f t="shared" si="41"/>
        <v>Išmaniosios energijos generatorių, tinklų ir vartotojų energetinio efektyvumo, diagnostikos, stebėsenos, apskaitos ir valdymo sistemos</v>
      </c>
      <c r="D656" s="18" t="str">
        <f t="shared" si="42"/>
        <v>Techninė galimybių studija</v>
      </c>
      <c r="E656" s="44" t="s">
        <v>0</v>
      </c>
      <c r="F656" s="50" t="s">
        <v>842</v>
      </c>
      <c r="G656" s="27" t="s">
        <v>843</v>
      </c>
      <c r="H656" s="11">
        <v>19</v>
      </c>
      <c r="I656" s="12" t="str">
        <f t="shared" si="43"/>
        <v>Aleksandro Stulginskio universitetas</v>
      </c>
    </row>
    <row r="657" spans="1:9" ht="90">
      <c r="A657" s="11">
        <v>655</v>
      </c>
      <c r="B657" s="18" t="str">
        <f t="shared" si="40"/>
        <v>ENERGETIKA IR TVARI APLINKA</v>
      </c>
      <c r="C657" s="18" t="str">
        <f t="shared" si="41"/>
        <v>Išmaniosios energijos generatorių, tinklų ir vartotojų energetinio efektyvumo, diagnostikos, stebėsenos, apskaitos ir valdymo sistemos</v>
      </c>
      <c r="D657" s="18" t="str">
        <f t="shared" si="42"/>
        <v>Techninė galimybių studija</v>
      </c>
      <c r="E657" s="44" t="s">
        <v>0</v>
      </c>
      <c r="F657" s="45" t="s">
        <v>845</v>
      </c>
      <c r="G657" s="27" t="s">
        <v>843</v>
      </c>
      <c r="H657" s="11">
        <v>19</v>
      </c>
      <c r="I657" s="12" t="str">
        <f t="shared" si="43"/>
        <v>Aleksandro Stulginskio universitetas</v>
      </c>
    </row>
    <row r="658" spans="1:9" ht="94.5">
      <c r="A658" s="11">
        <v>656</v>
      </c>
      <c r="B658" s="18" t="str">
        <f t="shared" si="40"/>
        <v>ENERGETIKA IR TVARI APLINKA</v>
      </c>
      <c r="C658" s="18" t="str">
        <f t="shared" si="41"/>
        <v>Išmaniosios energijos generatorių, tinklų ir vartotojų energetinio efektyvumo, diagnostikos, stebėsenos, apskaitos ir valdymo sistemos</v>
      </c>
      <c r="D658" s="18" t="str">
        <f t="shared" si="42"/>
        <v>Techninė galimybių studija</v>
      </c>
      <c r="E658" s="46" t="s">
        <v>0</v>
      </c>
      <c r="F658" s="49" t="s">
        <v>841</v>
      </c>
      <c r="G658" s="40" t="s">
        <v>840</v>
      </c>
      <c r="H658" s="11">
        <v>19</v>
      </c>
      <c r="I658" s="12" t="str">
        <f t="shared" si="43"/>
        <v>Aleksandro Stulginskio universitetas</v>
      </c>
    </row>
    <row r="659" spans="1:9" ht="90">
      <c r="A659" s="11">
        <v>657</v>
      </c>
      <c r="B659" s="18" t="str">
        <f t="shared" si="40"/>
        <v>ENERGETIKA IR TVARI APLINKA</v>
      </c>
      <c r="C659" s="18" t="str">
        <f t="shared" si="41"/>
        <v>Išmaniosios energijos generatorių, tinklų ir vartotojų energetinio efektyvumo, diagnostikos, stebėsenos, apskaitos ir valdymo sistemos</v>
      </c>
      <c r="D659" s="18" t="str">
        <f t="shared" si="42"/>
        <v>Techninė galimybių studija</v>
      </c>
      <c r="E659" s="46" t="s">
        <v>0</v>
      </c>
      <c r="F659" s="48" t="s">
        <v>839</v>
      </c>
      <c r="G659" s="40" t="s">
        <v>840</v>
      </c>
      <c r="H659" s="11">
        <v>19</v>
      </c>
      <c r="I659" s="12" t="str">
        <f t="shared" si="43"/>
        <v>Aleksandro Stulginskio universitetas</v>
      </c>
    </row>
    <row r="660" spans="1:9" ht="90">
      <c r="A660" s="11">
        <v>658</v>
      </c>
      <c r="B660" s="18" t="str">
        <f t="shared" si="40"/>
        <v>ENERGETIKA IR TVARI APLINKA</v>
      </c>
      <c r="C660" s="18" t="str">
        <f t="shared" si="41"/>
        <v>Išmaniosios energijos generatorių, tinklų ir vartotojų energetinio efektyvumo, diagnostikos, stebėsenos, apskaitos ir valdymo sistemos</v>
      </c>
      <c r="D660" s="18" t="str">
        <f t="shared" si="42"/>
        <v>Techninė galimybių studija</v>
      </c>
      <c r="E660" s="46" t="s">
        <v>0</v>
      </c>
      <c r="F660" s="80" t="s">
        <v>853</v>
      </c>
      <c r="G660" s="27" t="s">
        <v>843</v>
      </c>
      <c r="H660" s="11">
        <v>19</v>
      </c>
      <c r="I660" s="12" t="str">
        <f t="shared" si="43"/>
        <v>Aleksandro Stulginskio universitetas</v>
      </c>
    </row>
    <row r="661" spans="1:9" ht="135">
      <c r="A661" s="11">
        <v>659</v>
      </c>
      <c r="B661" s="18" t="str">
        <f t="shared" si="40"/>
        <v>ENERGETIKA IR TVARI APLINKA</v>
      </c>
      <c r="C661" s="18" t="str">
        <f t="shared" si="41"/>
        <v>Išmaniosios energijos generatorių, tinklų ir vartotojų energetinio efektyvumo, diagnostikos, stebėsenos, apskaitos ir valdymo sistemos</v>
      </c>
      <c r="D661" s="18" t="str">
        <f t="shared" si="42"/>
        <v>Techninė galimybių studija</v>
      </c>
      <c r="E661" s="44" t="s">
        <v>0</v>
      </c>
      <c r="F661" s="45" t="s">
        <v>844</v>
      </c>
      <c r="G661" s="27" t="s">
        <v>843</v>
      </c>
      <c r="H661" s="11">
        <v>19</v>
      </c>
      <c r="I661" s="12" t="str">
        <f t="shared" si="43"/>
        <v>Aleksandro Stulginskio universitetas</v>
      </c>
    </row>
    <row r="662" spans="1:9" ht="90">
      <c r="A662" s="11">
        <v>660</v>
      </c>
      <c r="B662" s="18" t="str">
        <f t="shared" si="40"/>
        <v>ENERGETIKA IR TVARI APLINKA</v>
      </c>
      <c r="C662" s="18" t="str">
        <f t="shared" si="41"/>
        <v>Išmaniosios energijos generatorių, tinklų ir vartotojų energetinio efektyvumo, diagnostikos, stebėsenos, apskaitos ir valdymo sistemos</v>
      </c>
      <c r="D662" s="18" t="str">
        <f t="shared" si="42"/>
        <v>Techninė galimybių studija</v>
      </c>
      <c r="E662" s="46" t="s">
        <v>0</v>
      </c>
      <c r="F662" s="45" t="s">
        <v>287</v>
      </c>
      <c r="G662" s="27" t="s">
        <v>288</v>
      </c>
      <c r="H662" s="11">
        <v>18</v>
      </c>
      <c r="I662" s="12" t="str">
        <f t="shared" si="43"/>
        <v>Valstybinis mokslinių tyrimų institutas Fizinių ir technologijos mokslų centras</v>
      </c>
    </row>
    <row r="663" spans="1:9" ht="90">
      <c r="A663" s="11">
        <v>661</v>
      </c>
      <c r="B663" s="18" t="str">
        <f t="shared" si="40"/>
        <v>ENERGETIKA IR TVARI APLINKA</v>
      </c>
      <c r="C663" s="18" t="str">
        <f t="shared" si="41"/>
        <v>Išmaniosios energijos generatorių, tinklų ir vartotojų energetinio efektyvumo, diagnostikos, stebėsenos, apskaitos ir valdymo sistemos</v>
      </c>
      <c r="D663" s="18" t="str">
        <f t="shared" si="42"/>
        <v>Techninė galimybių studija</v>
      </c>
      <c r="E663" s="55" t="s">
        <v>0</v>
      </c>
      <c r="F663" s="56" t="s">
        <v>232</v>
      </c>
      <c r="G663" s="29" t="s">
        <v>230</v>
      </c>
      <c r="H663" s="11">
        <v>22</v>
      </c>
      <c r="I663" s="12" t="str">
        <f t="shared" si="43"/>
        <v>VšĮ Kauno technologijos universitetas</v>
      </c>
    </row>
    <row r="664" spans="1:9" ht="180">
      <c r="A664" s="11">
        <v>662</v>
      </c>
      <c r="B664" s="18" t="str">
        <f t="shared" si="40"/>
        <v>ENERGETIKA IR TVARI APLINKA</v>
      </c>
      <c r="C664" s="18" t="str">
        <f t="shared" si="41"/>
        <v>Išmaniosios energijos generatorių, tinklų ir vartotojų energetinio efektyvumo, diagnostikos, stebėsenos, apskaitos ir valdymo sistemos</v>
      </c>
      <c r="D664" s="18" t="str">
        <f t="shared" si="42"/>
        <v>Techninė galimybių studija</v>
      </c>
      <c r="E664" s="61" t="s">
        <v>0</v>
      </c>
      <c r="F664" s="62" t="s">
        <v>270</v>
      </c>
      <c r="G664" s="29" t="s">
        <v>230</v>
      </c>
      <c r="H664" s="11">
        <v>22</v>
      </c>
      <c r="I664" s="12" t="str">
        <f t="shared" si="43"/>
        <v>VšĮ Kauno technologijos universitetas</v>
      </c>
    </row>
    <row r="665" spans="1:9" ht="90">
      <c r="A665" s="11">
        <v>663</v>
      </c>
      <c r="B665" s="18" t="str">
        <f t="shared" si="40"/>
        <v>ENERGETIKA IR TVARI APLINKA</v>
      </c>
      <c r="C665" s="18" t="str">
        <f t="shared" si="41"/>
        <v>Išmaniosios energijos generatorių, tinklų ir vartotojų energetinio efektyvumo, diagnostikos, stebėsenos, apskaitos ir valdymo sistemos</v>
      </c>
      <c r="D665" s="18" t="str">
        <f t="shared" si="42"/>
        <v>Techninė galimybių studija</v>
      </c>
      <c r="E665" s="46" t="s">
        <v>0</v>
      </c>
      <c r="F665" s="45" t="s">
        <v>185</v>
      </c>
      <c r="G665" s="27" t="s">
        <v>186</v>
      </c>
      <c r="H665" s="11">
        <v>27</v>
      </c>
      <c r="I665" s="12" t="str">
        <f t="shared" si="43"/>
        <v>Panevėžio kolegija</v>
      </c>
    </row>
    <row r="666" spans="1:9" ht="105">
      <c r="A666" s="11">
        <v>664</v>
      </c>
      <c r="B666" s="18" t="str">
        <f t="shared" si="40"/>
        <v>ENERGETIKA IR TVARI APLINKA</v>
      </c>
      <c r="C666" s="18" t="str">
        <f t="shared" si="41"/>
        <v>Išmaniosios energijos generatorių, tinklų ir vartotojų energetinio efektyvumo, diagnostikos, stebėsenos, apskaitos ir valdymo sistemos</v>
      </c>
      <c r="D666" s="18" t="str">
        <f t="shared" si="42"/>
        <v>Techninė galimybių studija</v>
      </c>
      <c r="E666" s="44" t="s">
        <v>0</v>
      </c>
      <c r="F666" s="45" t="s">
        <v>165</v>
      </c>
      <c r="G666" s="27" t="s">
        <v>161</v>
      </c>
      <c r="H666" s="11">
        <v>2</v>
      </c>
      <c r="I666" s="12" t="str">
        <f t="shared" si="43"/>
        <v>Kauno miškų ir aplinkos inžinerijos kolegija</v>
      </c>
    </row>
    <row r="667" spans="1:9" ht="105">
      <c r="A667" s="11">
        <v>665</v>
      </c>
      <c r="B667" s="18" t="str">
        <f t="shared" si="40"/>
        <v>ENERGETIKA IR TVARI APLINKA</v>
      </c>
      <c r="C667" s="18" t="str">
        <f t="shared" si="41"/>
        <v>Išmaniosios energijos generatorių, tinklų ir vartotojų energetinio efektyvumo, diagnostikos, stebėsenos, apskaitos ir valdymo sistemos</v>
      </c>
      <c r="D667" s="18" t="str">
        <f t="shared" si="42"/>
        <v>Techninė galimybių studija</v>
      </c>
      <c r="E667" s="46" t="s">
        <v>0</v>
      </c>
      <c r="F667" s="45" t="s">
        <v>200</v>
      </c>
      <c r="G667" s="27" t="s">
        <v>197</v>
      </c>
      <c r="H667" s="11">
        <v>14</v>
      </c>
      <c r="I667" s="12" t="str">
        <f t="shared" si="43"/>
        <v>Kauno technikos kolegija</v>
      </c>
    </row>
    <row r="668" spans="1:9" ht="90">
      <c r="A668" s="11">
        <v>666</v>
      </c>
      <c r="B668" s="18" t="str">
        <f t="shared" si="40"/>
        <v>ENERGETIKA IR TVARI APLINKA</v>
      </c>
      <c r="C668" s="18" t="str">
        <f t="shared" si="41"/>
        <v>Išmaniosios energijos generatorių, tinklų ir vartotojų energetinio efektyvumo, diagnostikos, stebėsenos, apskaitos ir valdymo sistemos</v>
      </c>
      <c r="D668" s="18" t="str">
        <f t="shared" si="42"/>
        <v>Techninė galimybių studija</v>
      </c>
      <c r="E668" s="46" t="s">
        <v>0</v>
      </c>
      <c r="F668" s="45" t="s">
        <v>457</v>
      </c>
      <c r="G668" s="27" t="s">
        <v>458</v>
      </c>
      <c r="H668" s="11">
        <v>33</v>
      </c>
      <c r="I668" s="12" t="str">
        <f t="shared" si="43"/>
        <v>Vilniaus Gedimino technikos universitetas</v>
      </c>
    </row>
    <row r="669" spans="1:9" ht="90">
      <c r="A669" s="11">
        <v>667</v>
      </c>
      <c r="B669" s="18" t="str">
        <f t="shared" si="40"/>
        <v>ENERGETIKA IR TVARI APLINKA</v>
      </c>
      <c r="C669" s="18" t="str">
        <f t="shared" si="41"/>
        <v>Išmaniosios energijos generatorių, tinklų ir vartotojų energetinio efektyvumo, diagnostikos, stebėsenos, apskaitos ir valdymo sistemos</v>
      </c>
      <c r="D669" s="18" t="str">
        <f t="shared" si="42"/>
        <v>Techninė galimybių studija</v>
      </c>
      <c r="E669" s="46" t="s">
        <v>0</v>
      </c>
      <c r="F669" s="45" t="s">
        <v>462</v>
      </c>
      <c r="G669" s="27" t="s">
        <v>463</v>
      </c>
      <c r="H669" s="11">
        <v>33</v>
      </c>
      <c r="I669" s="12" t="str">
        <f t="shared" si="43"/>
        <v>Vilniaus Gedimino technikos universitetas</v>
      </c>
    </row>
    <row r="670" spans="1:9" ht="90">
      <c r="A670" s="11">
        <v>668</v>
      </c>
      <c r="B670" s="18" t="str">
        <f t="shared" si="40"/>
        <v>ENERGETIKA IR TVARI APLINKA</v>
      </c>
      <c r="C670" s="18" t="str">
        <f t="shared" si="41"/>
        <v>Išmaniosios energijos generatorių, tinklų ir vartotojų energetinio efektyvumo, diagnostikos, stebėsenos, apskaitos ir valdymo sistemos</v>
      </c>
      <c r="D670" s="18" t="str">
        <f t="shared" si="42"/>
        <v>Techninė galimybių studija</v>
      </c>
      <c r="E670" s="46" t="s">
        <v>0</v>
      </c>
      <c r="F670" s="45" t="s">
        <v>414</v>
      </c>
      <c r="G670" s="27" t="s">
        <v>415</v>
      </c>
      <c r="H670" s="11">
        <v>32</v>
      </c>
      <c r="I670" s="12" t="str">
        <f t="shared" si="43"/>
        <v>Vilniaus universitetas</v>
      </c>
    </row>
    <row r="671" spans="1:9" ht="195">
      <c r="A671" s="11">
        <v>669</v>
      </c>
      <c r="B671" s="18" t="str">
        <f t="shared" si="40"/>
        <v>ENERGETIKA IR TVARI APLINKA</v>
      </c>
      <c r="C671" s="18" t="str">
        <f t="shared" si="41"/>
        <v>Išmaniosios energijos generatorių, tinklų ir vartotojų energetinio efektyvumo, diagnostikos, stebėsenos, apskaitos ir valdymo sistemos</v>
      </c>
      <c r="D671" s="18" t="str">
        <f t="shared" si="42"/>
        <v>Techninė galimybių studija</v>
      </c>
      <c r="E671" s="46" t="s">
        <v>0</v>
      </c>
      <c r="F671" s="45" t="s">
        <v>202</v>
      </c>
      <c r="G671" s="27" t="s">
        <v>203</v>
      </c>
      <c r="H671" s="11">
        <v>14</v>
      </c>
      <c r="I671" s="12" t="str">
        <f t="shared" si="43"/>
        <v>Kauno technikos kolegija</v>
      </c>
    </row>
    <row r="672" spans="1:9" ht="90">
      <c r="A672" s="11">
        <v>670</v>
      </c>
      <c r="B672" s="18" t="str">
        <f t="shared" si="40"/>
        <v>ENERGETIKA IR TVARI APLINKA</v>
      </c>
      <c r="C672" s="18" t="str">
        <f t="shared" si="41"/>
        <v>Išmaniosios energijos generatorių, tinklų ir vartotojų energetinio efektyvumo, diagnostikos, stebėsenos, apskaitos ir valdymo sistemos</v>
      </c>
      <c r="D672" s="18" t="str">
        <f t="shared" si="42"/>
        <v>Techninė galimybių studija</v>
      </c>
      <c r="E672" s="46" t="s">
        <v>0</v>
      </c>
      <c r="F672" s="45" t="s">
        <v>135</v>
      </c>
      <c r="G672" s="27" t="s">
        <v>134</v>
      </c>
      <c r="H672" s="11">
        <v>23</v>
      </c>
      <c r="I672" s="12" t="str">
        <f t="shared" si="43"/>
        <v>Klaipėdos universitetas</v>
      </c>
    </row>
    <row r="673" spans="1:9" ht="90">
      <c r="A673" s="11">
        <v>671</v>
      </c>
      <c r="B673" s="18" t="str">
        <f t="shared" si="40"/>
        <v>ENERGETIKA IR TVARI APLINKA</v>
      </c>
      <c r="C673" s="18" t="str">
        <f t="shared" si="41"/>
        <v>Išmaniosios energijos generatorių, tinklų ir vartotojų energetinio efektyvumo, diagnostikos, stebėsenos, apskaitos ir valdymo sistemos</v>
      </c>
      <c r="D673" s="18" t="str">
        <f t="shared" si="42"/>
        <v>Techninė galimybių studija</v>
      </c>
      <c r="E673" s="46" t="s">
        <v>0</v>
      </c>
      <c r="F673" s="45" t="s">
        <v>133</v>
      </c>
      <c r="G673" s="27" t="s">
        <v>134</v>
      </c>
      <c r="H673" s="11">
        <v>23</v>
      </c>
      <c r="I673" s="12" t="str">
        <f t="shared" si="43"/>
        <v>Klaipėdos universitetas</v>
      </c>
    </row>
    <row r="674" spans="1:9" ht="90">
      <c r="A674" s="11">
        <v>672</v>
      </c>
      <c r="B674" s="18" t="str">
        <f t="shared" si="40"/>
        <v>ENERGETIKA IR TVARI APLINKA</v>
      </c>
      <c r="C674" s="18" t="str">
        <f t="shared" si="41"/>
        <v>Išmaniosios energijos generatorių, tinklų ir vartotojų energetinio efektyvumo, diagnostikos, stebėsenos, apskaitos ir valdymo sistemos</v>
      </c>
      <c r="D674" s="18" t="str">
        <f t="shared" si="42"/>
        <v>Techninė galimybių studija</v>
      </c>
      <c r="E674" s="46" t="s">
        <v>0</v>
      </c>
      <c r="F674" s="45" t="s">
        <v>136</v>
      </c>
      <c r="G674" s="27" t="s">
        <v>134</v>
      </c>
      <c r="H674" s="11">
        <v>23</v>
      </c>
      <c r="I674" s="12" t="str">
        <f t="shared" si="43"/>
        <v>Klaipėdos universitetas</v>
      </c>
    </row>
    <row r="675" spans="1:9" ht="120">
      <c r="A675" s="11">
        <v>673</v>
      </c>
      <c r="B675" s="18" t="str">
        <f t="shared" si="40"/>
        <v>ENERGETIKA IR TVARI APLINKA</v>
      </c>
      <c r="C675" s="18" t="str">
        <f t="shared" si="41"/>
        <v>Išmaniosios energijos generatorių, tinklų ir vartotojų energetinio efektyvumo, diagnostikos, stebėsenos, apskaitos ir valdymo sistemos</v>
      </c>
      <c r="D675" s="18" t="str">
        <f t="shared" si="42"/>
        <v>Techninė galimybių studija</v>
      </c>
      <c r="E675" s="53" t="s">
        <v>0</v>
      </c>
      <c r="F675" s="54" t="s">
        <v>229</v>
      </c>
      <c r="G675" s="29" t="s">
        <v>230</v>
      </c>
      <c r="H675" s="11">
        <v>22</v>
      </c>
      <c r="I675" s="12" t="str">
        <f t="shared" si="43"/>
        <v>VšĮ Kauno technologijos universitetas</v>
      </c>
    </row>
    <row r="676" spans="1:9" ht="90">
      <c r="A676" s="11">
        <v>674</v>
      </c>
      <c r="B676" s="18" t="str">
        <f t="shared" si="40"/>
        <v>ENERGETIKA IR TVARI APLINKA</v>
      </c>
      <c r="C676" s="18" t="str">
        <f t="shared" si="41"/>
        <v>Išmaniosios energijos generatorių, tinklų ir vartotojų energetinio efektyvumo, diagnostikos, stebėsenos, apskaitos ir valdymo sistemos</v>
      </c>
      <c r="D676" s="18" t="str">
        <f t="shared" si="42"/>
        <v>Techninė galimybių studija</v>
      </c>
      <c r="E676" s="46" t="s">
        <v>0</v>
      </c>
      <c r="F676" s="45" t="s">
        <v>189</v>
      </c>
      <c r="G676" s="27" t="s">
        <v>190</v>
      </c>
      <c r="H676" s="11">
        <v>14</v>
      </c>
      <c r="I676" s="12" t="str">
        <f t="shared" si="43"/>
        <v>Kauno technikos kolegija</v>
      </c>
    </row>
    <row r="677" spans="1:9" ht="90">
      <c r="A677" s="11">
        <v>675</v>
      </c>
      <c r="B677" s="18" t="str">
        <f t="shared" si="40"/>
        <v>ENERGETIKA IR TVARI APLINKA</v>
      </c>
      <c r="C677" s="18" t="str">
        <f t="shared" si="41"/>
        <v>Išmaniosios energijos generatorių, tinklų ir vartotojų energetinio efektyvumo, diagnostikos, stebėsenos, apskaitos ir valdymo sistemos</v>
      </c>
      <c r="D677" s="18" t="str">
        <f t="shared" si="42"/>
        <v>Techninė galimybių studija</v>
      </c>
      <c r="E677" s="55" t="s">
        <v>0</v>
      </c>
      <c r="F677" s="56" t="s">
        <v>277</v>
      </c>
      <c r="G677" s="29" t="s">
        <v>230</v>
      </c>
      <c r="H677" s="11">
        <v>22</v>
      </c>
      <c r="I677" s="12" t="str">
        <f t="shared" si="43"/>
        <v>VšĮ Kauno technologijos universitetas</v>
      </c>
    </row>
    <row r="678" spans="1:9" ht="90">
      <c r="A678" s="11">
        <v>676</v>
      </c>
      <c r="B678" s="18" t="str">
        <f t="shared" si="40"/>
        <v>ENERGETIKA IR TVARI APLINKA</v>
      </c>
      <c r="C678" s="18" t="str">
        <f t="shared" si="41"/>
        <v>Išmaniosios energijos generatorių, tinklų ir vartotojų energetinio efektyvumo, diagnostikos, stebėsenos, apskaitos ir valdymo sistemos</v>
      </c>
      <c r="D678" s="18" t="str">
        <f t="shared" si="42"/>
        <v>Techninė galimybių studija</v>
      </c>
      <c r="E678" s="46" t="s">
        <v>0</v>
      </c>
      <c r="F678" s="45" t="s">
        <v>131</v>
      </c>
      <c r="G678" s="27" t="s">
        <v>132</v>
      </c>
      <c r="H678" s="11">
        <v>23</v>
      </c>
      <c r="I678" s="12" t="str">
        <f t="shared" si="43"/>
        <v>Klaipėdos universitetas</v>
      </c>
    </row>
    <row r="679" spans="1:9" ht="90">
      <c r="A679" s="11">
        <v>677</v>
      </c>
      <c r="B679" s="18" t="str">
        <f t="shared" si="40"/>
        <v>ENERGETIKA IR TVARI APLINKA</v>
      </c>
      <c r="C679" s="18" t="str">
        <f t="shared" si="41"/>
        <v>Išmaniosios energijos generatorių, tinklų ir vartotojų energetinio efektyvumo, diagnostikos, stebėsenos, apskaitos ir valdymo sistemos</v>
      </c>
      <c r="D679" s="18" t="str">
        <f t="shared" si="42"/>
        <v>Techninė galimybių studija</v>
      </c>
      <c r="E679" s="51" t="s">
        <v>0</v>
      </c>
      <c r="F679" s="52" t="s">
        <v>373</v>
      </c>
      <c r="G679" s="42" t="s">
        <v>374</v>
      </c>
      <c r="H679" s="11">
        <v>20</v>
      </c>
      <c r="I679" s="12" t="str">
        <f t="shared" si="43"/>
        <v>Baltijos pažangių technologijų institutas</v>
      </c>
    </row>
    <row r="680" spans="1:9" ht="90">
      <c r="A680" s="11">
        <v>678</v>
      </c>
      <c r="B680" s="18" t="str">
        <f t="shared" si="40"/>
        <v>ENERGETIKA IR TVARI APLINKA</v>
      </c>
      <c r="C680" s="18" t="str">
        <f t="shared" si="41"/>
        <v>Išmaniosios energijos generatorių, tinklų ir vartotojų energetinio efektyvumo, diagnostikos, stebėsenos, apskaitos ir valdymo sistemos</v>
      </c>
      <c r="D680" s="18" t="str">
        <f t="shared" si="42"/>
        <v>Techninė galimybių studija</v>
      </c>
      <c r="E680" s="46" t="s">
        <v>0</v>
      </c>
      <c r="F680" s="45" t="s">
        <v>410</v>
      </c>
      <c r="G680" s="27" t="s">
        <v>411</v>
      </c>
      <c r="H680" s="11">
        <v>32</v>
      </c>
      <c r="I680" s="12" t="str">
        <f t="shared" si="43"/>
        <v>Vilniaus universitetas</v>
      </c>
    </row>
    <row r="681" spans="1:9" ht="90">
      <c r="A681" s="11">
        <v>679</v>
      </c>
      <c r="B681" s="18" t="str">
        <f t="shared" si="40"/>
        <v>ENERGETIKA IR TVARI APLINKA</v>
      </c>
      <c r="C681" s="18" t="str">
        <f t="shared" si="41"/>
        <v>Išmaniosios energijos generatorių, tinklų ir vartotojų energetinio efektyvumo, diagnostikos, stebėsenos, apskaitos ir valdymo sistemos</v>
      </c>
      <c r="D681" s="18" t="str">
        <f t="shared" si="42"/>
        <v>Techninė galimybių studija</v>
      </c>
      <c r="E681" s="46" t="s">
        <v>0</v>
      </c>
      <c r="F681" s="45" t="s">
        <v>285</v>
      </c>
      <c r="G681" s="27" t="s">
        <v>286</v>
      </c>
      <c r="H681" s="11">
        <v>18</v>
      </c>
      <c r="I681" s="12" t="str">
        <f t="shared" si="43"/>
        <v>Valstybinis mokslinių tyrimų institutas Fizinių ir technologijos mokslų centras</v>
      </c>
    </row>
    <row r="682" spans="1:9" ht="90">
      <c r="A682" s="11">
        <v>680</v>
      </c>
      <c r="B682" s="18" t="str">
        <f t="shared" si="40"/>
        <v>ENERGETIKA IR TVARI APLINKA</v>
      </c>
      <c r="C682" s="18" t="str">
        <f t="shared" si="41"/>
        <v>Išmaniosios energijos generatorių, tinklų ir vartotojų energetinio efektyvumo, diagnostikos, stebėsenos, apskaitos ir valdymo sistemos</v>
      </c>
      <c r="D682" s="18" t="str">
        <f t="shared" si="42"/>
        <v>Techninė galimybių studija</v>
      </c>
      <c r="E682" s="46" t="s">
        <v>0</v>
      </c>
      <c r="F682" s="45" t="s">
        <v>454</v>
      </c>
      <c r="G682" s="27" t="s">
        <v>455</v>
      </c>
      <c r="H682" s="11">
        <v>33</v>
      </c>
      <c r="I682" s="12" t="str">
        <f t="shared" si="43"/>
        <v>Vilniaus Gedimino technikos universitetas</v>
      </c>
    </row>
    <row r="683" spans="1:9" ht="90">
      <c r="A683" s="11">
        <v>681</v>
      </c>
      <c r="B683" s="18" t="str">
        <f t="shared" si="40"/>
        <v>ENERGETIKA IR TVARI APLINKA</v>
      </c>
      <c r="C683" s="18" t="str">
        <f t="shared" si="41"/>
        <v>Išmaniosios energijos generatorių, tinklų ir vartotojų energetinio efektyvumo, diagnostikos, stebėsenos, apskaitos ir valdymo sistemos</v>
      </c>
      <c r="D683" s="18" t="str">
        <f t="shared" si="42"/>
        <v>Techninė galimybių studija</v>
      </c>
      <c r="E683" s="44" t="s">
        <v>0</v>
      </c>
      <c r="F683" s="45" t="s">
        <v>160</v>
      </c>
      <c r="G683" s="27" t="s">
        <v>161</v>
      </c>
      <c r="H683" s="11">
        <v>2</v>
      </c>
      <c r="I683" s="12" t="str">
        <f t="shared" si="43"/>
        <v>Kauno miškų ir aplinkos inžinerijos kolegija</v>
      </c>
    </row>
    <row r="684" spans="1:9" ht="105">
      <c r="A684" s="11">
        <v>682</v>
      </c>
      <c r="B684" s="18" t="str">
        <f t="shared" si="40"/>
        <v>ENERGETIKA IR TVARI APLINKA</v>
      </c>
      <c r="C684" s="18" t="str">
        <f t="shared" si="41"/>
        <v>Išmaniosios energijos generatorių, tinklų ir vartotojų energetinio efektyvumo, diagnostikos, stebėsenos, apskaitos ir valdymo sistemos</v>
      </c>
      <c r="D684" s="18" t="str">
        <f t="shared" si="42"/>
        <v>Techninė galimybių studija</v>
      </c>
      <c r="E684" s="44" t="s">
        <v>0</v>
      </c>
      <c r="F684" s="45" t="s">
        <v>164</v>
      </c>
      <c r="G684" s="27" t="s">
        <v>161</v>
      </c>
      <c r="H684" s="11">
        <v>2</v>
      </c>
      <c r="I684" s="12" t="str">
        <f t="shared" si="43"/>
        <v>Kauno miškų ir aplinkos inžinerijos kolegija</v>
      </c>
    </row>
    <row r="685" spans="1:9" ht="90">
      <c r="A685" s="11">
        <v>683</v>
      </c>
      <c r="B685" s="18" t="str">
        <f t="shared" si="40"/>
        <v>ENERGETIKA IR TVARI APLINKA</v>
      </c>
      <c r="C685" s="18" t="str">
        <f t="shared" si="41"/>
        <v>Išmaniosios energijos generatorių, tinklų ir vartotojų energetinio efektyvumo, diagnostikos, stebėsenos, apskaitos ir valdymo sistemos</v>
      </c>
      <c r="D685" s="18" t="str">
        <f t="shared" si="42"/>
        <v>Techninė galimybių studija</v>
      </c>
      <c r="E685" s="46" t="s">
        <v>0</v>
      </c>
      <c r="F685" s="45" t="s">
        <v>192</v>
      </c>
      <c r="G685" s="27" t="s">
        <v>193</v>
      </c>
      <c r="H685" s="11">
        <v>14</v>
      </c>
      <c r="I685" s="12" t="str">
        <f t="shared" si="43"/>
        <v>Kauno technikos kolegija</v>
      </c>
    </row>
    <row r="686" spans="1:9" ht="90">
      <c r="A686" s="11">
        <v>684</v>
      </c>
      <c r="B686" s="18" t="str">
        <f t="shared" si="40"/>
        <v>ENERGETIKA IR TVARI APLINKA</v>
      </c>
      <c r="C686" s="18" t="str">
        <f t="shared" si="41"/>
        <v>Išmaniosios energijos generatorių, tinklų ir vartotojų energetinio efektyvumo, diagnostikos, stebėsenos, apskaitos ir valdymo sistemos</v>
      </c>
      <c r="D686" s="18" t="str">
        <f t="shared" si="42"/>
        <v>Techninė galimybių studija</v>
      </c>
      <c r="E686" s="46" t="s">
        <v>0</v>
      </c>
      <c r="F686" s="45" t="s">
        <v>187</v>
      </c>
      <c r="G686" s="27" t="s">
        <v>188</v>
      </c>
      <c r="H686" s="11">
        <v>14</v>
      </c>
      <c r="I686" s="12" t="str">
        <f t="shared" si="43"/>
        <v>Kauno technikos kolegija</v>
      </c>
    </row>
    <row r="687" spans="1:9" ht="90">
      <c r="A687" s="11">
        <v>685</v>
      </c>
      <c r="B687" s="18" t="str">
        <f t="shared" si="40"/>
        <v>ENERGETIKA IR TVARI APLINKA</v>
      </c>
      <c r="C687" s="18" t="str">
        <f t="shared" si="41"/>
        <v>Išmaniosios energijos generatorių, tinklų ir vartotojų energetinio efektyvumo, diagnostikos, stebėsenos, apskaitos ir valdymo sistemos</v>
      </c>
      <c r="D687" s="18" t="str">
        <f t="shared" si="42"/>
        <v>Techninė galimybių studija</v>
      </c>
      <c r="E687" s="51" t="s">
        <v>0</v>
      </c>
      <c r="F687" s="52" t="s">
        <v>364</v>
      </c>
      <c r="G687" s="42" t="s">
        <v>365</v>
      </c>
      <c r="H687" s="11">
        <v>20</v>
      </c>
      <c r="I687" s="12" t="str">
        <f t="shared" si="43"/>
        <v>Baltijos pažangių technologijų institutas</v>
      </c>
    </row>
    <row r="688" spans="1:9" ht="90">
      <c r="A688" s="11">
        <v>686</v>
      </c>
      <c r="B688" s="18" t="str">
        <f t="shared" si="40"/>
        <v>ENERGETIKA IR TVARI APLINKA</v>
      </c>
      <c r="C688" s="18" t="str">
        <f t="shared" si="41"/>
        <v>Išmaniosios energijos generatorių, tinklų ir vartotojų energetinio efektyvumo, diagnostikos, stebėsenos, apskaitos ir valdymo sistemos</v>
      </c>
      <c r="D688" s="18" t="str">
        <f t="shared" si="42"/>
        <v>Techninė galimybių studija</v>
      </c>
      <c r="E688" s="104" t="s">
        <v>0</v>
      </c>
      <c r="F688" s="45" t="s">
        <v>2474</v>
      </c>
      <c r="G688" s="27" t="s">
        <v>2475</v>
      </c>
      <c r="H688" s="11">
        <v>11</v>
      </c>
      <c r="I688" s="12" t="str">
        <f t="shared" si="43"/>
        <v>Lietuvos energetikos institutas</v>
      </c>
    </row>
    <row r="689" spans="1:9" ht="120">
      <c r="A689" s="11">
        <v>687</v>
      </c>
      <c r="B689" s="18" t="str">
        <f t="shared" si="40"/>
        <v>ENERGETIKA IR TVARI APLINKA</v>
      </c>
      <c r="C689" s="18" t="str">
        <f t="shared" si="41"/>
        <v>Išmaniosios energijos generatorių, tinklų ir vartotojų energetinio efektyvumo, diagnostikos, stebėsenos, apskaitos ir valdymo sistemos</v>
      </c>
      <c r="D689" s="18" t="str">
        <f t="shared" si="42"/>
        <v>Techninė galimybių studija</v>
      </c>
      <c r="E689" s="59" t="s">
        <v>0</v>
      </c>
      <c r="F689" s="60" t="s">
        <v>267</v>
      </c>
      <c r="G689" s="29" t="s">
        <v>230</v>
      </c>
      <c r="H689" s="11">
        <v>22</v>
      </c>
      <c r="I689" s="12" t="str">
        <f t="shared" si="43"/>
        <v>VšĮ Kauno technologijos universitetas</v>
      </c>
    </row>
    <row r="690" spans="1:9" ht="90">
      <c r="A690" s="11">
        <v>688</v>
      </c>
      <c r="B690" s="18" t="str">
        <f t="shared" si="40"/>
        <v>ENERGETIKA IR TVARI APLINKA</v>
      </c>
      <c r="C690" s="18" t="str">
        <f t="shared" si="41"/>
        <v>Išmaniosios energijos generatorių, tinklų ir vartotojų energetinio efektyvumo, diagnostikos, stebėsenos, apskaitos ir valdymo sistemos</v>
      </c>
      <c r="D690" s="18" t="str">
        <f t="shared" si="42"/>
        <v>Techninė galimybių studija</v>
      </c>
      <c r="E690" s="46" t="s">
        <v>0</v>
      </c>
      <c r="F690" s="45" t="s">
        <v>191</v>
      </c>
      <c r="G690" s="27" t="s">
        <v>190</v>
      </c>
      <c r="H690" s="11">
        <v>14</v>
      </c>
      <c r="I690" s="12" t="str">
        <f t="shared" si="43"/>
        <v>Kauno technikos kolegija</v>
      </c>
    </row>
    <row r="691" spans="1:9" ht="90">
      <c r="A691" s="11">
        <v>689</v>
      </c>
      <c r="B691" s="18" t="str">
        <f t="shared" si="40"/>
        <v>ENERGETIKA IR TVARI APLINKA</v>
      </c>
      <c r="C691" s="18" t="str">
        <f t="shared" si="41"/>
        <v>Išmaniosios energijos generatorių, tinklų ir vartotojų energetinio efektyvumo, diagnostikos, stebėsenos, apskaitos ir valdymo sistemos</v>
      </c>
      <c r="D691" s="18" t="str">
        <f t="shared" si="42"/>
        <v>Techninė galimybių studija</v>
      </c>
      <c r="E691" s="57" t="s">
        <v>0</v>
      </c>
      <c r="F691" s="58" t="s">
        <v>234</v>
      </c>
      <c r="G691" s="29" t="s">
        <v>230</v>
      </c>
      <c r="H691" s="11">
        <v>22</v>
      </c>
      <c r="I691" s="12" t="str">
        <f t="shared" si="43"/>
        <v>VšĮ Kauno technologijos universitetas</v>
      </c>
    </row>
    <row r="692" spans="1:9" ht="90">
      <c r="A692" s="11">
        <v>690</v>
      </c>
      <c r="B692" s="18" t="str">
        <f t="shared" si="40"/>
        <v>ENERGETIKA IR TVARI APLINKA</v>
      </c>
      <c r="C692" s="18" t="str">
        <f t="shared" si="41"/>
        <v>Išmaniosios energijos generatorių, tinklų ir vartotojų energetinio efektyvumo, diagnostikos, stebėsenos, apskaitos ir valdymo sistemos</v>
      </c>
      <c r="D692" s="18" t="str">
        <f t="shared" si="42"/>
        <v>Techninė galimybių studija</v>
      </c>
      <c r="E692" s="55" t="s">
        <v>0</v>
      </c>
      <c r="F692" s="56" t="s">
        <v>279</v>
      </c>
      <c r="G692" s="29" t="s">
        <v>230</v>
      </c>
      <c r="H692" s="11">
        <v>22</v>
      </c>
      <c r="I692" s="12" t="str">
        <f t="shared" si="43"/>
        <v>VšĮ Kauno technologijos universitetas</v>
      </c>
    </row>
    <row r="693" spans="1:9" ht="90">
      <c r="A693" s="11">
        <v>691</v>
      </c>
      <c r="B693" s="18" t="str">
        <f t="shared" si="40"/>
        <v>ENERGETIKA IR TVARI APLINKA</v>
      </c>
      <c r="C693" s="18" t="str">
        <f t="shared" si="41"/>
        <v>Išmaniosios energijos generatorių, tinklų ir vartotojų energetinio efektyvumo, diagnostikos, stebėsenos, apskaitos ir valdymo sistemos</v>
      </c>
      <c r="D693" s="18" t="str">
        <f t="shared" si="42"/>
        <v>Techninė galimybių studija</v>
      </c>
      <c r="E693" s="51" t="s">
        <v>0</v>
      </c>
      <c r="F693" s="52" t="s">
        <v>370</v>
      </c>
      <c r="G693" s="42" t="s">
        <v>369</v>
      </c>
      <c r="H693" s="11">
        <v>20</v>
      </c>
      <c r="I693" s="12" t="str">
        <f t="shared" si="43"/>
        <v>Baltijos pažangių technologijų institutas</v>
      </c>
    </row>
    <row r="694" spans="1:9" ht="90">
      <c r="A694" s="11">
        <v>692</v>
      </c>
      <c r="B694" s="18" t="str">
        <f t="shared" si="40"/>
        <v>ENERGETIKA IR TVARI APLINKA</v>
      </c>
      <c r="C694" s="18" t="str">
        <f t="shared" si="41"/>
        <v>Išmaniosios energijos generatorių, tinklų ir vartotojų energetinio efektyvumo, diagnostikos, stebėsenos, apskaitos ir valdymo sistemos</v>
      </c>
      <c r="D694" s="18" t="str">
        <f t="shared" si="42"/>
        <v>Techninė galimybių studija</v>
      </c>
      <c r="E694" s="51" t="s">
        <v>0</v>
      </c>
      <c r="F694" s="52" t="s">
        <v>371</v>
      </c>
      <c r="G694" s="42" t="s">
        <v>369</v>
      </c>
      <c r="H694" s="11">
        <v>20</v>
      </c>
      <c r="I694" s="12" t="str">
        <f t="shared" si="43"/>
        <v>Baltijos pažangių technologijų institutas</v>
      </c>
    </row>
    <row r="695" spans="1:9" ht="90">
      <c r="A695" s="11">
        <v>693</v>
      </c>
      <c r="B695" s="18" t="str">
        <f t="shared" si="40"/>
        <v>ENERGETIKA IR TVARI APLINKA</v>
      </c>
      <c r="C695" s="18" t="str">
        <f t="shared" si="41"/>
        <v>Išmaniosios energijos generatorių, tinklų ir vartotojų energetinio efektyvumo, diagnostikos, stebėsenos, apskaitos ir valdymo sistemos</v>
      </c>
      <c r="D695" s="18" t="str">
        <f t="shared" si="42"/>
        <v>Techninė galimybių studija</v>
      </c>
      <c r="E695" s="51" t="s">
        <v>0</v>
      </c>
      <c r="F695" s="52" t="s">
        <v>372</v>
      </c>
      <c r="G695" s="42" t="s">
        <v>369</v>
      </c>
      <c r="H695" s="11">
        <v>20</v>
      </c>
      <c r="I695" s="12" t="str">
        <f t="shared" si="43"/>
        <v>Baltijos pažangių technologijų institutas</v>
      </c>
    </row>
    <row r="696" spans="1:9" ht="90">
      <c r="A696" s="11">
        <v>694</v>
      </c>
      <c r="B696" s="18" t="str">
        <f t="shared" si="40"/>
        <v>ENERGETIKA IR TVARI APLINKA</v>
      </c>
      <c r="C696" s="18" t="str">
        <f t="shared" si="41"/>
        <v>Išmaniosios energijos generatorių, tinklų ir vartotojų energetinio efektyvumo, diagnostikos, stebėsenos, apskaitos ir valdymo sistemos</v>
      </c>
      <c r="D696" s="18" t="str">
        <f t="shared" si="42"/>
        <v>Techninė galimybių studija</v>
      </c>
      <c r="E696" s="51" t="s">
        <v>0</v>
      </c>
      <c r="F696" s="52" t="s">
        <v>368</v>
      </c>
      <c r="G696" s="42" t="s">
        <v>369</v>
      </c>
      <c r="H696" s="11">
        <v>20</v>
      </c>
      <c r="I696" s="12" t="str">
        <f t="shared" si="43"/>
        <v>Baltijos pažangių technologijų institutas</v>
      </c>
    </row>
    <row r="697" spans="1:9" ht="90">
      <c r="A697" s="11">
        <v>695</v>
      </c>
      <c r="B697" s="18" t="str">
        <f t="shared" si="40"/>
        <v>ENERGETIKA IR TVARI APLINKA</v>
      </c>
      <c r="C697" s="18" t="str">
        <f t="shared" si="41"/>
        <v>Išmaniosios energijos generatorių, tinklų ir vartotojų energetinio efektyvumo, diagnostikos, stebėsenos, apskaitos ir valdymo sistemos</v>
      </c>
      <c r="D697" s="18" t="str">
        <f t="shared" si="42"/>
        <v>Techninė galimybių studija</v>
      </c>
      <c r="E697" s="46" t="s">
        <v>0</v>
      </c>
      <c r="F697" s="48" t="s">
        <v>835</v>
      </c>
      <c r="G697" s="27" t="s">
        <v>836</v>
      </c>
      <c r="H697" s="11">
        <v>19</v>
      </c>
      <c r="I697" s="12" t="str">
        <f t="shared" si="43"/>
        <v>Aleksandro Stulginskio universitetas</v>
      </c>
    </row>
    <row r="698" spans="1:9" ht="90">
      <c r="A698" s="11">
        <v>696</v>
      </c>
      <c r="B698" s="18" t="str">
        <f t="shared" si="40"/>
        <v>ENERGETIKA IR TVARI APLINKA</v>
      </c>
      <c r="C698" s="18" t="str">
        <f t="shared" si="41"/>
        <v>Išmaniosios energijos generatorių, tinklų ir vartotojų energetinio efektyvumo, diagnostikos, stebėsenos, apskaitos ir valdymo sistemos</v>
      </c>
      <c r="D698" s="18" t="str">
        <f t="shared" si="42"/>
        <v>Techninė galimybių studija</v>
      </c>
      <c r="E698" s="46" t="s">
        <v>0</v>
      </c>
      <c r="F698" s="45" t="s">
        <v>833</v>
      </c>
      <c r="G698" s="27" t="s">
        <v>834</v>
      </c>
      <c r="H698" s="11">
        <v>19</v>
      </c>
      <c r="I698" s="12" t="str">
        <f t="shared" si="43"/>
        <v>Aleksandro Stulginskio universitetas</v>
      </c>
    </row>
    <row r="699" spans="1:9" ht="90">
      <c r="A699" s="11">
        <v>697</v>
      </c>
      <c r="B699" s="18" t="str">
        <f t="shared" si="40"/>
        <v>ENERGETIKA IR TVARI APLINKA</v>
      </c>
      <c r="C699" s="18" t="str">
        <f t="shared" si="41"/>
        <v>Išmaniosios energijos generatorių, tinklų ir vartotojų energetinio efektyvumo, diagnostikos, stebėsenos, apskaitos ir valdymo sistemos</v>
      </c>
      <c r="D699" s="18" t="str">
        <f t="shared" si="42"/>
        <v>Techninė galimybių studija</v>
      </c>
      <c r="E699" s="51" t="s">
        <v>0</v>
      </c>
      <c r="F699" s="52" t="s">
        <v>366</v>
      </c>
      <c r="G699" s="42" t="s">
        <v>367</v>
      </c>
      <c r="H699" s="11">
        <v>20</v>
      </c>
      <c r="I699" s="12" t="str">
        <f t="shared" si="43"/>
        <v>Baltijos pažangių technologijų institutas</v>
      </c>
    </row>
    <row r="700" spans="1:9" ht="90">
      <c r="A700" s="11">
        <v>698</v>
      </c>
      <c r="B700" s="18" t="str">
        <f t="shared" si="40"/>
        <v>ENERGETIKA IR TVARI APLINKA</v>
      </c>
      <c r="C700" s="18" t="str">
        <f t="shared" si="41"/>
        <v>Išmaniosios energijos generatorių, tinklų ir vartotojų energetinio efektyvumo, diagnostikos, stebėsenos, apskaitos ir valdymo sistemos</v>
      </c>
      <c r="D700" s="18" t="str">
        <f t="shared" si="42"/>
        <v>Techninė galimybių studija</v>
      </c>
      <c r="E700" s="44" t="s">
        <v>0</v>
      </c>
      <c r="F700" s="45" t="s">
        <v>166</v>
      </c>
      <c r="G700" s="27" t="s">
        <v>161</v>
      </c>
      <c r="H700" s="11">
        <v>2</v>
      </c>
      <c r="I700" s="12" t="str">
        <f t="shared" si="43"/>
        <v>Kauno miškų ir aplinkos inžinerijos kolegija</v>
      </c>
    </row>
    <row r="701" spans="1:9" ht="90">
      <c r="A701" s="11">
        <v>699</v>
      </c>
      <c r="B701" s="18" t="str">
        <f t="shared" si="40"/>
        <v>ENERGETIKA IR TVARI APLINKA</v>
      </c>
      <c r="C701" s="18" t="str">
        <f t="shared" si="41"/>
        <v>Išmaniosios energijos generatorių, tinklų ir vartotojų energetinio efektyvumo, diagnostikos, stebėsenos, apskaitos ir valdymo sistemos</v>
      </c>
      <c r="D701" s="18" t="str">
        <f t="shared" si="42"/>
        <v>Techninė galimybių studija</v>
      </c>
      <c r="E701" s="46" t="s">
        <v>0</v>
      </c>
      <c r="F701" s="45" t="s">
        <v>201</v>
      </c>
      <c r="G701" s="27" t="s">
        <v>197</v>
      </c>
      <c r="H701" s="11">
        <v>14</v>
      </c>
      <c r="I701" s="12" t="str">
        <f t="shared" si="43"/>
        <v>Kauno technikos kolegija</v>
      </c>
    </row>
    <row r="702" spans="1:9" ht="90">
      <c r="A702" s="11">
        <v>700</v>
      </c>
      <c r="B702" s="18" t="str">
        <f t="shared" si="40"/>
        <v>ENERGETIKA IR TVARI APLINKA</v>
      </c>
      <c r="C702" s="18" t="str">
        <f t="shared" si="41"/>
        <v>Išmaniosios energijos generatorių, tinklų ir vartotojų energetinio efektyvumo, diagnostikos, stebėsenos, apskaitos ir valdymo sistemos</v>
      </c>
      <c r="D702" s="18" t="str">
        <f t="shared" si="42"/>
        <v>Techninė galimybių studija</v>
      </c>
      <c r="E702" s="46" t="s">
        <v>0</v>
      </c>
      <c r="F702" s="45" t="s">
        <v>416</v>
      </c>
      <c r="G702" s="27" t="s">
        <v>417</v>
      </c>
      <c r="H702" s="11">
        <v>32</v>
      </c>
      <c r="I702" s="12" t="str">
        <f t="shared" si="43"/>
        <v>Vilniaus universitetas</v>
      </c>
    </row>
    <row r="703" spans="1:9" ht="90">
      <c r="A703" s="11">
        <v>701</v>
      </c>
      <c r="B703" s="18" t="str">
        <f t="shared" si="40"/>
        <v>ENERGETIKA IR TVARI APLINKA</v>
      </c>
      <c r="C703" s="18" t="str">
        <f t="shared" si="41"/>
        <v>Išmaniosios energijos generatorių, tinklų ir vartotojų energetinio efektyvumo, diagnostikos, stebėsenos, apskaitos ir valdymo sistemos</v>
      </c>
      <c r="D703" s="18" t="str">
        <f t="shared" si="42"/>
        <v>Techninė galimybių studija</v>
      </c>
      <c r="E703" s="46" t="s">
        <v>0</v>
      </c>
      <c r="F703" s="45" t="s">
        <v>418</v>
      </c>
      <c r="G703" s="27" t="s">
        <v>417</v>
      </c>
      <c r="H703" s="11">
        <v>32</v>
      </c>
      <c r="I703" s="12" t="str">
        <f t="shared" si="43"/>
        <v>Vilniaus universitetas</v>
      </c>
    </row>
    <row r="704" spans="1:9" ht="90">
      <c r="A704" s="11">
        <v>702</v>
      </c>
      <c r="B704" s="18" t="str">
        <f t="shared" si="40"/>
        <v>ENERGETIKA IR TVARI APLINKA</v>
      </c>
      <c r="C704" s="18" t="str">
        <f t="shared" si="41"/>
        <v>Išmaniosios energijos generatorių, tinklų ir vartotojų energetinio efektyvumo, diagnostikos, stebėsenos, apskaitos ir valdymo sistemos</v>
      </c>
      <c r="D704" s="18" t="str">
        <f t="shared" si="42"/>
        <v>Techninė galimybių studija</v>
      </c>
      <c r="E704" s="46" t="s">
        <v>0</v>
      </c>
      <c r="F704" s="45" t="s">
        <v>194</v>
      </c>
      <c r="G704" s="27" t="s">
        <v>193</v>
      </c>
      <c r="H704" s="11">
        <v>14</v>
      </c>
      <c r="I704" s="12" t="str">
        <f t="shared" si="43"/>
        <v>Kauno technikos kolegija</v>
      </c>
    </row>
    <row r="705" spans="1:9" ht="90">
      <c r="A705" s="11">
        <v>703</v>
      </c>
      <c r="B705" s="18" t="str">
        <f t="shared" si="40"/>
        <v>ENERGETIKA IR TVARI APLINKA</v>
      </c>
      <c r="C705" s="18" t="str">
        <f t="shared" si="41"/>
        <v>Išmaniosios energijos generatorių, tinklų ir vartotojų energetinio efektyvumo, diagnostikos, stebėsenos, apskaitos ir valdymo sistemos</v>
      </c>
      <c r="D705" s="18" t="str">
        <f t="shared" si="42"/>
        <v>Techninė galimybių studija</v>
      </c>
      <c r="E705" s="46" t="s">
        <v>0</v>
      </c>
      <c r="F705" s="45" t="s">
        <v>456</v>
      </c>
      <c r="G705" s="27" t="s">
        <v>455</v>
      </c>
      <c r="H705" s="11">
        <v>33</v>
      </c>
      <c r="I705" s="12" t="str">
        <f t="shared" si="43"/>
        <v>Vilniaus Gedimino technikos universitetas</v>
      </c>
    </row>
    <row r="706" spans="1:9" ht="90">
      <c r="A706" s="11">
        <v>704</v>
      </c>
      <c r="B706" s="18" t="str">
        <f t="shared" si="40"/>
        <v>ENERGETIKA IR TVARI APLINKA</v>
      </c>
      <c r="C706" s="18" t="str">
        <f t="shared" si="41"/>
        <v>Išmaniosios energijos generatorių, tinklų ir vartotojų energetinio efektyvumo, diagnostikos, stebėsenos, apskaitos ir valdymo sistemos</v>
      </c>
      <c r="D706" s="18" t="str">
        <f t="shared" si="42"/>
        <v>Techninė galimybių studija</v>
      </c>
      <c r="E706" s="104" t="s">
        <v>0</v>
      </c>
      <c r="F706" s="45" t="s">
        <v>2472</v>
      </c>
      <c r="G706" s="27" t="s">
        <v>2473</v>
      </c>
      <c r="H706" s="11">
        <v>11</v>
      </c>
      <c r="I706" s="12" t="str">
        <f t="shared" si="43"/>
        <v>Lietuvos energetikos institutas</v>
      </c>
    </row>
    <row r="707" spans="1:9" ht="225">
      <c r="A707" s="11">
        <v>705</v>
      </c>
      <c r="B707" s="18" t="str">
        <f t="shared" ref="B707:B770" si="44">IF(ISBLANK(E707), ,VLOOKUP(E707, Kodai,2, FALSE))</f>
        <v>ENERGETIKA IR TVARI APLINKA</v>
      </c>
      <c r="C707" s="18" t="str">
        <f t="shared" ref="C707:C770" si="45">IF(ISBLANK(E707), ,VLOOKUP(E707, Kodai,3, FALSE))</f>
        <v>Išmaniosios energijos generatorių, tinklų ir vartotojų energetinio efektyvumo, diagnostikos, stebėsenos, apskaitos ir valdymo sistemos</v>
      </c>
      <c r="D707" s="18" t="str">
        <f t="shared" ref="D707:D770" si="46">IF(ISBLANK(E707), ,VLOOKUP(E707, Kodai,4, FALSE))</f>
        <v>Techninė galimybių studija</v>
      </c>
      <c r="E707" s="46" t="s">
        <v>0</v>
      </c>
      <c r="F707" s="63" t="s">
        <v>450</v>
      </c>
      <c r="G707" s="27" t="s">
        <v>451</v>
      </c>
      <c r="H707" s="11">
        <v>33</v>
      </c>
      <c r="I707" s="12" t="str">
        <f t="shared" ref="I707:I770" si="47">IF(ISBLANK(H707), ,VLOOKUP(H707, Institucijos,2, FALSE))</f>
        <v>Vilniaus Gedimino technikos universitetas</v>
      </c>
    </row>
    <row r="708" spans="1:9" ht="90">
      <c r="A708" s="11">
        <v>706</v>
      </c>
      <c r="B708" s="18" t="str">
        <f t="shared" si="44"/>
        <v>ENERGETIKA IR TVARI APLINKA</v>
      </c>
      <c r="C708" s="18" t="str">
        <f t="shared" si="45"/>
        <v>Išmaniosios energijos generatorių, tinklų ir vartotojų energetinio efektyvumo, diagnostikos, stebėsenos, apskaitos ir valdymo sistemos</v>
      </c>
      <c r="D708" s="18" t="str">
        <f t="shared" si="46"/>
        <v>Techninė galimybių studija</v>
      </c>
      <c r="E708" s="46" t="s">
        <v>0</v>
      </c>
      <c r="F708" s="45" t="s">
        <v>465</v>
      </c>
      <c r="G708" s="27" t="s">
        <v>466</v>
      </c>
      <c r="H708" s="11">
        <v>33</v>
      </c>
      <c r="I708" s="12" t="str">
        <f t="shared" si="47"/>
        <v>Vilniaus Gedimino technikos universitetas</v>
      </c>
    </row>
    <row r="709" spans="1:9" ht="90">
      <c r="A709" s="11">
        <v>707</v>
      </c>
      <c r="B709" s="18" t="str">
        <f t="shared" si="44"/>
        <v>ENERGETIKA IR TVARI APLINKA</v>
      </c>
      <c r="C709" s="18" t="str">
        <f t="shared" si="45"/>
        <v>Išmaniosios energijos generatorių, tinklų ir vartotojų energetinio efektyvumo, diagnostikos, stebėsenos, apskaitos ir valdymo sistemos</v>
      </c>
      <c r="D709" s="18" t="str">
        <f t="shared" si="46"/>
        <v>Techninė galimybių studija</v>
      </c>
      <c r="E709" s="46" t="s">
        <v>0</v>
      </c>
      <c r="F709" s="63" t="s">
        <v>452</v>
      </c>
      <c r="G709" s="27" t="s">
        <v>453</v>
      </c>
      <c r="H709" s="11">
        <v>33</v>
      </c>
      <c r="I709" s="12" t="str">
        <f t="shared" si="47"/>
        <v>Vilniaus Gedimino technikos universitetas</v>
      </c>
    </row>
    <row r="710" spans="1:9" ht="90">
      <c r="A710" s="11">
        <v>708</v>
      </c>
      <c r="B710" s="18" t="str">
        <f t="shared" si="44"/>
        <v>ENERGETIKA IR TVARI APLINKA</v>
      </c>
      <c r="C710" s="18" t="str">
        <f t="shared" si="45"/>
        <v>Išmaniosios energijos generatorių, tinklų ir vartotojų energetinio efektyvumo, diagnostikos, stebėsenos, apskaitos ir valdymo sistemos</v>
      </c>
      <c r="D710" s="18" t="str">
        <f t="shared" si="46"/>
        <v>Techninė galimybių studija</v>
      </c>
      <c r="E710" s="55" t="s">
        <v>0</v>
      </c>
      <c r="F710" s="56" t="s">
        <v>280</v>
      </c>
      <c r="G710" s="29" t="s">
        <v>230</v>
      </c>
      <c r="H710" s="11">
        <v>22</v>
      </c>
      <c r="I710" s="12" t="str">
        <f t="shared" si="47"/>
        <v>VšĮ Kauno technologijos universitetas</v>
      </c>
    </row>
    <row r="711" spans="1:9" ht="90">
      <c r="A711" s="11">
        <v>709</v>
      </c>
      <c r="B711" s="18" t="str">
        <f t="shared" si="44"/>
        <v>ENERGETIKA IR TVARI APLINKA</v>
      </c>
      <c r="C711" s="18" t="str">
        <f t="shared" si="45"/>
        <v>Išmaniosios energijos generatorių, tinklų ir vartotojų energetinio efektyvumo, diagnostikos, stebėsenos, apskaitos ir valdymo sistemos</v>
      </c>
      <c r="D711" s="18" t="str">
        <f t="shared" si="46"/>
        <v>Techninė galimybių studija</v>
      </c>
      <c r="E711" s="46" t="s">
        <v>0</v>
      </c>
      <c r="F711" s="45" t="s">
        <v>195</v>
      </c>
      <c r="G711" s="27" t="s">
        <v>193</v>
      </c>
      <c r="H711" s="11">
        <v>14</v>
      </c>
      <c r="I711" s="12" t="str">
        <f t="shared" si="47"/>
        <v>Kauno technikos kolegija</v>
      </c>
    </row>
    <row r="712" spans="1:9" ht="90">
      <c r="A712" s="11">
        <v>710</v>
      </c>
      <c r="B712" s="18" t="str">
        <f t="shared" si="44"/>
        <v>ENERGETIKA IR TVARI APLINKA</v>
      </c>
      <c r="C712" s="18" t="str">
        <f t="shared" si="45"/>
        <v>Išmaniosios energijos generatorių, tinklų ir vartotojų energetinio efektyvumo, diagnostikos, stebėsenos, apskaitos ir valdymo sistemos</v>
      </c>
      <c r="D712" s="18" t="str">
        <f t="shared" si="46"/>
        <v>Techninė galimybių studija</v>
      </c>
      <c r="E712" s="47" t="s">
        <v>0</v>
      </c>
      <c r="F712" s="45" t="s">
        <v>933</v>
      </c>
      <c r="G712" s="27" t="s">
        <v>932</v>
      </c>
      <c r="H712" s="11">
        <v>16</v>
      </c>
      <c r="I712" s="12" t="str">
        <f t="shared" si="47"/>
        <v>Šiaulių universitetas</v>
      </c>
    </row>
    <row r="713" spans="1:9" ht="120">
      <c r="A713" s="11">
        <v>711</v>
      </c>
      <c r="B713" s="18" t="str">
        <f t="shared" si="44"/>
        <v>ENERGETIKA IR TVARI APLINKA</v>
      </c>
      <c r="C713" s="18" t="str">
        <f t="shared" si="45"/>
        <v>Išmaniosios energijos generatorių, tinklų ir vartotojų energetinio efektyvumo, diagnostikos, stebėsenos, apskaitos ir valdymo sistemos</v>
      </c>
      <c r="D713" s="18" t="str">
        <f t="shared" si="46"/>
        <v>Techninė galimybių studija</v>
      </c>
      <c r="E713" s="57" t="s">
        <v>0</v>
      </c>
      <c r="F713" s="58" t="s">
        <v>235</v>
      </c>
      <c r="G713" s="29" t="s">
        <v>230</v>
      </c>
      <c r="H713" s="11">
        <v>22</v>
      </c>
      <c r="I713" s="12" t="str">
        <f t="shared" si="47"/>
        <v>VšĮ Kauno technologijos universitetas</v>
      </c>
    </row>
    <row r="714" spans="1:9" ht="90">
      <c r="A714" s="11">
        <v>712</v>
      </c>
      <c r="B714" s="18" t="str">
        <f t="shared" si="44"/>
        <v>ENERGETIKA IR TVARI APLINKA</v>
      </c>
      <c r="C714" s="18" t="str">
        <f t="shared" si="45"/>
        <v>Išmaniosios energijos generatorių, tinklų ir vartotojų energetinio efektyvumo, diagnostikos, stebėsenos, apskaitos ir valdymo sistemos</v>
      </c>
      <c r="D714" s="18" t="str">
        <f t="shared" si="46"/>
        <v>Techninė galimybių studija</v>
      </c>
      <c r="E714" s="46" t="s">
        <v>0</v>
      </c>
      <c r="F714" s="45" t="s">
        <v>412</v>
      </c>
      <c r="G714" s="27" t="s">
        <v>413</v>
      </c>
      <c r="H714" s="11">
        <v>32</v>
      </c>
      <c r="I714" s="12" t="str">
        <f t="shared" si="47"/>
        <v>Vilniaus universitetas</v>
      </c>
    </row>
    <row r="715" spans="1:9" ht="90">
      <c r="A715" s="11">
        <v>713</v>
      </c>
      <c r="B715" s="18" t="str">
        <f t="shared" si="44"/>
        <v>ENERGETIKA IR TVARI APLINKA</v>
      </c>
      <c r="C715" s="18" t="str">
        <f t="shared" si="45"/>
        <v>Išmaniosios energijos generatorių, tinklų ir vartotojų energetinio efektyvumo, diagnostikos, stebėsenos, apskaitos ir valdymo sistemos</v>
      </c>
      <c r="D715" s="18" t="str">
        <f t="shared" si="46"/>
        <v>Techninė galimybių studija</v>
      </c>
      <c r="E715" s="46" t="s">
        <v>0</v>
      </c>
      <c r="F715" s="45" t="s">
        <v>196</v>
      </c>
      <c r="G715" s="27" t="s">
        <v>197</v>
      </c>
      <c r="H715" s="11">
        <v>14</v>
      </c>
      <c r="I715" s="12" t="str">
        <f t="shared" si="47"/>
        <v>Kauno technikos kolegija</v>
      </c>
    </row>
    <row r="716" spans="1:9" ht="90">
      <c r="A716" s="11">
        <v>714</v>
      </c>
      <c r="B716" s="18" t="str">
        <f t="shared" si="44"/>
        <v>ENERGETIKA IR TVARI APLINKA</v>
      </c>
      <c r="C716" s="18" t="str">
        <f t="shared" si="45"/>
        <v>Išmaniosios energijos generatorių, tinklų ir vartotojų energetinio efektyvumo, diagnostikos, stebėsenos, apskaitos ir valdymo sistemos</v>
      </c>
      <c r="D716" s="18" t="str">
        <f t="shared" si="46"/>
        <v>Techninė galimybių studija</v>
      </c>
      <c r="E716" s="46" t="s">
        <v>0</v>
      </c>
      <c r="F716" s="45" t="s">
        <v>199</v>
      </c>
      <c r="G716" s="27" t="s">
        <v>197</v>
      </c>
      <c r="H716" s="11">
        <v>14</v>
      </c>
      <c r="I716" s="12" t="str">
        <f t="shared" si="47"/>
        <v>Kauno technikos kolegija</v>
      </c>
    </row>
    <row r="717" spans="1:9" ht="90">
      <c r="A717" s="11">
        <v>715</v>
      </c>
      <c r="B717" s="18" t="str">
        <f t="shared" si="44"/>
        <v>ENERGETIKA IR TVARI APLINKA</v>
      </c>
      <c r="C717" s="18" t="str">
        <f t="shared" si="45"/>
        <v>Išmaniosios energijos generatorių, tinklų ir vartotojų energetinio efektyvumo, diagnostikos, stebėsenos, apskaitos ir valdymo sistemos</v>
      </c>
      <c r="D717" s="18" t="str">
        <f t="shared" si="46"/>
        <v>Techninė galimybių studija</v>
      </c>
      <c r="E717" s="44" t="s">
        <v>0</v>
      </c>
      <c r="F717" s="45" t="s">
        <v>162</v>
      </c>
      <c r="G717" s="27" t="s">
        <v>163</v>
      </c>
      <c r="H717" s="11">
        <v>2</v>
      </c>
      <c r="I717" s="12" t="str">
        <f t="shared" si="47"/>
        <v>Kauno miškų ir aplinkos inžinerijos kolegija</v>
      </c>
    </row>
    <row r="718" spans="1:9" ht="90">
      <c r="A718" s="11">
        <v>716</v>
      </c>
      <c r="B718" s="18" t="str">
        <f t="shared" si="44"/>
        <v>ENERGETIKA IR TVARI APLINKA</v>
      </c>
      <c r="C718" s="18" t="str">
        <f t="shared" si="45"/>
        <v>Išmaniosios energijos generatorių, tinklų ir vartotojų energetinio efektyvumo, diagnostikos, stebėsenos, apskaitos ir valdymo sistemos</v>
      </c>
      <c r="D718" s="18" t="str">
        <f t="shared" si="46"/>
        <v>Techninė galimybių studija</v>
      </c>
      <c r="E718" s="46" t="s">
        <v>0</v>
      </c>
      <c r="F718" s="45" t="s">
        <v>198</v>
      </c>
      <c r="G718" s="27" t="s">
        <v>197</v>
      </c>
      <c r="H718" s="11">
        <v>14</v>
      </c>
      <c r="I718" s="12" t="str">
        <f t="shared" si="47"/>
        <v>Kauno technikos kolegija</v>
      </c>
    </row>
    <row r="719" spans="1:9" ht="90">
      <c r="A719" s="11">
        <v>717</v>
      </c>
      <c r="B719" s="18" t="str">
        <f t="shared" si="44"/>
        <v>ENERGETIKA IR TVARI APLINKA</v>
      </c>
      <c r="C719" s="18" t="str">
        <f t="shared" si="45"/>
        <v>Išmaniosios energijos generatorių, tinklų ir vartotojų energetinio efektyvumo, diagnostikos, stebėsenos, apskaitos ir valdymo sistemos</v>
      </c>
      <c r="D719" s="18" t="str">
        <f t="shared" si="46"/>
        <v>Techninė galimybių studija</v>
      </c>
      <c r="E719" s="57" t="s">
        <v>0</v>
      </c>
      <c r="F719" s="58" t="s">
        <v>236</v>
      </c>
      <c r="G719" s="29" t="s">
        <v>230</v>
      </c>
      <c r="H719" s="11">
        <v>22</v>
      </c>
      <c r="I719" s="12" t="str">
        <f t="shared" si="47"/>
        <v>VšĮ Kauno technologijos universitetas</v>
      </c>
    </row>
    <row r="720" spans="1:9" ht="90">
      <c r="A720" s="11">
        <v>718</v>
      </c>
      <c r="B720" s="18" t="str">
        <f t="shared" si="44"/>
        <v>ENERGETIKA IR TVARI APLINKA</v>
      </c>
      <c r="C720" s="18" t="str">
        <f t="shared" si="45"/>
        <v>Išmaniosios energijos generatorių, tinklų ir vartotojų energetinio efektyvumo, diagnostikos, stebėsenos, apskaitos ir valdymo sistemos</v>
      </c>
      <c r="D720" s="18" t="str">
        <f t="shared" si="46"/>
        <v>Techninė galimybių studija</v>
      </c>
      <c r="E720" s="57" t="s">
        <v>0</v>
      </c>
      <c r="F720" s="58" t="s">
        <v>233</v>
      </c>
      <c r="G720" s="29" t="s">
        <v>230</v>
      </c>
      <c r="H720" s="11">
        <v>22</v>
      </c>
      <c r="I720" s="12" t="str">
        <f t="shared" si="47"/>
        <v>VšĮ Kauno technologijos universitetas</v>
      </c>
    </row>
    <row r="721" spans="1:9" ht="105">
      <c r="A721" s="11">
        <v>719</v>
      </c>
      <c r="B721" s="18" t="str">
        <f t="shared" si="44"/>
        <v>ENERGETIKA IR TVARI APLINKA</v>
      </c>
      <c r="C721" s="18" t="str">
        <f t="shared" si="45"/>
        <v>Išmaniosios energijos generatorių, tinklų ir vartotojų energetinio efektyvumo, diagnostikos, stebėsenos, apskaitos ir valdymo sistemos</v>
      </c>
      <c r="D721" s="18" t="str">
        <f t="shared" si="46"/>
        <v>Techninė galimybių studija</v>
      </c>
      <c r="E721" s="47" t="s">
        <v>0</v>
      </c>
      <c r="F721" s="45" t="s">
        <v>931</v>
      </c>
      <c r="G721" s="27" t="s">
        <v>932</v>
      </c>
      <c r="H721" s="11">
        <v>16</v>
      </c>
      <c r="I721" s="12" t="str">
        <f t="shared" si="47"/>
        <v>Šiaulių universitetas</v>
      </c>
    </row>
    <row r="722" spans="1:9" ht="180">
      <c r="A722" s="11">
        <v>720</v>
      </c>
      <c r="B722" s="18" t="str">
        <f t="shared" si="44"/>
        <v>ENERGETIKA IR TVARI APLINKA</v>
      </c>
      <c r="C722" s="18" t="str">
        <f t="shared" si="45"/>
        <v>Išmaniosios energijos generatorių, tinklų ir vartotojų energetinio efektyvumo, diagnostikos, stebėsenos, apskaitos ir valdymo sistemos</v>
      </c>
      <c r="D722" s="18" t="str">
        <f t="shared" si="46"/>
        <v>Techninė galimybių studija</v>
      </c>
      <c r="E722" s="55" t="s">
        <v>0</v>
      </c>
      <c r="F722" s="56" t="s">
        <v>272</v>
      </c>
      <c r="G722" s="29" t="s">
        <v>230</v>
      </c>
      <c r="H722" s="11">
        <v>22</v>
      </c>
      <c r="I722" s="12" t="str">
        <f t="shared" si="47"/>
        <v>VšĮ Kauno technologijos universitetas</v>
      </c>
    </row>
    <row r="723" spans="1:9" ht="105">
      <c r="A723" s="11">
        <v>721</v>
      </c>
      <c r="B723" s="18" t="str">
        <f t="shared" si="44"/>
        <v>ENERGETIKA IR TVARI APLINKA</v>
      </c>
      <c r="C723" s="18" t="str">
        <f t="shared" si="45"/>
        <v>Išmaniosios energijos generatorių, tinklų ir vartotojų energetinio efektyvumo, diagnostikos, stebėsenos, apskaitos ir valdymo sistemos</v>
      </c>
      <c r="D723" s="18" t="str">
        <f t="shared" si="46"/>
        <v>Techninė galimybių studija</v>
      </c>
      <c r="E723" s="55" t="s">
        <v>0</v>
      </c>
      <c r="F723" s="56" t="s">
        <v>266</v>
      </c>
      <c r="G723" s="29" t="s">
        <v>230</v>
      </c>
      <c r="H723" s="11">
        <v>22</v>
      </c>
      <c r="I723" s="12" t="str">
        <f t="shared" si="47"/>
        <v>VšĮ Kauno technologijos universitetas</v>
      </c>
    </row>
    <row r="724" spans="1:9" ht="90">
      <c r="A724" s="11">
        <v>722</v>
      </c>
      <c r="B724" s="18" t="str">
        <f t="shared" si="44"/>
        <v>ENERGETIKA IR TVARI APLINKA</v>
      </c>
      <c r="C724" s="18" t="str">
        <f t="shared" si="45"/>
        <v>Išmaniosios energijos generatorių, tinklų ir vartotojų energetinio efektyvumo, diagnostikos, stebėsenos, apskaitos ir valdymo sistemos</v>
      </c>
      <c r="D724" s="18" t="str">
        <f t="shared" si="46"/>
        <v>Techninė galimybių studija</v>
      </c>
      <c r="E724" s="47" t="s">
        <v>0</v>
      </c>
      <c r="F724" s="45" t="s">
        <v>929</v>
      </c>
      <c r="G724" s="27" t="s">
        <v>930</v>
      </c>
      <c r="H724" s="11">
        <v>16</v>
      </c>
      <c r="I724" s="12" t="str">
        <f t="shared" si="47"/>
        <v>Šiaulių universitetas</v>
      </c>
    </row>
    <row r="725" spans="1:9" ht="75">
      <c r="A725" s="11">
        <v>723</v>
      </c>
      <c r="B725" s="18" t="str">
        <f t="shared" si="44"/>
        <v>ENERGETIKA IR TVARI APLINKA</v>
      </c>
      <c r="C725" s="18" t="str">
        <f t="shared" si="45"/>
        <v>Išmaniųjų mažaenergių pastatų kūrimo ir naudojimo technologija – skaitmeninė statyba</v>
      </c>
      <c r="D725" s="18" t="str">
        <f t="shared" si="46"/>
        <v>Eksperimentinė plėtra</v>
      </c>
      <c r="E725" s="46" t="s">
        <v>13</v>
      </c>
      <c r="F725" s="45" t="s">
        <v>355</v>
      </c>
      <c r="G725" s="27" t="s">
        <v>350</v>
      </c>
      <c r="H725" s="11">
        <v>31</v>
      </c>
      <c r="I725" s="12" t="str">
        <f t="shared" si="47"/>
        <v>Vytauto Didžiojo universitetas</v>
      </c>
    </row>
    <row r="726" spans="1:9" ht="60">
      <c r="A726" s="11">
        <v>724</v>
      </c>
      <c r="B726" s="18" t="str">
        <f t="shared" si="44"/>
        <v>ENERGETIKA IR TVARI APLINKA</v>
      </c>
      <c r="C726" s="18" t="str">
        <f t="shared" si="45"/>
        <v>Išmaniųjų mažaenergių pastatų kūrimo ir naudojimo technologija – skaitmeninė statyba</v>
      </c>
      <c r="D726" s="18" t="str">
        <f t="shared" si="46"/>
        <v>Eksperimentinė plėtra</v>
      </c>
      <c r="E726" s="44" t="s">
        <v>13</v>
      </c>
      <c r="F726" s="45" t="s">
        <v>333</v>
      </c>
      <c r="G726" s="27" t="s">
        <v>330</v>
      </c>
      <c r="H726" s="11">
        <v>18</v>
      </c>
      <c r="I726" s="12" t="str">
        <f t="shared" si="47"/>
        <v>Valstybinis mokslinių tyrimų institutas Fizinių ir technologijos mokslų centras</v>
      </c>
    </row>
    <row r="727" spans="1:9" ht="105">
      <c r="A727" s="11">
        <v>725</v>
      </c>
      <c r="B727" s="18" t="str">
        <f t="shared" si="44"/>
        <v>ENERGETIKA IR TVARI APLINKA</v>
      </c>
      <c r="C727" s="18" t="str">
        <f t="shared" si="45"/>
        <v>Išmaniųjų mažaenergių pastatų kūrimo ir naudojimo technologija – skaitmeninė statyba</v>
      </c>
      <c r="D727" s="18" t="str">
        <f t="shared" si="46"/>
        <v>Eksperimentinė plėtra</v>
      </c>
      <c r="E727" s="46" t="s">
        <v>13</v>
      </c>
      <c r="F727" s="45" t="s">
        <v>524</v>
      </c>
      <c r="G727" s="27" t="s">
        <v>513</v>
      </c>
      <c r="H727" s="11">
        <v>33</v>
      </c>
      <c r="I727" s="12" t="str">
        <f t="shared" si="47"/>
        <v>Vilniaus Gedimino technikos universitetas</v>
      </c>
    </row>
    <row r="728" spans="1:9" ht="105">
      <c r="A728" s="11">
        <v>726</v>
      </c>
      <c r="B728" s="18" t="str">
        <f t="shared" si="44"/>
        <v>ENERGETIKA IR TVARI APLINKA</v>
      </c>
      <c r="C728" s="18" t="str">
        <f t="shared" si="45"/>
        <v>Išmaniųjų mažaenergių pastatų kūrimo ir naudojimo technologija – skaitmeninė statyba</v>
      </c>
      <c r="D728" s="18" t="str">
        <f t="shared" si="46"/>
        <v>Eksperimentinė plėtra</v>
      </c>
      <c r="E728" s="46" t="s">
        <v>13</v>
      </c>
      <c r="F728" s="45" t="s">
        <v>518</v>
      </c>
      <c r="G728" s="27" t="s">
        <v>513</v>
      </c>
      <c r="H728" s="11">
        <v>33</v>
      </c>
      <c r="I728" s="12" t="str">
        <f t="shared" si="47"/>
        <v>Vilniaus Gedimino technikos universitetas</v>
      </c>
    </row>
    <row r="729" spans="1:9" ht="75">
      <c r="A729" s="11">
        <v>727</v>
      </c>
      <c r="B729" s="18" t="str">
        <f t="shared" si="44"/>
        <v>ENERGETIKA IR TVARI APLINKA</v>
      </c>
      <c r="C729" s="18" t="str">
        <f t="shared" si="45"/>
        <v>Išmaniųjų mažaenergių pastatų kūrimo ir naudojimo technologija – skaitmeninė statyba</v>
      </c>
      <c r="D729" s="18" t="str">
        <f t="shared" si="46"/>
        <v>Eksperimentinė plėtra</v>
      </c>
      <c r="E729" s="46" t="s">
        <v>13</v>
      </c>
      <c r="F729" s="45" t="s">
        <v>509</v>
      </c>
      <c r="G729" s="27" t="s">
        <v>510</v>
      </c>
      <c r="H729" s="11">
        <v>33</v>
      </c>
      <c r="I729" s="12" t="str">
        <f t="shared" si="47"/>
        <v>Vilniaus Gedimino technikos universitetas</v>
      </c>
    </row>
    <row r="730" spans="1:9" ht="75">
      <c r="A730" s="11">
        <v>728</v>
      </c>
      <c r="B730" s="18" t="str">
        <f t="shared" si="44"/>
        <v>ENERGETIKA IR TVARI APLINKA</v>
      </c>
      <c r="C730" s="18" t="str">
        <f t="shared" si="45"/>
        <v>Išmaniųjų mažaenergių pastatų kūrimo ir naudojimo technologija – skaitmeninė statyba</v>
      </c>
      <c r="D730" s="18" t="str">
        <f t="shared" si="46"/>
        <v>Eksperimentinė plėtra</v>
      </c>
      <c r="E730" s="46" t="s">
        <v>13</v>
      </c>
      <c r="F730" s="45" t="s">
        <v>509</v>
      </c>
      <c r="G730" s="27" t="s">
        <v>510</v>
      </c>
      <c r="H730" s="11">
        <v>33</v>
      </c>
      <c r="I730" s="12" t="str">
        <f t="shared" si="47"/>
        <v>Vilniaus Gedimino technikos universitetas</v>
      </c>
    </row>
    <row r="731" spans="1:9" ht="75">
      <c r="A731" s="11">
        <v>729</v>
      </c>
      <c r="B731" s="18" t="str">
        <f t="shared" si="44"/>
        <v>ENERGETIKA IR TVARI APLINKA</v>
      </c>
      <c r="C731" s="18" t="str">
        <f t="shared" si="45"/>
        <v>Išmaniųjų mažaenergių pastatų kūrimo ir naudojimo technologija – skaitmeninė statyba</v>
      </c>
      <c r="D731" s="18" t="str">
        <f t="shared" si="46"/>
        <v>Eksperimentinė plėtra</v>
      </c>
      <c r="E731" s="46" t="s">
        <v>13</v>
      </c>
      <c r="F731" s="45" t="s">
        <v>511</v>
      </c>
      <c r="G731" s="27" t="s">
        <v>510</v>
      </c>
      <c r="H731" s="11">
        <v>33</v>
      </c>
      <c r="I731" s="12" t="str">
        <f t="shared" si="47"/>
        <v>Vilniaus Gedimino technikos universitetas</v>
      </c>
    </row>
    <row r="732" spans="1:9" ht="60">
      <c r="A732" s="11">
        <v>730</v>
      </c>
      <c r="B732" s="18" t="str">
        <f t="shared" si="44"/>
        <v>ENERGETIKA IR TVARI APLINKA</v>
      </c>
      <c r="C732" s="18" t="str">
        <f t="shared" si="45"/>
        <v>Išmaniųjų mažaenergių pastatų kūrimo ir naudojimo technologija – skaitmeninė statyba</v>
      </c>
      <c r="D732" s="18" t="str">
        <f t="shared" si="46"/>
        <v>Eksperimentinė plėtra</v>
      </c>
      <c r="E732" s="44" t="s">
        <v>13</v>
      </c>
      <c r="F732" s="45" t="s">
        <v>351</v>
      </c>
      <c r="G732" s="27" t="s">
        <v>352</v>
      </c>
      <c r="H732" s="11">
        <v>31</v>
      </c>
      <c r="I732" s="12" t="str">
        <f t="shared" si="47"/>
        <v>Vytauto Didžiojo universitetas</v>
      </c>
    </row>
    <row r="733" spans="1:9" ht="60">
      <c r="A733" s="11">
        <v>731</v>
      </c>
      <c r="B733" s="18" t="str">
        <f t="shared" si="44"/>
        <v>ENERGETIKA IR TVARI APLINKA</v>
      </c>
      <c r="C733" s="18" t="str">
        <f t="shared" si="45"/>
        <v>Išmaniųjų mažaenergių pastatų kūrimo ir naudojimo technologija – skaitmeninė statyba</v>
      </c>
      <c r="D733" s="18" t="str">
        <f t="shared" si="46"/>
        <v>Eksperimentinė plėtra</v>
      </c>
      <c r="E733" s="51" t="s">
        <v>13</v>
      </c>
      <c r="F733" s="52" t="s">
        <v>399</v>
      </c>
      <c r="G733" s="42" t="s">
        <v>374</v>
      </c>
      <c r="H733" s="11">
        <v>20</v>
      </c>
      <c r="I733" s="12" t="str">
        <f t="shared" si="47"/>
        <v>Baltijos pažangių technologijų institutas</v>
      </c>
    </row>
    <row r="734" spans="1:9" ht="60">
      <c r="A734" s="11">
        <v>732</v>
      </c>
      <c r="B734" s="18" t="str">
        <f t="shared" si="44"/>
        <v>ENERGETIKA IR TVARI APLINKA</v>
      </c>
      <c r="C734" s="18" t="str">
        <f t="shared" si="45"/>
        <v>Išmaniųjų mažaenergių pastatų kūrimo ir naudojimo technologija – skaitmeninė statyba</v>
      </c>
      <c r="D734" s="18" t="str">
        <f t="shared" si="46"/>
        <v>Eksperimentinė plėtra</v>
      </c>
      <c r="E734" s="51" t="s">
        <v>13</v>
      </c>
      <c r="F734" s="52" t="s">
        <v>400</v>
      </c>
      <c r="G734" s="42" t="s">
        <v>374</v>
      </c>
      <c r="H734" s="11">
        <v>20</v>
      </c>
      <c r="I734" s="12" t="str">
        <f t="shared" si="47"/>
        <v>Baltijos pažangių technologijų institutas</v>
      </c>
    </row>
    <row r="735" spans="1:9" ht="75">
      <c r="A735" s="11">
        <v>733</v>
      </c>
      <c r="B735" s="18" t="str">
        <f t="shared" si="44"/>
        <v>ENERGETIKA IR TVARI APLINKA</v>
      </c>
      <c r="C735" s="18" t="str">
        <f t="shared" si="45"/>
        <v>Išmaniųjų mažaenergių pastatų kūrimo ir naudojimo technologija – skaitmeninė statyba</v>
      </c>
      <c r="D735" s="18" t="str">
        <f t="shared" si="46"/>
        <v>Eksperimentinė plėtra</v>
      </c>
      <c r="E735" s="46" t="s">
        <v>13</v>
      </c>
      <c r="F735" s="45" t="s">
        <v>517</v>
      </c>
      <c r="G735" s="27" t="s">
        <v>516</v>
      </c>
      <c r="H735" s="11">
        <v>33</v>
      </c>
      <c r="I735" s="12" t="str">
        <f t="shared" si="47"/>
        <v>Vilniaus Gedimino technikos universitetas</v>
      </c>
    </row>
    <row r="736" spans="1:9" ht="60">
      <c r="A736" s="11">
        <v>734</v>
      </c>
      <c r="B736" s="18" t="str">
        <f t="shared" si="44"/>
        <v>ENERGETIKA IR TVARI APLINKA</v>
      </c>
      <c r="C736" s="18" t="str">
        <f t="shared" si="45"/>
        <v>Išmaniųjų mažaenergių pastatų kūrimo ir naudojimo technologija – skaitmeninė statyba</v>
      </c>
      <c r="D736" s="18" t="str">
        <f t="shared" si="46"/>
        <v>Eksperimentinė plėtra</v>
      </c>
      <c r="E736" s="46" t="s">
        <v>13</v>
      </c>
      <c r="F736" s="45" t="s">
        <v>151</v>
      </c>
      <c r="G736" s="27" t="s">
        <v>150</v>
      </c>
      <c r="H736" s="11">
        <v>23</v>
      </c>
      <c r="I736" s="12" t="str">
        <f t="shared" si="47"/>
        <v>Klaipėdos universitetas</v>
      </c>
    </row>
    <row r="737" spans="1:9" ht="60">
      <c r="A737" s="11">
        <v>735</v>
      </c>
      <c r="B737" s="18" t="str">
        <f t="shared" si="44"/>
        <v>ENERGETIKA IR TVARI APLINKA</v>
      </c>
      <c r="C737" s="18" t="str">
        <f t="shared" si="45"/>
        <v>Išmaniųjų mažaenergių pastatų kūrimo ir naudojimo technologija – skaitmeninė statyba</v>
      </c>
      <c r="D737" s="18" t="str">
        <f t="shared" si="46"/>
        <v>Eksperimentinė plėtra</v>
      </c>
      <c r="E737" s="46" t="s">
        <v>13</v>
      </c>
      <c r="F737" s="45" t="s">
        <v>519</v>
      </c>
      <c r="G737" s="27" t="s">
        <v>520</v>
      </c>
      <c r="H737" s="11">
        <v>33</v>
      </c>
      <c r="I737" s="12" t="str">
        <f t="shared" si="47"/>
        <v>Vilniaus Gedimino technikos universitetas</v>
      </c>
    </row>
    <row r="738" spans="1:9" ht="60">
      <c r="A738" s="11">
        <v>736</v>
      </c>
      <c r="B738" s="18" t="str">
        <f t="shared" si="44"/>
        <v>ENERGETIKA IR TVARI APLINKA</v>
      </c>
      <c r="C738" s="18" t="str">
        <f t="shared" si="45"/>
        <v>Išmaniųjų mažaenergių pastatų kūrimo ir naudojimo technologija – skaitmeninė statyba</v>
      </c>
      <c r="D738" s="18" t="str">
        <f t="shared" si="46"/>
        <v>Eksperimentinė plėtra</v>
      </c>
      <c r="E738" s="46" t="s">
        <v>13</v>
      </c>
      <c r="F738" s="45" t="s">
        <v>514</v>
      </c>
      <c r="G738" s="27" t="s">
        <v>507</v>
      </c>
      <c r="H738" s="11">
        <v>33</v>
      </c>
      <c r="I738" s="12" t="str">
        <f t="shared" si="47"/>
        <v>Vilniaus Gedimino technikos universitetas</v>
      </c>
    </row>
    <row r="739" spans="1:9" ht="75">
      <c r="A739" s="11">
        <v>737</v>
      </c>
      <c r="B739" s="18" t="str">
        <f t="shared" si="44"/>
        <v>ENERGETIKA IR TVARI APLINKA</v>
      </c>
      <c r="C739" s="18" t="str">
        <f t="shared" si="45"/>
        <v>Išmaniųjų mažaenergių pastatų kūrimo ir naudojimo technologija – skaitmeninė statyba</v>
      </c>
      <c r="D739" s="18" t="str">
        <f t="shared" si="46"/>
        <v>Eksperimentinė plėtra</v>
      </c>
      <c r="E739" s="46" t="s">
        <v>13</v>
      </c>
      <c r="F739" s="45" t="s">
        <v>521</v>
      </c>
      <c r="G739" s="27" t="s">
        <v>522</v>
      </c>
      <c r="H739" s="11">
        <v>33</v>
      </c>
      <c r="I739" s="12" t="str">
        <f t="shared" si="47"/>
        <v>Vilniaus Gedimino technikos universitetas</v>
      </c>
    </row>
    <row r="740" spans="1:9" ht="75">
      <c r="A740" s="11">
        <v>738</v>
      </c>
      <c r="B740" s="18" t="str">
        <f t="shared" si="44"/>
        <v>ENERGETIKA IR TVARI APLINKA</v>
      </c>
      <c r="C740" s="18" t="str">
        <f t="shared" si="45"/>
        <v>Išmaniųjų mažaenergių pastatų kūrimo ir naudojimo technologija – skaitmeninė statyba</v>
      </c>
      <c r="D740" s="18" t="str">
        <f t="shared" si="46"/>
        <v>Eksperimentinė plėtra</v>
      </c>
      <c r="E740" s="55" t="s">
        <v>13</v>
      </c>
      <c r="F740" s="56" t="s">
        <v>252</v>
      </c>
      <c r="G740" s="29" t="s">
        <v>230</v>
      </c>
      <c r="H740" s="11">
        <v>22</v>
      </c>
      <c r="I740" s="12" t="str">
        <f t="shared" si="47"/>
        <v>VšĮ Kauno technologijos universitetas</v>
      </c>
    </row>
    <row r="741" spans="1:9" ht="165">
      <c r="A741" s="11">
        <v>739</v>
      </c>
      <c r="B741" s="18" t="str">
        <f t="shared" si="44"/>
        <v>ENERGETIKA IR TVARI APLINKA</v>
      </c>
      <c r="C741" s="18" t="str">
        <f t="shared" si="45"/>
        <v>Išmaniųjų mažaenergių pastatų kūrimo ir naudojimo technologija – skaitmeninė statyba</v>
      </c>
      <c r="D741" s="18" t="str">
        <f t="shared" si="46"/>
        <v>Eksperimentinė plėtra</v>
      </c>
      <c r="E741" s="44" t="s">
        <v>13</v>
      </c>
      <c r="F741" s="45" t="s">
        <v>441</v>
      </c>
      <c r="G741" s="27" t="s">
        <v>442</v>
      </c>
      <c r="H741" s="11">
        <v>32</v>
      </c>
      <c r="I741" s="12" t="str">
        <f t="shared" si="47"/>
        <v>Vilniaus universitetas</v>
      </c>
    </row>
    <row r="742" spans="1:9" ht="105">
      <c r="A742" s="11">
        <v>740</v>
      </c>
      <c r="B742" s="18" t="str">
        <f t="shared" si="44"/>
        <v>ENERGETIKA IR TVARI APLINKA</v>
      </c>
      <c r="C742" s="18" t="str">
        <f t="shared" si="45"/>
        <v>Išmaniųjų mažaenergių pastatų kūrimo ir naudojimo technologija – skaitmeninė statyba</v>
      </c>
      <c r="D742" s="18" t="str">
        <f t="shared" si="46"/>
        <v>Eksperimentinė plėtra</v>
      </c>
      <c r="E742" s="55" t="s">
        <v>13</v>
      </c>
      <c r="F742" s="74" t="s">
        <v>282</v>
      </c>
      <c r="G742" s="29" t="s">
        <v>230</v>
      </c>
      <c r="H742" s="11">
        <v>22</v>
      </c>
      <c r="I742" s="12" t="str">
        <f t="shared" si="47"/>
        <v>VšĮ Kauno technologijos universitetas</v>
      </c>
    </row>
    <row r="743" spans="1:9" ht="75">
      <c r="A743" s="11">
        <v>741</v>
      </c>
      <c r="B743" s="18" t="str">
        <f t="shared" si="44"/>
        <v>ENERGETIKA IR TVARI APLINKA</v>
      </c>
      <c r="C743" s="18" t="str">
        <f t="shared" si="45"/>
        <v>Išmaniųjų mažaenergių pastatų kūrimo ir naudojimo technologija – skaitmeninė statyba</v>
      </c>
      <c r="D743" s="18" t="str">
        <f t="shared" si="46"/>
        <v>Eksperimentinė plėtra</v>
      </c>
      <c r="E743" s="46" t="s">
        <v>13</v>
      </c>
      <c r="F743" s="45" t="s">
        <v>515</v>
      </c>
      <c r="G743" s="27" t="s">
        <v>516</v>
      </c>
      <c r="H743" s="11">
        <v>33</v>
      </c>
      <c r="I743" s="12" t="str">
        <f t="shared" si="47"/>
        <v>Vilniaus Gedimino technikos universitetas</v>
      </c>
    </row>
    <row r="744" spans="1:9" ht="165">
      <c r="A744" s="11">
        <v>742</v>
      </c>
      <c r="B744" s="18" t="str">
        <f t="shared" si="44"/>
        <v>ENERGETIKA IR TVARI APLINKA</v>
      </c>
      <c r="C744" s="18" t="str">
        <f t="shared" si="45"/>
        <v>Išmaniųjų mažaenergių pastatų kūrimo ir naudojimo technologija – skaitmeninė statyba</v>
      </c>
      <c r="D744" s="18" t="str">
        <f t="shared" si="46"/>
        <v>Eksperimentinė plėtra</v>
      </c>
      <c r="E744" s="46" t="s">
        <v>13</v>
      </c>
      <c r="F744" s="45" t="s">
        <v>438</v>
      </c>
      <c r="G744" s="27" t="s">
        <v>436</v>
      </c>
      <c r="H744" s="11">
        <v>32</v>
      </c>
      <c r="I744" s="12" t="str">
        <f t="shared" si="47"/>
        <v>Vilniaus universitetas</v>
      </c>
    </row>
    <row r="745" spans="1:9" ht="60">
      <c r="A745" s="11">
        <v>743</v>
      </c>
      <c r="B745" s="18" t="str">
        <f t="shared" si="44"/>
        <v>ENERGETIKA IR TVARI APLINKA</v>
      </c>
      <c r="C745" s="18" t="str">
        <f t="shared" si="45"/>
        <v>Išmaniųjų mažaenergių pastatų kūrimo ir naudojimo technologija – skaitmeninė statyba</v>
      </c>
      <c r="D745" s="18" t="str">
        <f t="shared" si="46"/>
        <v>Eksperimentinė plėtra</v>
      </c>
      <c r="E745" s="51" t="s">
        <v>13</v>
      </c>
      <c r="F745" s="52" t="s">
        <v>396</v>
      </c>
      <c r="G745" s="42" t="s">
        <v>376</v>
      </c>
      <c r="H745" s="11">
        <v>20</v>
      </c>
      <c r="I745" s="12" t="str">
        <f t="shared" si="47"/>
        <v>Baltijos pažangių technologijų institutas</v>
      </c>
    </row>
    <row r="746" spans="1:9" ht="60">
      <c r="A746" s="11">
        <v>744</v>
      </c>
      <c r="B746" s="18" t="str">
        <f t="shared" si="44"/>
        <v>ENERGETIKA IR TVARI APLINKA</v>
      </c>
      <c r="C746" s="18" t="str">
        <f t="shared" si="45"/>
        <v>Išmaniųjų mažaenergių pastatų kūrimo ir naudojimo technologija – skaitmeninė statyba</v>
      </c>
      <c r="D746" s="18" t="str">
        <f t="shared" si="46"/>
        <v>Eksperimentinė plėtra</v>
      </c>
      <c r="E746" s="51" t="s">
        <v>13</v>
      </c>
      <c r="F746" s="52" t="s">
        <v>398</v>
      </c>
      <c r="G746" s="42" t="s">
        <v>367</v>
      </c>
      <c r="H746" s="11">
        <v>20</v>
      </c>
      <c r="I746" s="12" t="str">
        <f t="shared" si="47"/>
        <v>Baltijos pažangių technologijų institutas</v>
      </c>
    </row>
    <row r="747" spans="1:9" ht="60">
      <c r="A747" s="11">
        <v>745</v>
      </c>
      <c r="B747" s="18" t="str">
        <f t="shared" si="44"/>
        <v>ENERGETIKA IR TVARI APLINKA</v>
      </c>
      <c r="C747" s="18" t="str">
        <f t="shared" si="45"/>
        <v>Išmaniųjų mažaenergių pastatų kūrimo ir naudojimo technologija – skaitmeninė statyba</v>
      </c>
      <c r="D747" s="18" t="str">
        <f t="shared" si="46"/>
        <v>Eksperimentinė plėtra</v>
      </c>
      <c r="E747" s="51" t="s">
        <v>13</v>
      </c>
      <c r="F747" s="52" t="s">
        <v>397</v>
      </c>
      <c r="G747" s="42" t="s">
        <v>367</v>
      </c>
      <c r="H747" s="11">
        <v>20</v>
      </c>
      <c r="I747" s="12" t="str">
        <f t="shared" si="47"/>
        <v>Baltijos pažangių technologijų institutas</v>
      </c>
    </row>
    <row r="748" spans="1:9" ht="75">
      <c r="A748" s="11">
        <v>746</v>
      </c>
      <c r="B748" s="18" t="str">
        <f t="shared" si="44"/>
        <v>ENERGETIKA IR TVARI APLINKA</v>
      </c>
      <c r="C748" s="18" t="str">
        <f t="shared" si="45"/>
        <v>Išmaniųjų mažaenergių pastatų kūrimo ir naudojimo technologija – skaitmeninė statyba</v>
      </c>
      <c r="D748" s="18" t="str">
        <f t="shared" si="46"/>
        <v>Eksperimentinė plėtra</v>
      </c>
      <c r="E748" s="46" t="s">
        <v>13</v>
      </c>
      <c r="F748" s="45" t="s">
        <v>523</v>
      </c>
      <c r="G748" s="27" t="s">
        <v>522</v>
      </c>
      <c r="H748" s="11">
        <v>33</v>
      </c>
      <c r="I748" s="12" t="str">
        <f t="shared" si="47"/>
        <v>Vilniaus Gedimino technikos universitetas</v>
      </c>
    </row>
    <row r="749" spans="1:9" ht="60">
      <c r="A749" s="11">
        <v>747</v>
      </c>
      <c r="B749" s="18" t="str">
        <f t="shared" si="44"/>
        <v>ENERGETIKA IR TVARI APLINKA</v>
      </c>
      <c r="C749" s="18" t="str">
        <f t="shared" si="45"/>
        <v>Išmaniųjų mažaenergių pastatų kūrimo ir naudojimo technologija – skaitmeninė statyba</v>
      </c>
      <c r="D749" s="18" t="str">
        <f t="shared" si="46"/>
        <v>Moksliniai tyrimai</v>
      </c>
      <c r="E749" s="51" t="s">
        <v>14</v>
      </c>
      <c r="F749" s="52" t="s">
        <v>402</v>
      </c>
      <c r="G749" s="42" t="s">
        <v>374</v>
      </c>
      <c r="H749" s="11">
        <v>20</v>
      </c>
      <c r="I749" s="12" t="str">
        <f t="shared" si="47"/>
        <v>Baltijos pažangių technologijų institutas</v>
      </c>
    </row>
    <row r="750" spans="1:9" ht="60">
      <c r="A750" s="11">
        <v>748</v>
      </c>
      <c r="B750" s="18" t="str">
        <f t="shared" si="44"/>
        <v>ENERGETIKA IR TVARI APLINKA</v>
      </c>
      <c r="C750" s="18" t="str">
        <f t="shared" si="45"/>
        <v>Išmaniųjų mažaenergių pastatų kūrimo ir naudojimo technologija – skaitmeninė statyba</v>
      </c>
      <c r="D750" s="18" t="str">
        <f t="shared" si="46"/>
        <v>Moksliniai tyrimai</v>
      </c>
      <c r="E750" s="51" t="s">
        <v>14</v>
      </c>
      <c r="F750" s="52" t="s">
        <v>341</v>
      </c>
      <c r="G750" s="42" t="s">
        <v>367</v>
      </c>
      <c r="H750" s="11">
        <v>20</v>
      </c>
      <c r="I750" s="12" t="str">
        <f t="shared" si="47"/>
        <v>Baltijos pažangių technologijų institutas</v>
      </c>
    </row>
    <row r="751" spans="1:9" ht="60">
      <c r="A751" s="11">
        <v>749</v>
      </c>
      <c r="B751" s="18" t="str">
        <f t="shared" si="44"/>
        <v>ENERGETIKA IR TVARI APLINKA</v>
      </c>
      <c r="C751" s="18" t="str">
        <f t="shared" si="45"/>
        <v>Išmaniųjų mažaenergių pastatų kūrimo ir naudojimo technologija – skaitmeninė statyba</v>
      </c>
      <c r="D751" s="18" t="str">
        <f t="shared" si="46"/>
        <v>Moksliniai tyrimai</v>
      </c>
      <c r="E751" s="44" t="s">
        <v>14</v>
      </c>
      <c r="F751" s="45" t="s">
        <v>341</v>
      </c>
      <c r="G751" s="27" t="s">
        <v>339</v>
      </c>
      <c r="H751" s="11">
        <v>31</v>
      </c>
      <c r="I751" s="12" t="str">
        <f t="shared" si="47"/>
        <v>Vytauto Didžiojo universitetas</v>
      </c>
    </row>
    <row r="752" spans="1:9" ht="60">
      <c r="A752" s="11">
        <v>750</v>
      </c>
      <c r="B752" s="18" t="str">
        <f t="shared" si="44"/>
        <v>ENERGETIKA IR TVARI APLINKA</v>
      </c>
      <c r="C752" s="18" t="str">
        <f t="shared" si="45"/>
        <v>Išmaniųjų mažaenergių pastatų kūrimo ir naudojimo technologija – skaitmeninė statyba</v>
      </c>
      <c r="D752" s="18" t="str">
        <f t="shared" si="46"/>
        <v>Moksliniai tyrimai</v>
      </c>
      <c r="E752" s="44" t="s">
        <v>14</v>
      </c>
      <c r="F752" s="45" t="s">
        <v>910</v>
      </c>
      <c r="G752" s="27" t="s">
        <v>909</v>
      </c>
      <c r="H752" s="11">
        <v>19</v>
      </c>
      <c r="I752" s="12" t="str">
        <f t="shared" si="47"/>
        <v>Aleksandro Stulginskio universitetas</v>
      </c>
    </row>
    <row r="753" spans="1:9" ht="60">
      <c r="A753" s="11">
        <v>751</v>
      </c>
      <c r="B753" s="18" t="str">
        <f t="shared" si="44"/>
        <v>ENERGETIKA IR TVARI APLINKA</v>
      </c>
      <c r="C753" s="18" t="str">
        <f t="shared" si="45"/>
        <v>Išmaniųjų mažaenergių pastatų kūrimo ir naudojimo technologija – skaitmeninė statyba</v>
      </c>
      <c r="D753" s="18" t="str">
        <f t="shared" si="46"/>
        <v>Moksliniai tyrimai</v>
      </c>
      <c r="E753" s="51" t="s">
        <v>14</v>
      </c>
      <c r="F753" s="52" t="s">
        <v>403</v>
      </c>
      <c r="G753" s="42" t="s">
        <v>374</v>
      </c>
      <c r="H753" s="11">
        <v>20</v>
      </c>
      <c r="I753" s="12" t="str">
        <f t="shared" si="47"/>
        <v>Baltijos pažangių technologijų institutas</v>
      </c>
    </row>
    <row r="754" spans="1:9" ht="60">
      <c r="A754" s="11">
        <v>752</v>
      </c>
      <c r="B754" s="18" t="str">
        <f t="shared" si="44"/>
        <v>ENERGETIKA IR TVARI APLINKA</v>
      </c>
      <c r="C754" s="18" t="str">
        <f t="shared" si="45"/>
        <v>Išmaniųjų mažaenergių pastatų kūrimo ir naudojimo technologija – skaitmeninė statyba</v>
      </c>
      <c r="D754" s="18" t="str">
        <f t="shared" si="46"/>
        <v>Moksliniai tyrimai</v>
      </c>
      <c r="E754" s="51" t="s">
        <v>14</v>
      </c>
      <c r="F754" s="52" t="s">
        <v>401</v>
      </c>
      <c r="G754" s="42" t="s">
        <v>376</v>
      </c>
      <c r="H754" s="11">
        <v>20</v>
      </c>
      <c r="I754" s="12" t="str">
        <f t="shared" si="47"/>
        <v>Baltijos pažangių technologijų institutas</v>
      </c>
    </row>
    <row r="755" spans="1:9" ht="75">
      <c r="A755" s="11">
        <v>753</v>
      </c>
      <c r="B755" s="18" t="str">
        <f t="shared" si="44"/>
        <v>ENERGETIKA IR TVARI APLINKA</v>
      </c>
      <c r="C755" s="18" t="str">
        <f t="shared" si="45"/>
        <v>Išmaniųjų mažaenergių pastatų kūrimo ir naudojimo technologija – skaitmeninė statyba</v>
      </c>
      <c r="D755" s="18" t="str">
        <f t="shared" si="46"/>
        <v>Moksliniai tyrimai</v>
      </c>
      <c r="E755" s="55" t="s">
        <v>14</v>
      </c>
      <c r="F755" s="56" t="s">
        <v>265</v>
      </c>
      <c r="G755" s="29" t="s">
        <v>230</v>
      </c>
      <c r="H755" s="11">
        <v>22</v>
      </c>
      <c r="I755" s="12" t="str">
        <f t="shared" si="47"/>
        <v>VšĮ Kauno technologijos universitetas</v>
      </c>
    </row>
    <row r="756" spans="1:9" ht="60">
      <c r="A756" s="11">
        <v>754</v>
      </c>
      <c r="B756" s="18" t="str">
        <f t="shared" si="44"/>
        <v>ENERGETIKA IR TVARI APLINKA</v>
      </c>
      <c r="C756" s="18" t="str">
        <f t="shared" si="45"/>
        <v>Išmaniųjų mažaenergių pastatų kūrimo ir naudojimo technologija – skaitmeninė statyba</v>
      </c>
      <c r="D756" s="18" t="str">
        <f t="shared" si="46"/>
        <v>Moksliniai tyrimai</v>
      </c>
      <c r="E756" s="46" t="s">
        <v>14</v>
      </c>
      <c r="F756" s="45" t="s">
        <v>894</v>
      </c>
      <c r="G756" s="27" t="s">
        <v>852</v>
      </c>
      <c r="H756" s="11">
        <v>19</v>
      </c>
      <c r="I756" s="12" t="str">
        <f t="shared" si="47"/>
        <v>Aleksandro Stulginskio universitetas</v>
      </c>
    </row>
    <row r="757" spans="1:9" ht="60">
      <c r="A757" s="11">
        <v>755</v>
      </c>
      <c r="B757" s="18" t="str">
        <f t="shared" si="44"/>
        <v>ENERGETIKA IR TVARI APLINKA</v>
      </c>
      <c r="C757" s="18" t="str">
        <f t="shared" si="45"/>
        <v>Išmaniųjų mažaenergių pastatų kūrimo ir naudojimo technologija – skaitmeninė statyba</v>
      </c>
      <c r="D757" s="18" t="str">
        <f t="shared" si="46"/>
        <v>Moksliniai tyrimai</v>
      </c>
      <c r="E757" s="55" t="s">
        <v>14</v>
      </c>
      <c r="F757" s="56" t="s">
        <v>262</v>
      </c>
      <c r="G757" s="29" t="s">
        <v>230</v>
      </c>
      <c r="H757" s="11">
        <v>22</v>
      </c>
      <c r="I757" s="12" t="str">
        <f t="shared" si="47"/>
        <v>VšĮ Kauno technologijos universitetas</v>
      </c>
    </row>
    <row r="758" spans="1:9" ht="60">
      <c r="A758" s="11">
        <v>756</v>
      </c>
      <c r="B758" s="18" t="str">
        <f t="shared" si="44"/>
        <v>ENERGETIKA IR TVARI APLINKA</v>
      </c>
      <c r="C758" s="18" t="str">
        <f t="shared" si="45"/>
        <v>Išmaniųjų mažaenergių pastatų kūrimo ir naudojimo technologija – skaitmeninė statyba</v>
      </c>
      <c r="D758" s="18" t="str">
        <f t="shared" si="46"/>
        <v>Moksliniai tyrimai</v>
      </c>
      <c r="E758" s="44" t="s">
        <v>14</v>
      </c>
      <c r="F758" s="45" t="s">
        <v>178</v>
      </c>
      <c r="G758" s="27" t="s">
        <v>176</v>
      </c>
      <c r="H758" s="11">
        <v>21</v>
      </c>
      <c r="I758" s="12" t="str">
        <f t="shared" si="47"/>
        <v>Gamtos tyrimų centas</v>
      </c>
    </row>
    <row r="759" spans="1:9" ht="75">
      <c r="A759" s="11">
        <v>757</v>
      </c>
      <c r="B759" s="18" t="str">
        <f t="shared" si="44"/>
        <v>ENERGETIKA IR TVARI APLINKA</v>
      </c>
      <c r="C759" s="18" t="str">
        <f t="shared" si="45"/>
        <v>Išmaniųjų mažaenergių pastatų kūrimo ir naudojimo technologija – skaitmeninė statyba</v>
      </c>
      <c r="D759" s="18" t="str">
        <f t="shared" si="46"/>
        <v>Techninė galimybių studija</v>
      </c>
      <c r="E759" s="46" t="s">
        <v>12</v>
      </c>
      <c r="F759" s="45" t="s">
        <v>895</v>
      </c>
      <c r="G759" s="27" t="s">
        <v>843</v>
      </c>
      <c r="H759" s="11">
        <v>19</v>
      </c>
      <c r="I759" s="12" t="str">
        <f t="shared" si="47"/>
        <v>Aleksandro Stulginskio universitetas</v>
      </c>
    </row>
    <row r="760" spans="1:9" ht="90">
      <c r="A760" s="11">
        <v>758</v>
      </c>
      <c r="B760" s="18" t="str">
        <f t="shared" si="44"/>
        <v>ENERGETIKA IR TVARI APLINKA</v>
      </c>
      <c r="C760" s="18" t="str">
        <f t="shared" si="45"/>
        <v>Išmaniųjų mažaenergių pastatų kūrimo ir naudojimo technologija – skaitmeninė statyba</v>
      </c>
      <c r="D760" s="18" t="str">
        <f t="shared" si="46"/>
        <v>Techninė galimybių studija</v>
      </c>
      <c r="E760" s="46" t="s">
        <v>12</v>
      </c>
      <c r="F760" s="45" t="s">
        <v>893</v>
      </c>
      <c r="G760" s="27" t="s">
        <v>843</v>
      </c>
      <c r="H760" s="11">
        <v>19</v>
      </c>
      <c r="I760" s="12" t="str">
        <f t="shared" si="47"/>
        <v>Aleksandro Stulginskio universitetas</v>
      </c>
    </row>
    <row r="761" spans="1:9" ht="75">
      <c r="A761" s="11">
        <v>759</v>
      </c>
      <c r="B761" s="18" t="str">
        <f t="shared" si="44"/>
        <v>ENERGETIKA IR TVARI APLINKA</v>
      </c>
      <c r="C761" s="18" t="str">
        <f t="shared" si="45"/>
        <v>Išmaniųjų mažaenergių pastatų kūrimo ir naudojimo technologija – skaitmeninė statyba</v>
      </c>
      <c r="D761" s="18" t="str">
        <f t="shared" si="46"/>
        <v>Techninė galimybių studija</v>
      </c>
      <c r="E761" s="46" t="s">
        <v>12</v>
      </c>
      <c r="F761" s="45" t="s">
        <v>896</v>
      </c>
      <c r="G761" s="27" t="s">
        <v>843</v>
      </c>
      <c r="H761" s="11">
        <v>19</v>
      </c>
      <c r="I761" s="12" t="str">
        <f t="shared" si="47"/>
        <v>Aleksandro Stulginskio universitetas</v>
      </c>
    </row>
    <row r="762" spans="1:9" ht="135">
      <c r="A762" s="11">
        <v>760</v>
      </c>
      <c r="B762" s="18" t="str">
        <f t="shared" si="44"/>
        <v>ENERGETIKA IR TVARI APLINKA</v>
      </c>
      <c r="C762" s="18" t="str">
        <f t="shared" si="45"/>
        <v>Išmaniųjų mažaenergių pastatų kūrimo ir naudojimo technologija – skaitmeninė statyba</v>
      </c>
      <c r="D762" s="18" t="str">
        <f t="shared" si="46"/>
        <v>Techninė galimybių studija</v>
      </c>
      <c r="E762" s="46" t="s">
        <v>12</v>
      </c>
      <c r="F762" s="45" t="s">
        <v>892</v>
      </c>
      <c r="G762" s="27" t="s">
        <v>843</v>
      </c>
      <c r="H762" s="11">
        <v>19</v>
      </c>
      <c r="I762" s="12" t="str">
        <f t="shared" si="47"/>
        <v>Aleksandro Stulginskio universitetas</v>
      </c>
    </row>
    <row r="763" spans="1:9" ht="60">
      <c r="A763" s="11">
        <v>761</v>
      </c>
      <c r="B763" s="18" t="str">
        <f t="shared" si="44"/>
        <v>ENERGETIKA IR TVARI APLINKA</v>
      </c>
      <c r="C763" s="18" t="str">
        <f t="shared" si="45"/>
        <v>Išmaniųjų mažaenergių pastatų kūrimo ir naudojimo technologija – skaitmeninė statyba</v>
      </c>
      <c r="D763" s="18" t="str">
        <f t="shared" si="46"/>
        <v>Techninė galimybių studija</v>
      </c>
      <c r="E763" s="55" t="s">
        <v>12</v>
      </c>
      <c r="F763" s="56" t="s">
        <v>283</v>
      </c>
      <c r="G763" s="29" t="s">
        <v>230</v>
      </c>
      <c r="H763" s="11">
        <v>22</v>
      </c>
      <c r="I763" s="12" t="str">
        <f t="shared" si="47"/>
        <v>VšĮ Kauno technologijos universitetas</v>
      </c>
    </row>
    <row r="764" spans="1:9" ht="60">
      <c r="A764" s="11">
        <v>762</v>
      </c>
      <c r="B764" s="18" t="str">
        <f t="shared" si="44"/>
        <v>ENERGETIKA IR TVARI APLINKA</v>
      </c>
      <c r="C764" s="18" t="str">
        <f t="shared" si="45"/>
        <v>Išmaniųjų mažaenergių pastatų kūrimo ir naudojimo technologija – skaitmeninė statyba</v>
      </c>
      <c r="D764" s="18" t="str">
        <f t="shared" si="46"/>
        <v>Techninė galimybių studija</v>
      </c>
      <c r="E764" s="51" t="s">
        <v>12</v>
      </c>
      <c r="F764" s="52" t="s">
        <v>395</v>
      </c>
      <c r="G764" s="42" t="s">
        <v>374</v>
      </c>
      <c r="H764" s="11">
        <v>20</v>
      </c>
      <c r="I764" s="12" t="str">
        <f t="shared" si="47"/>
        <v>Baltijos pažangių technologijų institutas</v>
      </c>
    </row>
    <row r="765" spans="1:9" ht="105">
      <c r="A765" s="11">
        <v>763</v>
      </c>
      <c r="B765" s="18" t="str">
        <f t="shared" si="44"/>
        <v>ENERGETIKA IR TVARI APLINKA</v>
      </c>
      <c r="C765" s="18" t="str">
        <f t="shared" si="45"/>
        <v>Išmaniųjų mažaenergių pastatų kūrimo ir naudojimo technologija – skaitmeninė statyba</v>
      </c>
      <c r="D765" s="18" t="str">
        <f t="shared" si="46"/>
        <v>Techninė galimybių studija</v>
      </c>
      <c r="E765" s="46" t="s">
        <v>12</v>
      </c>
      <c r="F765" s="63" t="s">
        <v>502</v>
      </c>
      <c r="G765" s="27" t="s">
        <v>501</v>
      </c>
      <c r="H765" s="11">
        <v>33</v>
      </c>
      <c r="I765" s="12" t="str">
        <f t="shared" si="47"/>
        <v>Vilniaus Gedimino technikos universitetas</v>
      </c>
    </row>
    <row r="766" spans="1:9" ht="60">
      <c r="A766" s="11">
        <v>764</v>
      </c>
      <c r="B766" s="18" t="str">
        <f t="shared" si="44"/>
        <v>ENERGETIKA IR TVARI APLINKA</v>
      </c>
      <c r="C766" s="18" t="str">
        <f t="shared" si="45"/>
        <v>Išmaniųjų mažaenergių pastatų kūrimo ir naudojimo technologija – skaitmeninė statyba</v>
      </c>
      <c r="D766" s="18" t="str">
        <f t="shared" si="46"/>
        <v>Techninė galimybių studija</v>
      </c>
      <c r="E766" s="55" t="s">
        <v>12</v>
      </c>
      <c r="F766" s="56" t="s">
        <v>259</v>
      </c>
      <c r="G766" s="29" t="s">
        <v>230</v>
      </c>
      <c r="H766" s="11">
        <v>22</v>
      </c>
      <c r="I766" s="12" t="str">
        <f t="shared" si="47"/>
        <v>VšĮ Kauno technologijos universitetas</v>
      </c>
    </row>
    <row r="767" spans="1:9" ht="105">
      <c r="A767" s="11">
        <v>765</v>
      </c>
      <c r="B767" s="18" t="str">
        <f t="shared" si="44"/>
        <v>ENERGETIKA IR TVARI APLINKA</v>
      </c>
      <c r="C767" s="18" t="str">
        <f t="shared" si="45"/>
        <v>Išmaniųjų mažaenergių pastatų kūrimo ir naudojimo technologija – skaitmeninė statyba</v>
      </c>
      <c r="D767" s="18" t="str">
        <f t="shared" si="46"/>
        <v>Techninė galimybių studija</v>
      </c>
      <c r="E767" s="104" t="s">
        <v>12</v>
      </c>
      <c r="F767" s="45" t="s">
        <v>2541</v>
      </c>
      <c r="G767" s="27" t="s">
        <v>2542</v>
      </c>
      <c r="H767" s="11">
        <v>11</v>
      </c>
      <c r="I767" s="12" t="str">
        <f t="shared" si="47"/>
        <v>Lietuvos energetikos institutas</v>
      </c>
    </row>
    <row r="768" spans="1:9" ht="120">
      <c r="A768" s="11">
        <v>766</v>
      </c>
      <c r="B768" s="18" t="str">
        <f t="shared" si="44"/>
        <v>ENERGETIKA IR TVARI APLINKA</v>
      </c>
      <c r="C768" s="18" t="str">
        <f t="shared" si="45"/>
        <v>Išmaniųjų mažaenergių pastatų kūrimo ir naudojimo technologija – skaitmeninė statyba</v>
      </c>
      <c r="D768" s="18" t="str">
        <f t="shared" si="46"/>
        <v>Techninė galimybių studija</v>
      </c>
      <c r="E768" s="46" t="s">
        <v>12</v>
      </c>
      <c r="F768" s="63" t="s">
        <v>500</v>
      </c>
      <c r="G768" s="27" t="s">
        <v>468</v>
      </c>
      <c r="H768" s="11">
        <v>33</v>
      </c>
      <c r="I768" s="12" t="str">
        <f t="shared" si="47"/>
        <v>Vilniaus Gedimino technikos universitetas</v>
      </c>
    </row>
    <row r="769" spans="1:9" ht="60">
      <c r="A769" s="11">
        <v>767</v>
      </c>
      <c r="B769" s="18" t="str">
        <f t="shared" si="44"/>
        <v>ENERGETIKA IR TVARI APLINKA</v>
      </c>
      <c r="C769" s="18" t="str">
        <f t="shared" si="45"/>
        <v>Išmaniųjų mažaenergių pastatų kūrimo ir naudojimo technologija – skaitmeninė statyba</v>
      </c>
      <c r="D769" s="18" t="str">
        <f t="shared" si="46"/>
        <v>Techninė galimybių studija</v>
      </c>
      <c r="E769" s="46" t="s">
        <v>12</v>
      </c>
      <c r="F769" s="48" t="s">
        <v>891</v>
      </c>
      <c r="G769" s="27" t="s">
        <v>836</v>
      </c>
      <c r="H769" s="11">
        <v>19</v>
      </c>
      <c r="I769" s="12" t="str">
        <f t="shared" si="47"/>
        <v>Aleksandro Stulginskio universitetas</v>
      </c>
    </row>
    <row r="770" spans="1:9" ht="75">
      <c r="A770" s="11">
        <v>768</v>
      </c>
      <c r="B770" s="18" t="str">
        <f t="shared" si="44"/>
        <v>ENERGETIKA IR TVARI APLINKA</v>
      </c>
      <c r="C770" s="18" t="str">
        <f t="shared" si="45"/>
        <v>Išmaniųjų mažaenergių pastatų kūrimo ir naudojimo technologija – skaitmeninė statyba</v>
      </c>
      <c r="D770" s="18" t="str">
        <f t="shared" si="46"/>
        <v>Techninė galimybių studija</v>
      </c>
      <c r="E770" s="46" t="s">
        <v>12</v>
      </c>
      <c r="F770" s="63" t="s">
        <v>503</v>
      </c>
      <c r="G770" s="27" t="s">
        <v>501</v>
      </c>
      <c r="H770" s="11">
        <v>33</v>
      </c>
      <c r="I770" s="12" t="str">
        <f t="shared" si="47"/>
        <v>Vilniaus Gedimino technikos universitetas</v>
      </c>
    </row>
    <row r="771" spans="1:9" ht="60">
      <c r="A771" s="11">
        <v>769</v>
      </c>
      <c r="B771" s="18" t="str">
        <f t="shared" ref="B771:B834" si="48">IF(ISBLANK(E771), ,VLOOKUP(E771, Kodai,2, FALSE))</f>
        <v>ENERGETIKA IR TVARI APLINKA</v>
      </c>
      <c r="C771" s="18" t="str">
        <f t="shared" ref="C771:C834" si="49">IF(ISBLANK(E771), ,VLOOKUP(E771, Kodai,3, FALSE))</f>
        <v>Išmaniųjų mažaenergių pastatų kūrimo ir naudojimo technologija – skaitmeninė statyba</v>
      </c>
      <c r="D771" s="18" t="str">
        <f t="shared" ref="D771:D834" si="50">IF(ISBLANK(E771), ,VLOOKUP(E771, Kodai,4, FALSE))</f>
        <v>Techninė galimybių studija</v>
      </c>
      <c r="E771" s="55" t="s">
        <v>12</v>
      </c>
      <c r="F771" s="56" t="s">
        <v>250</v>
      </c>
      <c r="G771" s="29" t="s">
        <v>230</v>
      </c>
      <c r="H771" s="11">
        <v>22</v>
      </c>
      <c r="I771" s="12" t="str">
        <f t="shared" ref="I771:I834" si="51">IF(ISBLANK(H771), ,VLOOKUP(H771, Institucijos,2, FALSE))</f>
        <v>VšĮ Kauno technologijos universitetas</v>
      </c>
    </row>
    <row r="772" spans="1:9" ht="75">
      <c r="A772" s="11">
        <v>770</v>
      </c>
      <c r="B772" s="18" t="str">
        <f t="shared" si="48"/>
        <v>ENERGETIKA IR TVARI APLINKA</v>
      </c>
      <c r="C772" s="18" t="str">
        <f t="shared" si="49"/>
        <v>Išmaniųjų mažaenergių pastatų kūrimo ir naudojimo technologija – skaitmeninė statyba</v>
      </c>
      <c r="D772" s="18" t="str">
        <f t="shared" si="50"/>
        <v>Techninė galimybių studija</v>
      </c>
      <c r="E772" s="46" t="s">
        <v>12</v>
      </c>
      <c r="F772" s="45" t="s">
        <v>509</v>
      </c>
      <c r="G772" s="27" t="s">
        <v>510</v>
      </c>
      <c r="H772" s="11">
        <v>33</v>
      </c>
      <c r="I772" s="12" t="str">
        <f t="shared" si="51"/>
        <v>Vilniaus Gedimino technikos universitetas</v>
      </c>
    </row>
    <row r="773" spans="1:9" ht="75">
      <c r="A773" s="11">
        <v>771</v>
      </c>
      <c r="B773" s="18" t="str">
        <f t="shared" si="48"/>
        <v>ENERGETIKA IR TVARI APLINKA</v>
      </c>
      <c r="C773" s="18" t="str">
        <f t="shared" si="49"/>
        <v>Išmaniųjų mažaenergių pastatų kūrimo ir naudojimo technologija – skaitmeninė statyba</v>
      </c>
      <c r="D773" s="18" t="str">
        <f t="shared" si="50"/>
        <v>Techninė galimybių studija</v>
      </c>
      <c r="E773" s="46" t="s">
        <v>12</v>
      </c>
      <c r="F773" s="45" t="s">
        <v>511</v>
      </c>
      <c r="G773" s="27" t="s">
        <v>510</v>
      </c>
      <c r="H773" s="11">
        <v>33</v>
      </c>
      <c r="I773" s="12" t="str">
        <f t="shared" si="51"/>
        <v>Vilniaus Gedimino technikos universitetas</v>
      </c>
    </row>
    <row r="774" spans="1:9" ht="135">
      <c r="A774" s="11">
        <v>772</v>
      </c>
      <c r="B774" s="18" t="str">
        <f t="shared" si="48"/>
        <v>ENERGETIKA IR TVARI APLINKA</v>
      </c>
      <c r="C774" s="18" t="str">
        <f t="shared" si="49"/>
        <v>Išmaniųjų mažaenergių pastatų kūrimo ir naudojimo technologija – skaitmeninė statyba</v>
      </c>
      <c r="D774" s="18" t="str">
        <f t="shared" si="50"/>
        <v>Techninė galimybių studija</v>
      </c>
      <c r="E774" s="46" t="s">
        <v>12</v>
      </c>
      <c r="F774" s="45" t="s">
        <v>208</v>
      </c>
      <c r="G774" s="27" t="s">
        <v>207</v>
      </c>
      <c r="H774" s="11">
        <v>14</v>
      </c>
      <c r="I774" s="12" t="str">
        <f t="shared" si="51"/>
        <v>Kauno technikos kolegija</v>
      </c>
    </row>
    <row r="775" spans="1:9" ht="60">
      <c r="A775" s="11">
        <v>773</v>
      </c>
      <c r="B775" s="18" t="str">
        <f t="shared" si="48"/>
        <v>ENERGETIKA IR TVARI APLINKA</v>
      </c>
      <c r="C775" s="18" t="str">
        <f t="shared" si="49"/>
        <v>Išmaniųjų mažaenergių pastatų kūrimo ir naudojimo technologija – skaitmeninė statyba</v>
      </c>
      <c r="D775" s="18" t="str">
        <f t="shared" si="50"/>
        <v>Techninė galimybių studija</v>
      </c>
      <c r="E775" s="51" t="s">
        <v>12</v>
      </c>
      <c r="F775" s="52" t="s">
        <v>394</v>
      </c>
      <c r="G775" s="42" t="s">
        <v>374</v>
      </c>
      <c r="H775" s="11">
        <v>20</v>
      </c>
      <c r="I775" s="12" t="str">
        <f t="shared" si="51"/>
        <v>Baltijos pažangių technologijų institutas</v>
      </c>
    </row>
    <row r="776" spans="1:9" ht="75">
      <c r="A776" s="11">
        <v>774</v>
      </c>
      <c r="B776" s="18" t="str">
        <f t="shared" si="48"/>
        <v>ENERGETIKA IR TVARI APLINKA</v>
      </c>
      <c r="C776" s="18" t="str">
        <f t="shared" si="49"/>
        <v>Išmaniųjų mažaenergių pastatų kūrimo ir naudojimo technologija – skaitmeninė statyba</v>
      </c>
      <c r="D776" s="18" t="str">
        <f t="shared" si="50"/>
        <v>Techninė galimybių studija</v>
      </c>
      <c r="E776" s="46" t="s">
        <v>12</v>
      </c>
      <c r="F776" s="45" t="s">
        <v>504</v>
      </c>
      <c r="G776" s="27" t="s">
        <v>505</v>
      </c>
      <c r="H776" s="11">
        <v>33</v>
      </c>
      <c r="I776" s="12" t="str">
        <f t="shared" si="51"/>
        <v>Vilniaus Gedimino technikos universitetas</v>
      </c>
    </row>
    <row r="777" spans="1:9" ht="90">
      <c r="A777" s="11">
        <v>775</v>
      </c>
      <c r="B777" s="18" t="str">
        <f t="shared" si="48"/>
        <v>ENERGETIKA IR TVARI APLINKA</v>
      </c>
      <c r="C777" s="18" t="str">
        <f t="shared" si="49"/>
        <v>Išmaniųjų mažaenergių pastatų kūrimo ir naudojimo technologija – skaitmeninė statyba</v>
      </c>
      <c r="D777" s="18" t="str">
        <f t="shared" si="50"/>
        <v>Techninė galimybių studija</v>
      </c>
      <c r="E777" s="46" t="s">
        <v>12</v>
      </c>
      <c r="F777" s="45" t="s">
        <v>149</v>
      </c>
      <c r="G777" s="27" t="s">
        <v>150</v>
      </c>
      <c r="H777" s="11">
        <v>23</v>
      </c>
      <c r="I777" s="12" t="str">
        <f t="shared" si="51"/>
        <v>Klaipėdos universitetas</v>
      </c>
    </row>
    <row r="778" spans="1:9" ht="60">
      <c r="A778" s="11">
        <v>776</v>
      </c>
      <c r="B778" s="18" t="str">
        <f t="shared" si="48"/>
        <v>ENERGETIKA IR TVARI APLINKA</v>
      </c>
      <c r="C778" s="18" t="str">
        <f t="shared" si="49"/>
        <v>Išmaniųjų mažaenergių pastatų kūrimo ir naudojimo technologija – skaitmeninė statyba</v>
      </c>
      <c r="D778" s="18" t="str">
        <f t="shared" si="50"/>
        <v>Techninė galimybių studija</v>
      </c>
      <c r="E778" s="46" t="s">
        <v>12</v>
      </c>
      <c r="F778" s="45" t="s">
        <v>506</v>
      </c>
      <c r="G778" s="27" t="s">
        <v>507</v>
      </c>
      <c r="H778" s="11">
        <v>33</v>
      </c>
      <c r="I778" s="12" t="str">
        <f t="shared" si="51"/>
        <v>Vilniaus Gedimino technikos universitetas</v>
      </c>
    </row>
    <row r="779" spans="1:9" ht="75">
      <c r="A779" s="11">
        <v>777</v>
      </c>
      <c r="B779" s="18" t="str">
        <f t="shared" si="48"/>
        <v>ENERGETIKA IR TVARI APLINKA</v>
      </c>
      <c r="C779" s="18" t="str">
        <f t="shared" si="49"/>
        <v>Išmaniųjų mažaenergių pastatų kūrimo ir naudojimo technologija – skaitmeninė statyba</v>
      </c>
      <c r="D779" s="18" t="str">
        <f t="shared" si="50"/>
        <v>Techninė galimybių studija</v>
      </c>
      <c r="E779" s="55" t="s">
        <v>12</v>
      </c>
      <c r="F779" s="56" t="s">
        <v>264</v>
      </c>
      <c r="G779" s="29" t="s">
        <v>230</v>
      </c>
      <c r="H779" s="11">
        <v>22</v>
      </c>
      <c r="I779" s="12" t="str">
        <f t="shared" si="51"/>
        <v>VšĮ Kauno technologijos universitetas</v>
      </c>
    </row>
    <row r="780" spans="1:9" ht="75">
      <c r="A780" s="11">
        <v>778</v>
      </c>
      <c r="B780" s="18" t="str">
        <f t="shared" si="48"/>
        <v>ENERGETIKA IR TVARI APLINKA</v>
      </c>
      <c r="C780" s="18" t="str">
        <f t="shared" si="49"/>
        <v>Išmaniųjų mažaenergių pastatų kūrimo ir naudojimo technologija – skaitmeninė statyba</v>
      </c>
      <c r="D780" s="18" t="str">
        <f t="shared" si="50"/>
        <v>Techninė galimybių studija</v>
      </c>
      <c r="E780" s="55" t="s">
        <v>12</v>
      </c>
      <c r="F780" s="56" t="s">
        <v>252</v>
      </c>
      <c r="G780" s="29" t="s">
        <v>230</v>
      </c>
      <c r="H780" s="11">
        <v>22</v>
      </c>
      <c r="I780" s="12" t="str">
        <f t="shared" si="51"/>
        <v>VšĮ Kauno technologijos universitetas</v>
      </c>
    </row>
    <row r="781" spans="1:9" ht="75">
      <c r="A781" s="11">
        <v>779</v>
      </c>
      <c r="B781" s="18" t="str">
        <f t="shared" si="48"/>
        <v>ENERGETIKA IR TVARI APLINKA</v>
      </c>
      <c r="C781" s="18" t="str">
        <f t="shared" si="49"/>
        <v>Išmaniųjų mažaenergių pastatų kūrimo ir naudojimo technologija – skaitmeninė statyba</v>
      </c>
      <c r="D781" s="18" t="str">
        <f t="shared" si="50"/>
        <v>Techninė galimybių studija</v>
      </c>
      <c r="E781" s="55" t="s">
        <v>12</v>
      </c>
      <c r="F781" s="56" t="s">
        <v>263</v>
      </c>
      <c r="G781" s="29" t="s">
        <v>230</v>
      </c>
      <c r="H781" s="11">
        <v>22</v>
      </c>
      <c r="I781" s="12" t="str">
        <f t="shared" si="51"/>
        <v>VšĮ Kauno technologijos universitetas</v>
      </c>
    </row>
    <row r="782" spans="1:9" ht="135">
      <c r="A782" s="11">
        <v>780</v>
      </c>
      <c r="B782" s="18" t="str">
        <f t="shared" si="48"/>
        <v>ENERGETIKA IR TVARI APLINKA</v>
      </c>
      <c r="C782" s="18" t="str">
        <f t="shared" si="49"/>
        <v>Išmaniųjų mažaenergių pastatų kūrimo ir naudojimo technologija – skaitmeninė statyba</v>
      </c>
      <c r="D782" s="18" t="str">
        <f t="shared" si="50"/>
        <v>Techninė galimybių studija</v>
      </c>
      <c r="E782" s="46" t="s">
        <v>12</v>
      </c>
      <c r="F782" s="63" t="s">
        <v>499</v>
      </c>
      <c r="G782" s="27" t="s">
        <v>468</v>
      </c>
      <c r="H782" s="11">
        <v>33</v>
      </c>
      <c r="I782" s="12" t="str">
        <f t="shared" si="51"/>
        <v>Vilniaus Gedimino technikos universitetas</v>
      </c>
    </row>
    <row r="783" spans="1:9" ht="60">
      <c r="A783" s="11">
        <v>781</v>
      </c>
      <c r="B783" s="18" t="str">
        <f t="shared" si="48"/>
        <v>ENERGETIKA IR TVARI APLINKA</v>
      </c>
      <c r="C783" s="18" t="str">
        <f t="shared" si="49"/>
        <v>Išmaniųjų mažaenergių pastatų kūrimo ir naudojimo technologija – skaitmeninė statyba</v>
      </c>
      <c r="D783" s="18" t="str">
        <f t="shared" si="50"/>
        <v>Techninė galimybių studija</v>
      </c>
      <c r="E783" s="55" t="s">
        <v>12</v>
      </c>
      <c r="F783" s="56" t="s">
        <v>260</v>
      </c>
      <c r="G783" s="29" t="s">
        <v>230</v>
      </c>
      <c r="H783" s="11">
        <v>22</v>
      </c>
      <c r="I783" s="12" t="str">
        <f t="shared" si="51"/>
        <v>VšĮ Kauno technologijos universitetas</v>
      </c>
    </row>
    <row r="784" spans="1:9" ht="60">
      <c r="A784" s="11">
        <v>782</v>
      </c>
      <c r="B784" s="18" t="str">
        <f t="shared" si="48"/>
        <v>ENERGETIKA IR TVARI APLINKA</v>
      </c>
      <c r="C784" s="18" t="str">
        <f t="shared" si="49"/>
        <v>Išmaniųjų mažaenergių pastatų kūrimo ir naudojimo technologija – skaitmeninė statyba</v>
      </c>
      <c r="D784" s="18" t="str">
        <f t="shared" si="50"/>
        <v>Techninė galimybių studija</v>
      </c>
      <c r="E784" s="154" t="s">
        <v>12</v>
      </c>
      <c r="F784" s="56" t="s">
        <v>261</v>
      </c>
      <c r="G784" s="29" t="s">
        <v>230</v>
      </c>
      <c r="H784" s="11">
        <v>22</v>
      </c>
      <c r="I784" s="12" t="str">
        <f t="shared" si="51"/>
        <v>VšĮ Kauno technologijos universitetas</v>
      </c>
    </row>
    <row r="785" spans="1:9" ht="60">
      <c r="A785" s="11">
        <v>783</v>
      </c>
      <c r="B785" s="18" t="str">
        <f t="shared" si="48"/>
        <v>ENERGETIKA IR TVARI APLINKA</v>
      </c>
      <c r="C785" s="18" t="str">
        <f t="shared" si="49"/>
        <v>Išmaniųjų mažaenergių pastatų kūrimo ir naudojimo technologija – skaitmeninė statyba</v>
      </c>
      <c r="D785" s="18" t="str">
        <f t="shared" si="50"/>
        <v>Techninė galimybių studija</v>
      </c>
      <c r="E785" s="55" t="s">
        <v>12</v>
      </c>
      <c r="F785" s="56" t="s">
        <v>253</v>
      </c>
      <c r="G785" s="29" t="s">
        <v>230</v>
      </c>
      <c r="H785" s="11">
        <v>22</v>
      </c>
      <c r="I785" s="12" t="str">
        <f t="shared" si="51"/>
        <v>VšĮ Kauno technologijos universitetas</v>
      </c>
    </row>
    <row r="786" spans="1:9" ht="60">
      <c r="A786" s="11">
        <v>784</v>
      </c>
      <c r="B786" s="18" t="str">
        <f t="shared" si="48"/>
        <v>ENERGETIKA IR TVARI APLINKA</v>
      </c>
      <c r="C786" s="18" t="str">
        <f t="shared" si="49"/>
        <v>Išmaniųjų mažaenergių pastatų kūrimo ir naudojimo technologija – skaitmeninė statyba</v>
      </c>
      <c r="D786" s="18" t="str">
        <f t="shared" si="50"/>
        <v>Techninė galimybių studija</v>
      </c>
      <c r="E786" s="55" t="s">
        <v>12</v>
      </c>
      <c r="F786" s="56" t="s">
        <v>255</v>
      </c>
      <c r="G786" s="29" t="s">
        <v>230</v>
      </c>
      <c r="H786" s="11">
        <v>22</v>
      </c>
      <c r="I786" s="12" t="str">
        <f t="shared" si="51"/>
        <v>VšĮ Kauno technologijos universitetas</v>
      </c>
    </row>
    <row r="787" spans="1:9" ht="75">
      <c r="A787" s="11">
        <v>785</v>
      </c>
      <c r="B787" s="18" t="str">
        <f t="shared" si="48"/>
        <v>ENERGETIKA IR TVARI APLINKA</v>
      </c>
      <c r="C787" s="18" t="str">
        <f t="shared" si="49"/>
        <v>Išmaniųjų mažaenergių pastatų kūrimo ir naudojimo technologija – skaitmeninė statyba</v>
      </c>
      <c r="D787" s="18" t="str">
        <f t="shared" si="50"/>
        <v>Techninė galimybių studija</v>
      </c>
      <c r="E787" s="55" t="s">
        <v>12</v>
      </c>
      <c r="F787" s="56" t="s">
        <v>254</v>
      </c>
      <c r="G787" s="29" t="s">
        <v>230</v>
      </c>
      <c r="H787" s="11">
        <v>22</v>
      </c>
      <c r="I787" s="12" t="str">
        <f t="shared" si="51"/>
        <v>VšĮ Kauno technologijos universitetas</v>
      </c>
    </row>
    <row r="788" spans="1:9" ht="60">
      <c r="A788" s="11">
        <v>786</v>
      </c>
      <c r="B788" s="18" t="str">
        <f t="shared" si="48"/>
        <v>ENERGETIKA IR TVARI APLINKA</v>
      </c>
      <c r="C788" s="18" t="str">
        <f t="shared" si="49"/>
        <v>Išmaniųjų mažaenergių pastatų kūrimo ir naudojimo technologija – skaitmeninė statyba</v>
      </c>
      <c r="D788" s="18" t="str">
        <f t="shared" si="50"/>
        <v>Techninė galimybių studija</v>
      </c>
      <c r="E788" s="55" t="s">
        <v>12</v>
      </c>
      <c r="F788" s="56" t="s">
        <v>258</v>
      </c>
      <c r="G788" s="29" t="s">
        <v>230</v>
      </c>
      <c r="H788" s="11">
        <v>22</v>
      </c>
      <c r="I788" s="12" t="str">
        <f t="shared" si="51"/>
        <v>VšĮ Kauno technologijos universitetas</v>
      </c>
    </row>
    <row r="789" spans="1:9" ht="90">
      <c r="A789" s="11">
        <v>787</v>
      </c>
      <c r="B789" s="18" t="str">
        <f t="shared" si="48"/>
        <v>ENERGETIKA IR TVARI APLINKA</v>
      </c>
      <c r="C789" s="18" t="str">
        <f t="shared" si="49"/>
        <v>Išmaniųjų mažaenergių pastatų kūrimo ir naudojimo technologija – skaitmeninė statyba</v>
      </c>
      <c r="D789" s="18" t="str">
        <f t="shared" si="50"/>
        <v>Techninė galimybių studija</v>
      </c>
      <c r="E789" s="55" t="s">
        <v>12</v>
      </c>
      <c r="F789" s="56" t="s">
        <v>257</v>
      </c>
      <c r="G789" s="29" t="s">
        <v>230</v>
      </c>
      <c r="H789" s="11">
        <v>22</v>
      </c>
      <c r="I789" s="12" t="str">
        <f t="shared" si="51"/>
        <v>VšĮ Kauno technologijos universitetas</v>
      </c>
    </row>
    <row r="790" spans="1:9" ht="120">
      <c r="A790" s="11">
        <v>788</v>
      </c>
      <c r="B790" s="18" t="str">
        <f t="shared" si="48"/>
        <v>ENERGETIKA IR TVARI APLINKA</v>
      </c>
      <c r="C790" s="18" t="str">
        <f t="shared" si="49"/>
        <v>Išmaniųjų mažaenergių pastatų kūrimo ir naudojimo technologija – skaitmeninė statyba</v>
      </c>
      <c r="D790" s="18" t="str">
        <f t="shared" si="50"/>
        <v>Techninė galimybių studija</v>
      </c>
      <c r="E790" s="55" t="s">
        <v>12</v>
      </c>
      <c r="F790" s="56" t="s">
        <v>251</v>
      </c>
      <c r="G790" s="29" t="s">
        <v>230</v>
      </c>
      <c r="H790" s="11">
        <v>22</v>
      </c>
      <c r="I790" s="12" t="str">
        <f t="shared" si="51"/>
        <v>VšĮ Kauno technologijos universitetas</v>
      </c>
    </row>
    <row r="791" spans="1:9" ht="135">
      <c r="A791" s="11">
        <v>789</v>
      </c>
      <c r="B791" s="18" t="str">
        <f t="shared" si="48"/>
        <v>ENERGETIKA IR TVARI APLINKA</v>
      </c>
      <c r="C791" s="18" t="str">
        <f t="shared" si="49"/>
        <v>Saulės energijos įrenginiai bei jų panaudojimo elektros, šilumos ir vėsos gamybai technologijos</v>
      </c>
      <c r="D791" s="18" t="str">
        <f t="shared" si="50"/>
        <v>Eksperimentinė plėtra</v>
      </c>
      <c r="E791" s="46" t="s">
        <v>16</v>
      </c>
      <c r="F791" s="45" t="s">
        <v>532</v>
      </c>
      <c r="G791" s="27" t="s">
        <v>533</v>
      </c>
      <c r="H791" s="11">
        <v>33</v>
      </c>
      <c r="I791" s="12" t="str">
        <f t="shared" si="51"/>
        <v>Vilniaus Gedimino technikos universitetas</v>
      </c>
    </row>
    <row r="792" spans="1:9" ht="120">
      <c r="A792" s="11">
        <v>790</v>
      </c>
      <c r="B792" s="18" t="str">
        <f t="shared" si="48"/>
        <v>ENERGETIKA IR TVARI APLINKA</v>
      </c>
      <c r="C792" s="18" t="str">
        <f t="shared" si="49"/>
        <v>Saulės energijos įrenginiai bei jų panaudojimo elektros, šilumos ir vėsos gamybai technologijos</v>
      </c>
      <c r="D792" s="18" t="str">
        <f t="shared" si="50"/>
        <v>Eksperimentinė plėtra</v>
      </c>
      <c r="E792" s="46" t="s">
        <v>16</v>
      </c>
      <c r="F792" s="45" t="s">
        <v>536</v>
      </c>
      <c r="G792" s="27" t="s">
        <v>537</v>
      </c>
      <c r="H792" s="11">
        <v>33</v>
      </c>
      <c r="I792" s="12" t="str">
        <f t="shared" si="51"/>
        <v>Vilniaus Gedimino technikos universitetas</v>
      </c>
    </row>
    <row r="793" spans="1:9" ht="120">
      <c r="A793" s="11">
        <v>791</v>
      </c>
      <c r="B793" s="18" t="str">
        <f t="shared" si="48"/>
        <v>ENERGETIKA IR TVARI APLINKA</v>
      </c>
      <c r="C793" s="18" t="str">
        <f t="shared" si="49"/>
        <v>Saulės energijos įrenginiai bei jų panaudojimo elektros, šilumos ir vėsos gamybai technologijos</v>
      </c>
      <c r="D793" s="18" t="str">
        <f t="shared" si="50"/>
        <v>Eksperimentinė plėtra</v>
      </c>
      <c r="E793" s="44" t="s">
        <v>16</v>
      </c>
      <c r="F793" s="45" t="s">
        <v>831</v>
      </c>
      <c r="G793" s="27" t="s">
        <v>832</v>
      </c>
      <c r="H793" s="11">
        <v>15</v>
      </c>
      <c r="I793" s="12" t="str">
        <f t="shared" si="51"/>
        <v>Kauno kolegija</v>
      </c>
    </row>
    <row r="794" spans="1:9" ht="60">
      <c r="A794" s="11">
        <v>792</v>
      </c>
      <c r="B794" s="18" t="str">
        <f t="shared" si="48"/>
        <v>ENERGETIKA IR TVARI APLINKA</v>
      </c>
      <c r="C794" s="18" t="str">
        <f t="shared" si="49"/>
        <v>Saulės energijos įrenginiai bei jų panaudojimo elektros, šilumos ir vėsos gamybai technologijos</v>
      </c>
      <c r="D794" s="18" t="str">
        <f t="shared" si="50"/>
        <v>Eksperimentinė plėtra</v>
      </c>
      <c r="E794" s="47" t="s">
        <v>16</v>
      </c>
      <c r="F794" s="45" t="s">
        <v>942</v>
      </c>
      <c r="G794" s="27" t="s">
        <v>943</v>
      </c>
      <c r="H794" s="11">
        <v>16</v>
      </c>
      <c r="I794" s="12" t="str">
        <f t="shared" si="51"/>
        <v>Šiaulių universitetas</v>
      </c>
    </row>
    <row r="795" spans="1:9" ht="60">
      <c r="A795" s="11">
        <v>793</v>
      </c>
      <c r="B795" s="18" t="str">
        <f t="shared" si="48"/>
        <v>ENERGETIKA IR TVARI APLINKA</v>
      </c>
      <c r="C795" s="18" t="str">
        <f t="shared" si="49"/>
        <v>Saulės energijos įrenginiai bei jų panaudojimo elektros, šilumos ir vėsos gamybai technologijos</v>
      </c>
      <c r="D795" s="18" t="str">
        <f t="shared" si="50"/>
        <v>Eksperimentinė plėtra</v>
      </c>
      <c r="E795" s="46" t="s">
        <v>16</v>
      </c>
      <c r="F795" s="45" t="s">
        <v>224</v>
      </c>
      <c r="G795" s="27" t="s">
        <v>205</v>
      </c>
      <c r="H795" s="11">
        <v>14</v>
      </c>
      <c r="I795" s="12" t="str">
        <f t="shared" si="51"/>
        <v>Kauno technikos kolegija</v>
      </c>
    </row>
    <row r="796" spans="1:9" ht="60">
      <c r="A796" s="11">
        <v>794</v>
      </c>
      <c r="B796" s="18" t="str">
        <f t="shared" si="48"/>
        <v>ENERGETIKA IR TVARI APLINKA</v>
      </c>
      <c r="C796" s="18" t="str">
        <f t="shared" si="49"/>
        <v>Saulės energijos įrenginiai bei jų panaudojimo elektros, šilumos ir vėsos gamybai technologijos</v>
      </c>
      <c r="D796" s="18" t="str">
        <f t="shared" si="50"/>
        <v>Eksperimentinė plėtra</v>
      </c>
      <c r="E796" s="44" t="s">
        <v>16</v>
      </c>
      <c r="F796" s="45" t="s">
        <v>351</v>
      </c>
      <c r="G796" s="27" t="s">
        <v>354</v>
      </c>
      <c r="H796" s="11">
        <v>31</v>
      </c>
      <c r="I796" s="12" t="str">
        <f t="shared" si="51"/>
        <v>Vytauto Didžiojo universitetas</v>
      </c>
    </row>
    <row r="797" spans="1:9" ht="60">
      <c r="A797" s="11">
        <v>795</v>
      </c>
      <c r="B797" s="18" t="str">
        <f t="shared" si="48"/>
        <v>ENERGETIKA IR TVARI APLINKA</v>
      </c>
      <c r="C797" s="18" t="str">
        <f t="shared" si="49"/>
        <v>Saulės energijos įrenginiai bei jų panaudojimo elektros, šilumos ir vėsos gamybai technologijos</v>
      </c>
      <c r="D797" s="18" t="str">
        <f t="shared" si="50"/>
        <v>Eksperimentinė plėtra</v>
      </c>
      <c r="E797" s="46" t="s">
        <v>16</v>
      </c>
      <c r="F797" s="45" t="s">
        <v>530</v>
      </c>
      <c r="G797" s="27" t="s">
        <v>531</v>
      </c>
      <c r="H797" s="11">
        <v>33</v>
      </c>
      <c r="I797" s="12" t="str">
        <f t="shared" si="51"/>
        <v>Vilniaus Gedimino technikos universitetas</v>
      </c>
    </row>
    <row r="798" spans="1:9" ht="60">
      <c r="A798" s="11">
        <v>796</v>
      </c>
      <c r="B798" s="18" t="str">
        <f t="shared" si="48"/>
        <v>ENERGETIKA IR TVARI APLINKA</v>
      </c>
      <c r="C798" s="18" t="str">
        <f t="shared" si="49"/>
        <v>Saulės energijos įrenginiai bei jų panaudojimo elektros, šilumos ir vėsos gamybai technologijos</v>
      </c>
      <c r="D798" s="18" t="str">
        <f t="shared" si="50"/>
        <v>Eksperimentinė plėtra</v>
      </c>
      <c r="E798" s="46" t="s">
        <v>16</v>
      </c>
      <c r="F798" s="45" t="s">
        <v>907</v>
      </c>
      <c r="G798" s="27" t="s">
        <v>852</v>
      </c>
      <c r="H798" s="11">
        <v>19</v>
      </c>
      <c r="I798" s="12" t="str">
        <f t="shared" si="51"/>
        <v>Aleksandro Stulginskio universitetas</v>
      </c>
    </row>
    <row r="799" spans="1:9" ht="75">
      <c r="A799" s="11">
        <v>797</v>
      </c>
      <c r="B799" s="18" t="str">
        <f t="shared" si="48"/>
        <v>ENERGETIKA IR TVARI APLINKA</v>
      </c>
      <c r="C799" s="18" t="str">
        <f t="shared" si="49"/>
        <v>Saulės energijos įrenginiai bei jų panaudojimo elektros, šilumos ir vėsos gamybai technologijos</v>
      </c>
      <c r="D799" s="18" t="str">
        <f t="shared" si="50"/>
        <v>Eksperimentinė plėtra</v>
      </c>
      <c r="E799" s="46" t="s">
        <v>16</v>
      </c>
      <c r="F799" s="45" t="s">
        <v>318</v>
      </c>
      <c r="G799" s="27" t="s">
        <v>313</v>
      </c>
      <c r="H799" s="11">
        <v>18</v>
      </c>
      <c r="I799" s="12" t="str">
        <f t="shared" si="51"/>
        <v>Valstybinis mokslinių tyrimų institutas Fizinių ir technologijos mokslų centras</v>
      </c>
    </row>
    <row r="800" spans="1:9" ht="60">
      <c r="A800" s="11">
        <v>798</v>
      </c>
      <c r="B800" s="18" t="str">
        <f t="shared" si="48"/>
        <v>ENERGETIKA IR TVARI APLINKA</v>
      </c>
      <c r="C800" s="18" t="str">
        <f t="shared" si="49"/>
        <v>Saulės energijos įrenginiai bei jų panaudojimo elektros, šilumos ir vėsos gamybai technologijos</v>
      </c>
      <c r="D800" s="18" t="str">
        <f t="shared" si="50"/>
        <v>Eksperimentinė plėtra</v>
      </c>
      <c r="E800" s="46" t="s">
        <v>16</v>
      </c>
      <c r="F800" s="45" t="s">
        <v>158</v>
      </c>
      <c r="G800" s="27" t="s">
        <v>144</v>
      </c>
      <c r="H800" s="11">
        <v>23</v>
      </c>
      <c r="I800" s="12" t="str">
        <f t="shared" si="51"/>
        <v>Klaipėdos universitetas</v>
      </c>
    </row>
    <row r="801" spans="1:9" ht="120">
      <c r="A801" s="11">
        <v>799</v>
      </c>
      <c r="B801" s="18" t="str">
        <f t="shared" si="48"/>
        <v>ENERGETIKA IR TVARI APLINKA</v>
      </c>
      <c r="C801" s="18" t="str">
        <f t="shared" si="49"/>
        <v>Saulės energijos įrenginiai bei jų panaudojimo elektros, šilumos ir vėsos gamybai technologijos</v>
      </c>
      <c r="D801" s="18" t="str">
        <f t="shared" si="50"/>
        <v>Eksperimentinė plėtra</v>
      </c>
      <c r="E801" s="46" t="s">
        <v>16</v>
      </c>
      <c r="F801" s="45" t="s">
        <v>538</v>
      </c>
      <c r="G801" s="27" t="s">
        <v>539</v>
      </c>
      <c r="H801" s="11">
        <v>33</v>
      </c>
      <c r="I801" s="12" t="str">
        <f t="shared" si="51"/>
        <v>Vilniaus Gedimino technikos universitetas</v>
      </c>
    </row>
    <row r="802" spans="1:9" ht="105">
      <c r="A802" s="11">
        <v>800</v>
      </c>
      <c r="B802" s="18" t="str">
        <f t="shared" si="48"/>
        <v>ENERGETIKA IR TVARI APLINKA</v>
      </c>
      <c r="C802" s="18" t="str">
        <f t="shared" si="49"/>
        <v>Saulės energijos įrenginiai bei jų panaudojimo elektros, šilumos ir vėsos gamybai technologijos</v>
      </c>
      <c r="D802" s="18" t="str">
        <f t="shared" si="50"/>
        <v>Eksperimentinė plėtra</v>
      </c>
      <c r="E802" s="46" t="s">
        <v>16</v>
      </c>
      <c r="F802" s="45" t="s">
        <v>305</v>
      </c>
      <c r="G802" s="27" t="s">
        <v>306</v>
      </c>
      <c r="H802" s="11">
        <v>18</v>
      </c>
      <c r="I802" s="12" t="str">
        <f t="shared" si="51"/>
        <v>Valstybinis mokslinių tyrimų institutas Fizinių ir technologijos mokslų centras</v>
      </c>
    </row>
    <row r="803" spans="1:9" ht="90">
      <c r="A803" s="11">
        <v>801</v>
      </c>
      <c r="B803" s="18" t="str">
        <f t="shared" si="48"/>
        <v>ENERGETIKA IR TVARI APLINKA</v>
      </c>
      <c r="C803" s="18" t="str">
        <f t="shared" si="49"/>
        <v>Saulės energijos įrenginiai bei jų panaudojimo elektros, šilumos ir vėsos gamybai technologijos</v>
      </c>
      <c r="D803" s="18" t="str">
        <f t="shared" si="50"/>
        <v>Eksperimentinė plėtra</v>
      </c>
      <c r="E803" s="46" t="s">
        <v>16</v>
      </c>
      <c r="F803" s="45" t="s">
        <v>302</v>
      </c>
      <c r="G803" s="27" t="s">
        <v>303</v>
      </c>
      <c r="H803" s="11">
        <v>18</v>
      </c>
      <c r="I803" s="12" t="str">
        <f t="shared" si="51"/>
        <v>Valstybinis mokslinių tyrimų institutas Fizinių ir technologijos mokslų centras</v>
      </c>
    </row>
    <row r="804" spans="1:9" ht="60">
      <c r="A804" s="11">
        <v>802</v>
      </c>
      <c r="B804" s="18" t="str">
        <f t="shared" si="48"/>
        <v>ENERGETIKA IR TVARI APLINKA</v>
      </c>
      <c r="C804" s="18" t="str">
        <f t="shared" si="49"/>
        <v>Saulės energijos įrenginiai bei jų panaudojimo elektros, šilumos ir vėsos gamybai technologijos</v>
      </c>
      <c r="D804" s="18" t="str">
        <f t="shared" si="50"/>
        <v>Eksperimentinė plėtra</v>
      </c>
      <c r="E804" s="44" t="s">
        <v>16</v>
      </c>
      <c r="F804" s="45" t="s">
        <v>184</v>
      </c>
      <c r="G804" s="27" t="s">
        <v>183</v>
      </c>
      <c r="H804" s="11">
        <v>10</v>
      </c>
      <c r="I804" s="12" t="str">
        <f t="shared" si="51"/>
        <v>Klaipėdos valstybinė kolegija</v>
      </c>
    </row>
    <row r="805" spans="1:9" ht="60">
      <c r="A805" s="11">
        <v>803</v>
      </c>
      <c r="B805" s="18" t="str">
        <f t="shared" si="48"/>
        <v>ENERGETIKA IR TVARI APLINKA</v>
      </c>
      <c r="C805" s="18" t="str">
        <f t="shared" si="49"/>
        <v>Saulės energijos įrenginiai bei jų panaudojimo elektros, šilumos ir vėsos gamybai technologijos</v>
      </c>
      <c r="D805" s="18" t="str">
        <f t="shared" si="50"/>
        <v>Eksperimentinė plėtra</v>
      </c>
      <c r="E805" s="51" t="s">
        <v>16</v>
      </c>
      <c r="F805" s="52" t="s">
        <v>405</v>
      </c>
      <c r="G805" s="42" t="s">
        <v>367</v>
      </c>
      <c r="H805" s="11">
        <v>20</v>
      </c>
      <c r="I805" s="12" t="str">
        <f t="shared" si="51"/>
        <v>Baltijos pažangių technologijų institutas</v>
      </c>
    </row>
    <row r="806" spans="1:9" ht="60">
      <c r="A806" s="11">
        <v>804</v>
      </c>
      <c r="B806" s="18" t="str">
        <f t="shared" si="48"/>
        <v>ENERGETIKA IR TVARI APLINKA</v>
      </c>
      <c r="C806" s="18" t="str">
        <f t="shared" si="49"/>
        <v>Saulės energijos įrenginiai bei jų panaudojimo elektros, šilumos ir vėsos gamybai technologijos</v>
      </c>
      <c r="D806" s="18" t="str">
        <f t="shared" si="50"/>
        <v>Eksperimentinė plėtra</v>
      </c>
      <c r="E806" s="46" t="s">
        <v>16</v>
      </c>
      <c r="F806" s="45" t="s">
        <v>319</v>
      </c>
      <c r="G806" s="27" t="s">
        <v>298</v>
      </c>
      <c r="H806" s="11">
        <v>18</v>
      </c>
      <c r="I806" s="12" t="str">
        <f t="shared" si="51"/>
        <v>Valstybinis mokslinių tyrimų institutas Fizinių ir technologijos mokslų centras</v>
      </c>
    </row>
    <row r="807" spans="1:9" ht="60">
      <c r="A807" s="11">
        <v>805</v>
      </c>
      <c r="B807" s="18" t="str">
        <f t="shared" si="48"/>
        <v>ENERGETIKA IR TVARI APLINKA</v>
      </c>
      <c r="C807" s="18" t="str">
        <f t="shared" si="49"/>
        <v>Saulės energijos įrenginiai bei jų panaudojimo elektros, šilumos ir vėsos gamybai technologijos</v>
      </c>
      <c r="D807" s="18" t="str">
        <f t="shared" si="50"/>
        <v>Eksperimentinė plėtra</v>
      </c>
      <c r="E807" s="46" t="s">
        <v>16</v>
      </c>
      <c r="F807" s="45" t="s">
        <v>317</v>
      </c>
      <c r="G807" s="27" t="s">
        <v>298</v>
      </c>
      <c r="H807" s="11">
        <v>18</v>
      </c>
      <c r="I807" s="12" t="str">
        <f t="shared" si="51"/>
        <v>Valstybinis mokslinių tyrimų institutas Fizinių ir technologijos mokslų centras</v>
      </c>
    </row>
    <row r="808" spans="1:9" ht="60">
      <c r="A808" s="11">
        <v>806</v>
      </c>
      <c r="B808" s="18" t="str">
        <f t="shared" si="48"/>
        <v>ENERGETIKA IR TVARI APLINKA</v>
      </c>
      <c r="C808" s="18" t="str">
        <f t="shared" si="49"/>
        <v>Saulės energijos įrenginiai bei jų panaudojimo elektros, šilumos ir vėsos gamybai technologijos</v>
      </c>
      <c r="D808" s="18" t="str">
        <f t="shared" si="50"/>
        <v>Eksperimentinė plėtra</v>
      </c>
      <c r="E808" s="47" t="s">
        <v>16</v>
      </c>
      <c r="F808" s="45" t="s">
        <v>944</v>
      </c>
      <c r="G808" s="27" t="s">
        <v>941</v>
      </c>
      <c r="H808" s="11">
        <v>16</v>
      </c>
      <c r="I808" s="12" t="str">
        <f t="shared" si="51"/>
        <v>Šiaulių universitetas</v>
      </c>
    </row>
    <row r="809" spans="1:9" ht="90">
      <c r="A809" s="11">
        <v>807</v>
      </c>
      <c r="B809" s="18" t="str">
        <f t="shared" si="48"/>
        <v>ENERGETIKA IR TVARI APLINKA</v>
      </c>
      <c r="C809" s="18" t="str">
        <f t="shared" si="49"/>
        <v>Saulės energijos įrenginiai bei jų panaudojimo elektros, šilumos ir vėsos gamybai technologijos</v>
      </c>
      <c r="D809" s="18" t="str">
        <f t="shared" si="50"/>
        <v>Eksperimentinė plėtra</v>
      </c>
      <c r="E809" s="47" t="s">
        <v>16</v>
      </c>
      <c r="F809" s="45" t="s">
        <v>945</v>
      </c>
      <c r="G809" s="27" t="s">
        <v>946</v>
      </c>
      <c r="H809" s="11">
        <v>16</v>
      </c>
      <c r="I809" s="12" t="str">
        <f t="shared" si="51"/>
        <v>Šiaulių universitetas</v>
      </c>
    </row>
    <row r="810" spans="1:9" ht="120">
      <c r="A810" s="11">
        <v>808</v>
      </c>
      <c r="B810" s="18" t="str">
        <f t="shared" si="48"/>
        <v>ENERGETIKA IR TVARI APLINKA</v>
      </c>
      <c r="C810" s="18" t="str">
        <f t="shared" si="49"/>
        <v>Saulės energijos įrenginiai bei jų panaudojimo elektros, šilumos ir vėsos gamybai technologijos</v>
      </c>
      <c r="D810" s="18" t="str">
        <f t="shared" si="50"/>
        <v>Eksperimentinė plėtra</v>
      </c>
      <c r="E810" s="46" t="s">
        <v>16</v>
      </c>
      <c r="F810" s="45" t="s">
        <v>534</v>
      </c>
      <c r="G810" s="27" t="s">
        <v>535</v>
      </c>
      <c r="H810" s="11">
        <v>33</v>
      </c>
      <c r="I810" s="12" t="str">
        <f t="shared" si="51"/>
        <v>Vilniaus Gedimino technikos universitetas</v>
      </c>
    </row>
    <row r="811" spans="1:9" ht="60">
      <c r="A811" s="11">
        <v>809</v>
      </c>
      <c r="B811" s="18" t="str">
        <f t="shared" si="48"/>
        <v>ENERGETIKA IR TVARI APLINKA</v>
      </c>
      <c r="C811" s="18" t="str">
        <f t="shared" si="49"/>
        <v>Saulės energijos įrenginiai bei jų panaudojimo elektros, šilumos ir vėsos gamybai technologijos</v>
      </c>
      <c r="D811" s="18" t="str">
        <f t="shared" si="50"/>
        <v>Eksperimentinė plėtra</v>
      </c>
      <c r="E811" s="46" t="s">
        <v>16</v>
      </c>
      <c r="F811" s="45" t="s">
        <v>219</v>
      </c>
      <c r="G811" s="27" t="s">
        <v>220</v>
      </c>
      <c r="H811" s="11">
        <v>14</v>
      </c>
      <c r="I811" s="12" t="str">
        <f t="shared" si="51"/>
        <v>Kauno technikos kolegija</v>
      </c>
    </row>
    <row r="812" spans="1:9" ht="60">
      <c r="A812" s="11">
        <v>810</v>
      </c>
      <c r="B812" s="18" t="str">
        <f t="shared" si="48"/>
        <v>ENERGETIKA IR TVARI APLINKA</v>
      </c>
      <c r="C812" s="18" t="str">
        <f t="shared" si="49"/>
        <v>Saulės energijos įrenginiai bei jų panaudojimo elektros, šilumos ir vėsos gamybai technologijos</v>
      </c>
      <c r="D812" s="18" t="str">
        <f t="shared" si="50"/>
        <v>Eksperimentinė plėtra</v>
      </c>
      <c r="E812" s="46" t="s">
        <v>16</v>
      </c>
      <c r="F812" s="45" t="s">
        <v>221</v>
      </c>
      <c r="G812" s="27" t="s">
        <v>222</v>
      </c>
      <c r="H812" s="11">
        <v>14</v>
      </c>
      <c r="I812" s="12" t="str">
        <f t="shared" si="51"/>
        <v>Kauno technikos kolegija</v>
      </c>
    </row>
    <row r="813" spans="1:9" ht="60">
      <c r="A813" s="11">
        <v>811</v>
      </c>
      <c r="B813" s="18" t="str">
        <f t="shared" si="48"/>
        <v>ENERGETIKA IR TVARI APLINKA</v>
      </c>
      <c r="C813" s="18" t="str">
        <f t="shared" si="49"/>
        <v>Saulės energijos įrenginiai bei jų panaudojimo elektros, šilumos ir vėsos gamybai technologijos</v>
      </c>
      <c r="D813" s="18" t="str">
        <f t="shared" si="50"/>
        <v>Eksperimentinė plėtra</v>
      </c>
      <c r="E813" s="46" t="s">
        <v>16</v>
      </c>
      <c r="F813" s="45" t="s">
        <v>218</v>
      </c>
      <c r="G813" s="27" t="s">
        <v>210</v>
      </c>
      <c r="H813" s="11">
        <v>14</v>
      </c>
      <c r="I813" s="12" t="str">
        <f t="shared" si="51"/>
        <v>Kauno technikos kolegija</v>
      </c>
    </row>
    <row r="814" spans="1:9" ht="60">
      <c r="A814" s="11">
        <v>812</v>
      </c>
      <c r="B814" s="18" t="str">
        <f t="shared" si="48"/>
        <v>ENERGETIKA IR TVARI APLINKA</v>
      </c>
      <c r="C814" s="18" t="str">
        <f t="shared" si="49"/>
        <v>Saulės energijos įrenginiai bei jų panaudojimo elektros, šilumos ir vėsos gamybai technologijos</v>
      </c>
      <c r="D814" s="18" t="str">
        <f t="shared" si="50"/>
        <v>Eksperimentinė plėtra</v>
      </c>
      <c r="E814" s="46" t="s">
        <v>16</v>
      </c>
      <c r="F814" s="45" t="s">
        <v>223</v>
      </c>
      <c r="G814" s="27" t="s">
        <v>205</v>
      </c>
      <c r="H814" s="11">
        <v>14</v>
      </c>
      <c r="I814" s="12" t="str">
        <f t="shared" si="51"/>
        <v>Kauno technikos kolegija</v>
      </c>
    </row>
    <row r="815" spans="1:9" ht="165">
      <c r="A815" s="11">
        <v>813</v>
      </c>
      <c r="B815" s="18" t="str">
        <f t="shared" si="48"/>
        <v>ENERGETIKA IR TVARI APLINKA</v>
      </c>
      <c r="C815" s="18" t="str">
        <f t="shared" si="49"/>
        <v>Saulės energijos įrenginiai bei jų panaudojimo elektros, šilumos ir vėsos gamybai technologijos</v>
      </c>
      <c r="D815" s="18" t="str">
        <f t="shared" si="50"/>
        <v>Eksperimentinė plėtra</v>
      </c>
      <c r="E815" s="47" t="s">
        <v>16</v>
      </c>
      <c r="F815" s="45" t="s">
        <v>947</v>
      </c>
      <c r="G815" s="27" t="s">
        <v>948</v>
      </c>
      <c r="H815" s="11">
        <v>16</v>
      </c>
      <c r="I815" s="12" t="str">
        <f t="shared" si="51"/>
        <v>Šiaulių universitetas</v>
      </c>
    </row>
    <row r="816" spans="1:9" ht="60">
      <c r="A816" s="11">
        <v>814</v>
      </c>
      <c r="B816" s="18" t="str">
        <f t="shared" si="48"/>
        <v>ENERGETIKA IR TVARI APLINKA</v>
      </c>
      <c r="C816" s="18" t="str">
        <f t="shared" si="49"/>
        <v>Saulės energijos įrenginiai bei jų panaudojimo elektros, šilumos ir vėsos gamybai technologijos</v>
      </c>
      <c r="D816" s="18" t="str">
        <f t="shared" si="50"/>
        <v>Eksperimentinė plėtra</v>
      </c>
      <c r="E816" s="46" t="s">
        <v>16</v>
      </c>
      <c r="F816" s="45" t="s">
        <v>157</v>
      </c>
      <c r="G816" s="27" t="s">
        <v>150</v>
      </c>
      <c r="H816" s="11">
        <v>23</v>
      </c>
      <c r="I816" s="12" t="str">
        <f t="shared" si="51"/>
        <v>Klaipėdos universitetas</v>
      </c>
    </row>
    <row r="817" spans="1:9" ht="60">
      <c r="A817" s="11">
        <v>815</v>
      </c>
      <c r="B817" s="18" t="str">
        <f t="shared" si="48"/>
        <v>ENERGETIKA IR TVARI APLINKA</v>
      </c>
      <c r="C817" s="18" t="str">
        <f t="shared" si="49"/>
        <v>Saulės energijos įrenginiai bei jų panaudojimo elektros, šilumos ir vėsos gamybai technologijos</v>
      </c>
      <c r="D817" s="18" t="str">
        <f t="shared" si="50"/>
        <v>Eksperimentinė plėtra</v>
      </c>
      <c r="E817" s="46" t="s">
        <v>16</v>
      </c>
      <c r="F817" s="45" t="s">
        <v>154</v>
      </c>
      <c r="G817" s="27" t="s">
        <v>155</v>
      </c>
      <c r="H817" s="11">
        <v>23</v>
      </c>
      <c r="I817" s="12" t="str">
        <f t="shared" si="51"/>
        <v>Klaipėdos universitetas</v>
      </c>
    </row>
    <row r="818" spans="1:9" ht="60">
      <c r="A818" s="11">
        <v>816</v>
      </c>
      <c r="B818" s="18" t="str">
        <f t="shared" si="48"/>
        <v>ENERGETIKA IR TVARI APLINKA</v>
      </c>
      <c r="C818" s="18" t="str">
        <f t="shared" si="49"/>
        <v>Saulės energijos įrenginiai bei jų panaudojimo elektros, šilumos ir vėsos gamybai technologijos</v>
      </c>
      <c r="D818" s="18" t="str">
        <f t="shared" si="50"/>
        <v>Eksperimentinė plėtra</v>
      </c>
      <c r="E818" s="46" t="s">
        <v>16</v>
      </c>
      <c r="F818" s="45" t="s">
        <v>156</v>
      </c>
      <c r="G818" s="27" t="s">
        <v>144</v>
      </c>
      <c r="H818" s="11">
        <v>23</v>
      </c>
      <c r="I818" s="12" t="str">
        <f t="shared" si="51"/>
        <v>Klaipėdos universitetas</v>
      </c>
    </row>
    <row r="819" spans="1:9" ht="60">
      <c r="A819" s="11">
        <v>817</v>
      </c>
      <c r="B819" s="18" t="str">
        <f t="shared" si="48"/>
        <v>ENERGETIKA IR TVARI APLINKA</v>
      </c>
      <c r="C819" s="18" t="str">
        <f t="shared" si="49"/>
        <v>Saulės energijos įrenginiai bei jų panaudojimo elektros, šilumos ir vėsos gamybai technologijos</v>
      </c>
      <c r="D819" s="18" t="str">
        <f t="shared" si="50"/>
        <v>Eksperimentinė plėtra</v>
      </c>
      <c r="E819" s="46" t="s">
        <v>16</v>
      </c>
      <c r="F819" s="45" t="s">
        <v>407</v>
      </c>
      <c r="G819" s="27" t="s">
        <v>408</v>
      </c>
      <c r="H819" s="11">
        <v>37</v>
      </c>
      <c r="I819" s="12" t="str">
        <f t="shared" si="51"/>
        <v>ISM Vadybos ir ekonomikos universitetas</v>
      </c>
    </row>
    <row r="820" spans="1:9" ht="60">
      <c r="A820" s="11">
        <v>818</v>
      </c>
      <c r="B820" s="18" t="str">
        <f t="shared" si="48"/>
        <v>ENERGETIKA IR TVARI APLINKA</v>
      </c>
      <c r="C820" s="18" t="str">
        <f t="shared" si="49"/>
        <v>Saulės energijos įrenginiai bei jų panaudojimo elektros, šilumos ir vėsos gamybai technologijos</v>
      </c>
      <c r="D820" s="18" t="str">
        <f t="shared" si="50"/>
        <v>Moksliniai tyrimai</v>
      </c>
      <c r="E820" s="51" t="s">
        <v>17</v>
      </c>
      <c r="F820" s="52" t="s">
        <v>406</v>
      </c>
      <c r="G820" s="42" t="s">
        <v>367</v>
      </c>
      <c r="H820" s="11">
        <v>20</v>
      </c>
      <c r="I820" s="12" t="str">
        <f t="shared" si="51"/>
        <v>Baltijos pažangių technologijų institutas</v>
      </c>
    </row>
    <row r="821" spans="1:9" ht="60">
      <c r="A821" s="11">
        <v>819</v>
      </c>
      <c r="B821" s="18" t="str">
        <f t="shared" si="48"/>
        <v>ENERGETIKA IR TVARI APLINKA</v>
      </c>
      <c r="C821" s="18" t="str">
        <f t="shared" si="49"/>
        <v>Saulės energijos įrenginiai bei jų panaudojimo elektros, šilumos ir vėsos gamybai technologijos</v>
      </c>
      <c r="D821" s="18" t="str">
        <f t="shared" si="50"/>
        <v>Moksliniai tyrimai</v>
      </c>
      <c r="E821" s="46" t="s">
        <v>17</v>
      </c>
      <c r="F821" s="48" t="s">
        <v>905</v>
      </c>
      <c r="G821" s="27" t="s">
        <v>852</v>
      </c>
      <c r="H821" s="11">
        <v>19</v>
      </c>
      <c r="I821" s="12" t="str">
        <f t="shared" si="51"/>
        <v>Aleksandro Stulginskio universitetas</v>
      </c>
    </row>
    <row r="822" spans="1:9" ht="60">
      <c r="A822" s="11">
        <v>820</v>
      </c>
      <c r="B822" s="18" t="str">
        <f t="shared" si="48"/>
        <v>ENERGETIKA IR TVARI APLINKA</v>
      </c>
      <c r="C822" s="18" t="str">
        <f t="shared" si="49"/>
        <v>Saulės energijos įrenginiai bei jų panaudojimo elektros, šilumos ir vėsos gamybai technologijos</v>
      </c>
      <c r="D822" s="18" t="str">
        <f t="shared" si="50"/>
        <v>Moksliniai tyrimai</v>
      </c>
      <c r="E822" s="104" t="s">
        <v>17</v>
      </c>
      <c r="F822" s="45" t="s">
        <v>2544</v>
      </c>
      <c r="G822" s="27" t="s">
        <v>2475</v>
      </c>
      <c r="H822" s="11">
        <v>11</v>
      </c>
      <c r="I822" s="12" t="str">
        <f t="shared" si="51"/>
        <v>Lietuvos energetikos institutas</v>
      </c>
    </row>
    <row r="823" spans="1:9" ht="60">
      <c r="A823" s="11">
        <v>821</v>
      </c>
      <c r="B823" s="18" t="str">
        <f t="shared" si="48"/>
        <v>ENERGETIKA IR TVARI APLINKA</v>
      </c>
      <c r="C823" s="18" t="str">
        <f t="shared" si="49"/>
        <v>Saulės energijos įrenginiai bei jų panaudojimo elektros, šilumos ir vėsos gamybai technologijos</v>
      </c>
      <c r="D823" s="18" t="str">
        <f t="shared" si="50"/>
        <v>Moksliniai tyrimai</v>
      </c>
      <c r="E823" s="44" t="s">
        <v>17</v>
      </c>
      <c r="F823" s="45" t="s">
        <v>362</v>
      </c>
      <c r="G823" s="27" t="s">
        <v>360</v>
      </c>
      <c r="H823" s="11">
        <v>31</v>
      </c>
      <c r="I823" s="12" t="str">
        <f t="shared" si="51"/>
        <v>Vytauto Didžiojo universitetas</v>
      </c>
    </row>
    <row r="824" spans="1:9" ht="75">
      <c r="A824" s="11">
        <v>822</v>
      </c>
      <c r="B824" s="18" t="str">
        <f t="shared" si="48"/>
        <v>ENERGETIKA IR TVARI APLINKA</v>
      </c>
      <c r="C824" s="18" t="str">
        <f t="shared" si="49"/>
        <v>Saulės energijos įrenginiai bei jų panaudojimo elektros, šilumos ir vėsos gamybai technologijos</v>
      </c>
      <c r="D824" s="18" t="str">
        <f t="shared" si="50"/>
        <v>Moksliniai tyrimai</v>
      </c>
      <c r="E824" s="44" t="s">
        <v>17</v>
      </c>
      <c r="F824" s="45" t="s">
        <v>358</v>
      </c>
      <c r="G824" s="27" t="s">
        <v>357</v>
      </c>
      <c r="H824" s="11">
        <v>31</v>
      </c>
      <c r="I824" s="12" t="str">
        <f t="shared" si="51"/>
        <v>Vytauto Didžiojo universitetas</v>
      </c>
    </row>
    <row r="825" spans="1:9" ht="60">
      <c r="A825" s="11">
        <v>823</v>
      </c>
      <c r="B825" s="18" t="str">
        <f t="shared" si="48"/>
        <v>ENERGETIKA IR TVARI APLINKA</v>
      </c>
      <c r="C825" s="18" t="str">
        <f t="shared" si="49"/>
        <v>Saulės energijos įrenginiai bei jų panaudojimo elektros, šilumos ir vėsos gamybai technologijos</v>
      </c>
      <c r="D825" s="18" t="str">
        <f t="shared" si="50"/>
        <v>Moksliniai tyrimai</v>
      </c>
      <c r="E825" s="44" t="s">
        <v>17</v>
      </c>
      <c r="F825" s="45" t="s">
        <v>351</v>
      </c>
      <c r="G825" s="27" t="s">
        <v>357</v>
      </c>
      <c r="H825" s="11">
        <v>31</v>
      </c>
      <c r="I825" s="12" t="str">
        <f t="shared" si="51"/>
        <v>Vytauto Didžiojo universitetas</v>
      </c>
    </row>
    <row r="826" spans="1:9" ht="90">
      <c r="A826" s="11">
        <v>824</v>
      </c>
      <c r="B826" s="18" t="str">
        <f t="shared" si="48"/>
        <v>ENERGETIKA IR TVARI APLINKA</v>
      </c>
      <c r="C826" s="18" t="str">
        <f t="shared" si="49"/>
        <v>Saulės energijos įrenginiai bei jų panaudojimo elektros, šilumos ir vėsos gamybai technologijos</v>
      </c>
      <c r="D826" s="18" t="str">
        <f t="shared" si="50"/>
        <v>Moksliniai tyrimai</v>
      </c>
      <c r="E826" s="44" t="s">
        <v>17</v>
      </c>
      <c r="F826" s="45" t="s">
        <v>323</v>
      </c>
      <c r="G826" s="27" t="s">
        <v>322</v>
      </c>
      <c r="H826" s="11">
        <v>18</v>
      </c>
      <c r="I826" s="12" t="str">
        <f t="shared" si="51"/>
        <v>Valstybinis mokslinių tyrimų institutas Fizinių ir technologijos mokslų centras</v>
      </c>
    </row>
    <row r="827" spans="1:9" ht="60">
      <c r="A827" s="11">
        <v>825</v>
      </c>
      <c r="B827" s="18" t="str">
        <f t="shared" si="48"/>
        <v>ENERGETIKA IR TVARI APLINKA</v>
      </c>
      <c r="C827" s="18" t="str">
        <f t="shared" si="49"/>
        <v>Saulės energijos įrenginiai bei jų panaudojimo elektros, šilumos ir vėsos gamybai technologijos</v>
      </c>
      <c r="D827" s="18" t="str">
        <f t="shared" si="50"/>
        <v>Moksliniai tyrimai</v>
      </c>
      <c r="E827" s="44" t="s">
        <v>17</v>
      </c>
      <c r="F827" s="45" t="s">
        <v>814</v>
      </c>
      <c r="G827" s="32" t="s">
        <v>813</v>
      </c>
      <c r="H827" s="11">
        <v>33</v>
      </c>
      <c r="I827" s="12" t="str">
        <f t="shared" si="51"/>
        <v>Vilniaus Gedimino technikos universitetas</v>
      </c>
    </row>
    <row r="828" spans="1:9" ht="60">
      <c r="A828" s="11">
        <v>826</v>
      </c>
      <c r="B828" s="18" t="str">
        <f t="shared" si="48"/>
        <v>ENERGETIKA IR TVARI APLINKA</v>
      </c>
      <c r="C828" s="18" t="str">
        <f t="shared" si="49"/>
        <v>Saulės energijos įrenginiai bei jų panaudojimo elektros, šilumos ir vėsos gamybai technologijos</v>
      </c>
      <c r="D828" s="18" t="str">
        <f t="shared" si="50"/>
        <v>Moksliniai tyrimai</v>
      </c>
      <c r="E828" s="46" t="s">
        <v>17</v>
      </c>
      <c r="F828" s="45" t="s">
        <v>906</v>
      </c>
      <c r="G828" s="27" t="s">
        <v>852</v>
      </c>
      <c r="H828" s="11">
        <v>19</v>
      </c>
      <c r="I828" s="12" t="str">
        <f t="shared" si="51"/>
        <v>Aleksandro Stulginskio universitetas</v>
      </c>
    </row>
    <row r="829" spans="1:9" ht="60">
      <c r="A829" s="11">
        <v>827</v>
      </c>
      <c r="B829" s="18" t="str">
        <f t="shared" si="48"/>
        <v>ENERGETIKA IR TVARI APLINKA</v>
      </c>
      <c r="C829" s="18" t="str">
        <f t="shared" si="49"/>
        <v>Saulės energijos įrenginiai bei jų panaudojimo elektros, šilumos ir vėsos gamybai technologijos</v>
      </c>
      <c r="D829" s="18" t="str">
        <f t="shared" si="50"/>
        <v>Moksliniai tyrimai</v>
      </c>
      <c r="E829" s="46" t="s">
        <v>17</v>
      </c>
      <c r="F829" s="45" t="s">
        <v>304</v>
      </c>
      <c r="G829" s="27" t="s">
        <v>303</v>
      </c>
      <c r="H829" s="11">
        <v>18</v>
      </c>
      <c r="I829" s="12" t="str">
        <f t="shared" si="51"/>
        <v>Valstybinis mokslinių tyrimų institutas Fizinių ir technologijos mokslų centras</v>
      </c>
    </row>
    <row r="830" spans="1:9" ht="60">
      <c r="A830" s="11">
        <v>828</v>
      </c>
      <c r="B830" s="18" t="str">
        <f t="shared" si="48"/>
        <v>ENERGETIKA IR TVARI APLINKA</v>
      </c>
      <c r="C830" s="18" t="str">
        <f t="shared" si="49"/>
        <v>Saulės energijos įrenginiai bei jų panaudojimo elektros, šilumos ir vėsos gamybai technologijos</v>
      </c>
      <c r="D830" s="18" t="str">
        <f t="shared" si="50"/>
        <v>Moksliniai tyrimai</v>
      </c>
      <c r="E830" s="46" t="s">
        <v>17</v>
      </c>
      <c r="F830" s="45" t="s">
        <v>904</v>
      </c>
      <c r="G830" s="27" t="s">
        <v>852</v>
      </c>
      <c r="H830" s="11">
        <v>19</v>
      </c>
      <c r="I830" s="12" t="str">
        <f t="shared" si="51"/>
        <v>Aleksandro Stulginskio universitetas</v>
      </c>
    </row>
    <row r="831" spans="1:9" ht="60">
      <c r="A831" s="11">
        <v>829</v>
      </c>
      <c r="B831" s="18" t="str">
        <f t="shared" si="48"/>
        <v>ENERGETIKA IR TVARI APLINKA</v>
      </c>
      <c r="C831" s="18" t="str">
        <f t="shared" si="49"/>
        <v>Saulės energijos įrenginiai bei jų panaudojimo elektros, šilumos ir vėsos gamybai technologijos</v>
      </c>
      <c r="D831" s="18" t="str">
        <f t="shared" si="50"/>
        <v>Moksliniai tyrimai</v>
      </c>
      <c r="E831" s="46" t="s">
        <v>17</v>
      </c>
      <c r="F831" s="45" t="s">
        <v>903</v>
      </c>
      <c r="G831" s="27" t="s">
        <v>852</v>
      </c>
      <c r="H831" s="11">
        <v>19</v>
      </c>
      <c r="I831" s="12" t="str">
        <f t="shared" si="51"/>
        <v>Aleksandro Stulginskio universitetas</v>
      </c>
    </row>
    <row r="832" spans="1:9" ht="60">
      <c r="A832" s="11">
        <v>830</v>
      </c>
      <c r="B832" s="18" t="str">
        <f t="shared" si="48"/>
        <v>ENERGETIKA IR TVARI APLINKA</v>
      </c>
      <c r="C832" s="18" t="str">
        <f t="shared" si="49"/>
        <v>Saulės energijos įrenginiai bei jų panaudojimo elektros, šilumos ir vėsos gamybai technologijos</v>
      </c>
      <c r="D832" s="18" t="str">
        <f t="shared" si="50"/>
        <v>Moksliniai tyrimai</v>
      </c>
      <c r="E832" s="44" t="s">
        <v>17</v>
      </c>
      <c r="F832" s="45" t="s">
        <v>320</v>
      </c>
      <c r="G832" s="27" t="s">
        <v>301</v>
      </c>
      <c r="H832" s="11">
        <v>18</v>
      </c>
      <c r="I832" s="12" t="str">
        <f t="shared" si="51"/>
        <v>Valstybinis mokslinių tyrimų institutas Fizinių ir technologijos mokslų centras</v>
      </c>
    </row>
    <row r="833" spans="1:9" ht="90">
      <c r="A833" s="11">
        <v>831</v>
      </c>
      <c r="B833" s="18" t="str">
        <f t="shared" si="48"/>
        <v>ENERGETIKA IR TVARI APLINKA</v>
      </c>
      <c r="C833" s="18" t="str">
        <f t="shared" si="49"/>
        <v>Saulės energijos įrenginiai bei jų panaudojimo elektros, šilumos ir vėsos gamybai technologijos</v>
      </c>
      <c r="D833" s="18" t="str">
        <f t="shared" si="50"/>
        <v>Techninė galimybių studija</v>
      </c>
      <c r="E833" s="46" t="s">
        <v>15</v>
      </c>
      <c r="F833" s="45" t="s">
        <v>908</v>
      </c>
      <c r="G833" s="27" t="s">
        <v>843</v>
      </c>
      <c r="H833" s="11">
        <v>19</v>
      </c>
      <c r="I833" s="12" t="str">
        <f t="shared" si="51"/>
        <v>Aleksandro Stulginskio universitetas</v>
      </c>
    </row>
    <row r="834" spans="1:9" ht="60">
      <c r="A834" s="11">
        <v>832</v>
      </c>
      <c r="B834" s="18" t="str">
        <f t="shared" si="48"/>
        <v>ENERGETIKA IR TVARI APLINKA</v>
      </c>
      <c r="C834" s="18" t="str">
        <f t="shared" si="49"/>
        <v>Saulės energijos įrenginiai bei jų panaudojimo elektros, šilumos ir vėsos gamybai technologijos</v>
      </c>
      <c r="D834" s="18" t="str">
        <f t="shared" si="50"/>
        <v>Techninė galimybių studija</v>
      </c>
      <c r="E834" s="44" t="s">
        <v>15</v>
      </c>
      <c r="F834" s="45" t="s">
        <v>171</v>
      </c>
      <c r="G834" s="27" t="s">
        <v>169</v>
      </c>
      <c r="H834" s="11">
        <v>2</v>
      </c>
      <c r="I834" s="12" t="str">
        <f t="shared" si="51"/>
        <v>Kauno miškų ir aplinkos inžinerijos kolegija</v>
      </c>
    </row>
    <row r="835" spans="1:9" ht="75">
      <c r="A835" s="11">
        <v>833</v>
      </c>
      <c r="B835" s="18" t="str">
        <f t="shared" ref="B835:B898" si="52">IF(ISBLANK(E835), ,VLOOKUP(E835, Kodai,2, FALSE))</f>
        <v>ENERGETIKA IR TVARI APLINKA</v>
      </c>
      <c r="C835" s="18" t="str">
        <f t="shared" ref="C835:C898" si="53">IF(ISBLANK(E835), ,VLOOKUP(E835, Kodai,3, FALSE))</f>
        <v>Saulės energijos įrenginiai bei jų panaudojimo elektros, šilumos ir vėsos gamybai technologijos</v>
      </c>
      <c r="D835" s="18" t="str">
        <f t="shared" ref="D835:D898" si="54">IF(ISBLANK(E835), ,VLOOKUP(E835, Kodai,4, FALSE))</f>
        <v>Techninė galimybių studija</v>
      </c>
      <c r="E835" s="46" t="s">
        <v>15</v>
      </c>
      <c r="F835" s="45" t="s">
        <v>526</v>
      </c>
      <c r="G835" s="27" t="s">
        <v>527</v>
      </c>
      <c r="H835" s="11">
        <v>33</v>
      </c>
      <c r="I835" s="12" t="str">
        <f t="shared" ref="I835:I898" si="55">IF(ISBLANK(H835), ,VLOOKUP(H835, Institucijos,2, FALSE))</f>
        <v>Vilniaus Gedimino technikos universitetas</v>
      </c>
    </row>
    <row r="836" spans="1:9" ht="60">
      <c r="A836" s="11">
        <v>834</v>
      </c>
      <c r="B836" s="18" t="str">
        <f t="shared" si="52"/>
        <v>ENERGETIKA IR TVARI APLINKA</v>
      </c>
      <c r="C836" s="18" t="str">
        <f t="shared" si="53"/>
        <v>Saulės energijos įrenginiai bei jų panaudojimo elektros, šilumos ir vėsos gamybai technologijos</v>
      </c>
      <c r="D836" s="18" t="str">
        <f t="shared" si="54"/>
        <v>Techninė galimybių studija</v>
      </c>
      <c r="E836" s="46" t="s">
        <v>15</v>
      </c>
      <c r="F836" s="45" t="s">
        <v>299</v>
      </c>
      <c r="G836" s="27" t="s">
        <v>290</v>
      </c>
      <c r="H836" s="11">
        <v>18</v>
      </c>
      <c r="I836" s="12" t="str">
        <f t="shared" si="55"/>
        <v>Valstybinis mokslinių tyrimų institutas Fizinių ir technologijos mokslų centras</v>
      </c>
    </row>
    <row r="837" spans="1:9" ht="60">
      <c r="A837" s="11">
        <v>835</v>
      </c>
      <c r="B837" s="18" t="str">
        <f t="shared" si="52"/>
        <v>ENERGETIKA IR TVARI APLINKA</v>
      </c>
      <c r="C837" s="18" t="str">
        <f t="shared" si="53"/>
        <v>Saulės energijos įrenginiai bei jų panaudojimo elektros, šilumos ir vėsos gamybai technologijos</v>
      </c>
      <c r="D837" s="18" t="str">
        <f t="shared" si="54"/>
        <v>Techninė galimybių studija</v>
      </c>
      <c r="E837" s="46" t="s">
        <v>15</v>
      </c>
      <c r="F837" s="67" t="s">
        <v>900</v>
      </c>
      <c r="G837" s="27" t="s">
        <v>852</v>
      </c>
      <c r="H837" s="11">
        <v>19</v>
      </c>
      <c r="I837" s="12" t="str">
        <f t="shared" si="55"/>
        <v>Aleksandro Stulginskio universitetas</v>
      </c>
    </row>
    <row r="838" spans="1:9" ht="90">
      <c r="A838" s="11">
        <v>836</v>
      </c>
      <c r="B838" s="18" t="str">
        <f t="shared" si="52"/>
        <v>ENERGETIKA IR TVARI APLINKA</v>
      </c>
      <c r="C838" s="18" t="str">
        <f t="shared" si="53"/>
        <v>Saulės energijos įrenginiai bei jų panaudojimo elektros, šilumos ir vėsos gamybai technologijos</v>
      </c>
      <c r="D838" s="18" t="str">
        <f t="shared" si="54"/>
        <v>Techninė galimybių studija</v>
      </c>
      <c r="E838" s="57" t="s">
        <v>15</v>
      </c>
      <c r="F838" s="58" t="s">
        <v>274</v>
      </c>
      <c r="G838" s="29" t="s">
        <v>230</v>
      </c>
      <c r="H838" s="11">
        <v>22</v>
      </c>
      <c r="I838" s="12" t="str">
        <f t="shared" si="55"/>
        <v>VšĮ Kauno technologijos universitetas</v>
      </c>
    </row>
    <row r="839" spans="1:9" ht="135">
      <c r="A839" s="11">
        <v>837</v>
      </c>
      <c r="B839" s="18" t="str">
        <f t="shared" si="52"/>
        <v>ENERGETIKA IR TVARI APLINKA</v>
      </c>
      <c r="C839" s="18" t="str">
        <f t="shared" si="53"/>
        <v>Saulės energijos įrenginiai bei jų panaudojimo elektros, šilumos ir vėsos gamybai technologijos</v>
      </c>
      <c r="D839" s="18" t="str">
        <f t="shared" si="54"/>
        <v>Techninė galimybių studija</v>
      </c>
      <c r="E839" s="53" t="s">
        <v>15</v>
      </c>
      <c r="F839" s="54" t="s">
        <v>231</v>
      </c>
      <c r="G839" s="29" t="s">
        <v>230</v>
      </c>
      <c r="H839" s="11">
        <v>22</v>
      </c>
      <c r="I839" s="12" t="str">
        <f t="shared" si="55"/>
        <v>VšĮ Kauno technologijos universitetas</v>
      </c>
    </row>
    <row r="840" spans="1:9" ht="60">
      <c r="A840" s="11">
        <v>838</v>
      </c>
      <c r="B840" s="18" t="str">
        <f t="shared" si="52"/>
        <v>ENERGETIKA IR TVARI APLINKA</v>
      </c>
      <c r="C840" s="18" t="str">
        <f t="shared" si="53"/>
        <v>Saulės energijos įrenginiai bei jų panaudojimo elektros, šilumos ir vėsos gamybai technologijos</v>
      </c>
      <c r="D840" s="18" t="str">
        <f t="shared" si="54"/>
        <v>Techninė galimybių studija</v>
      </c>
      <c r="E840" s="46" t="s">
        <v>15</v>
      </c>
      <c r="F840" s="45" t="s">
        <v>307</v>
      </c>
      <c r="G840" s="27" t="s">
        <v>303</v>
      </c>
      <c r="H840" s="11">
        <v>18</v>
      </c>
      <c r="I840" s="12" t="str">
        <f t="shared" si="55"/>
        <v>Valstybinis mokslinių tyrimų institutas Fizinių ir technologijos mokslų centras</v>
      </c>
    </row>
    <row r="841" spans="1:9" ht="60">
      <c r="A841" s="11">
        <v>839</v>
      </c>
      <c r="B841" s="18" t="str">
        <f t="shared" si="52"/>
        <v>ENERGETIKA IR TVARI APLINKA</v>
      </c>
      <c r="C841" s="18" t="str">
        <f t="shared" si="53"/>
        <v>Saulės energijos įrenginiai bei jų panaudojimo elektros, šilumos ir vėsos gamybai technologijos</v>
      </c>
      <c r="D841" s="18" t="str">
        <f t="shared" si="54"/>
        <v>Techninė galimybių studija</v>
      </c>
      <c r="E841" s="46" t="s">
        <v>15</v>
      </c>
      <c r="F841" s="45" t="s">
        <v>897</v>
      </c>
      <c r="G841" s="27" t="s">
        <v>852</v>
      </c>
      <c r="H841" s="11">
        <v>19</v>
      </c>
      <c r="I841" s="12" t="str">
        <f t="shared" si="55"/>
        <v>Aleksandro Stulginskio universitetas</v>
      </c>
    </row>
    <row r="842" spans="1:9" ht="60">
      <c r="A842" s="11">
        <v>840</v>
      </c>
      <c r="B842" s="18" t="str">
        <f t="shared" si="52"/>
        <v>ENERGETIKA IR TVARI APLINKA</v>
      </c>
      <c r="C842" s="18" t="str">
        <f t="shared" si="53"/>
        <v>Saulės energijos įrenginiai bei jų panaudojimo elektros, šilumos ir vėsos gamybai technologijos</v>
      </c>
      <c r="D842" s="18" t="str">
        <f t="shared" si="54"/>
        <v>Techninė galimybių studija</v>
      </c>
      <c r="E842" s="104" t="s">
        <v>15</v>
      </c>
      <c r="F842" s="45" t="s">
        <v>2543</v>
      </c>
      <c r="G842" s="27" t="s">
        <v>2475</v>
      </c>
      <c r="H842" s="11">
        <v>11</v>
      </c>
      <c r="I842" s="12" t="str">
        <f t="shared" si="55"/>
        <v>Lietuvos energetikos institutas</v>
      </c>
    </row>
    <row r="843" spans="1:9" ht="60">
      <c r="A843" s="11">
        <v>841</v>
      </c>
      <c r="B843" s="18" t="str">
        <f t="shared" si="52"/>
        <v>ENERGETIKA IR TVARI APLINKA</v>
      </c>
      <c r="C843" s="18" t="str">
        <f t="shared" si="53"/>
        <v>Saulės energijos įrenginiai bei jų panaudojimo elektros, šilumos ir vėsos gamybai technologijos</v>
      </c>
      <c r="D843" s="18" t="str">
        <f t="shared" si="54"/>
        <v>Techninė galimybių studija</v>
      </c>
      <c r="E843" s="46" t="s">
        <v>15</v>
      </c>
      <c r="F843" s="45" t="s">
        <v>214</v>
      </c>
      <c r="G843" s="27" t="s">
        <v>215</v>
      </c>
      <c r="H843" s="11">
        <v>14</v>
      </c>
      <c r="I843" s="12" t="str">
        <f t="shared" si="55"/>
        <v>Kauno technikos kolegija</v>
      </c>
    </row>
    <row r="844" spans="1:9" ht="60">
      <c r="A844" s="11">
        <v>842</v>
      </c>
      <c r="B844" s="18" t="str">
        <f t="shared" si="52"/>
        <v>ENERGETIKA IR TVARI APLINKA</v>
      </c>
      <c r="C844" s="18" t="str">
        <f t="shared" si="53"/>
        <v>Saulės energijos įrenginiai bei jų panaudojimo elektros, šilumos ir vėsos gamybai technologijos</v>
      </c>
      <c r="D844" s="18" t="str">
        <f t="shared" si="54"/>
        <v>Techninė galimybių studija</v>
      </c>
      <c r="E844" s="46" t="s">
        <v>15</v>
      </c>
      <c r="F844" s="48" t="s">
        <v>899</v>
      </c>
      <c r="G844" s="27" t="s">
        <v>852</v>
      </c>
      <c r="H844" s="11">
        <v>19</v>
      </c>
      <c r="I844" s="12" t="str">
        <f t="shared" si="55"/>
        <v>Aleksandro Stulginskio universitetas</v>
      </c>
    </row>
    <row r="845" spans="1:9" ht="75">
      <c r="A845" s="11">
        <v>843</v>
      </c>
      <c r="B845" s="18" t="str">
        <f t="shared" si="52"/>
        <v>ENERGETIKA IR TVARI APLINKA</v>
      </c>
      <c r="C845" s="18" t="str">
        <f t="shared" si="53"/>
        <v>Saulės energijos įrenginiai bei jų panaudojimo elektros, šilumos ir vėsos gamybai technologijos</v>
      </c>
      <c r="D845" s="18" t="str">
        <f t="shared" si="54"/>
        <v>Techninė galimybių studija</v>
      </c>
      <c r="E845" s="44" t="s">
        <v>15</v>
      </c>
      <c r="F845" s="45" t="s">
        <v>170</v>
      </c>
      <c r="G845" s="27" t="s">
        <v>169</v>
      </c>
      <c r="H845" s="11">
        <v>2</v>
      </c>
      <c r="I845" s="12" t="str">
        <f t="shared" si="55"/>
        <v>Kauno miškų ir aplinkos inžinerijos kolegija</v>
      </c>
    </row>
    <row r="846" spans="1:9" ht="60">
      <c r="A846" s="11">
        <v>844</v>
      </c>
      <c r="B846" s="18" t="str">
        <f t="shared" si="52"/>
        <v>ENERGETIKA IR TVARI APLINKA</v>
      </c>
      <c r="C846" s="18" t="str">
        <f t="shared" si="53"/>
        <v>Saulės energijos įrenginiai bei jų panaudojimo elektros, šilumos ir vėsos gamybai technologijos</v>
      </c>
      <c r="D846" s="18" t="str">
        <f t="shared" si="54"/>
        <v>Techninė galimybių studija</v>
      </c>
      <c r="E846" s="44" t="s">
        <v>15</v>
      </c>
      <c r="F846" s="45" t="s">
        <v>361</v>
      </c>
      <c r="G846" s="27" t="s">
        <v>360</v>
      </c>
      <c r="H846" s="11">
        <v>31</v>
      </c>
      <c r="I846" s="12" t="str">
        <f t="shared" si="55"/>
        <v>Vytauto Didžiojo universitetas</v>
      </c>
    </row>
    <row r="847" spans="1:9" ht="60">
      <c r="A847" s="11">
        <v>845</v>
      </c>
      <c r="B847" s="18" t="str">
        <f t="shared" si="52"/>
        <v>ENERGETIKA IR TVARI APLINKA</v>
      </c>
      <c r="C847" s="18" t="str">
        <f t="shared" si="53"/>
        <v>Saulės energijos įrenginiai bei jų panaudojimo elektros, šilumos ir vėsos gamybai technologijos</v>
      </c>
      <c r="D847" s="18" t="str">
        <f t="shared" si="54"/>
        <v>Techninė galimybių studija</v>
      </c>
      <c r="E847" s="44" t="s">
        <v>15</v>
      </c>
      <c r="F847" s="45" t="s">
        <v>351</v>
      </c>
      <c r="G847" s="27" t="s">
        <v>353</v>
      </c>
      <c r="H847" s="11">
        <v>31</v>
      </c>
      <c r="I847" s="12" t="str">
        <f t="shared" si="55"/>
        <v>Vytauto Didžiojo universitetas</v>
      </c>
    </row>
    <row r="848" spans="1:9" ht="105">
      <c r="A848" s="11">
        <v>846</v>
      </c>
      <c r="B848" s="18" t="str">
        <f t="shared" si="52"/>
        <v>ENERGETIKA IR TVARI APLINKA</v>
      </c>
      <c r="C848" s="18" t="str">
        <f t="shared" si="53"/>
        <v>Saulės energijos įrenginiai bei jų panaudojimo elektros, šilumos ir vėsos gamybai technologijos</v>
      </c>
      <c r="D848" s="18" t="str">
        <f t="shared" si="54"/>
        <v>Techninė galimybių studija</v>
      </c>
      <c r="E848" s="44" t="s">
        <v>15</v>
      </c>
      <c r="F848" s="45" t="s">
        <v>321</v>
      </c>
      <c r="G848" s="27" t="s">
        <v>303</v>
      </c>
      <c r="H848" s="11">
        <v>18</v>
      </c>
      <c r="I848" s="12" t="str">
        <f t="shared" si="55"/>
        <v>Valstybinis mokslinių tyrimų institutas Fizinių ir technologijos mokslų centras</v>
      </c>
    </row>
    <row r="849" spans="1:9" ht="60">
      <c r="A849" s="11">
        <v>847</v>
      </c>
      <c r="B849" s="18" t="str">
        <f t="shared" si="52"/>
        <v>ENERGETIKA IR TVARI APLINKA</v>
      </c>
      <c r="C849" s="18" t="str">
        <f t="shared" si="53"/>
        <v>Saulės energijos įrenginiai bei jų panaudojimo elektros, šilumos ir vėsos gamybai technologijos</v>
      </c>
      <c r="D849" s="18" t="str">
        <f t="shared" si="54"/>
        <v>Techninė galimybių studija</v>
      </c>
      <c r="E849" s="46" t="s">
        <v>15</v>
      </c>
      <c r="F849" s="45" t="s">
        <v>525</v>
      </c>
      <c r="G849" s="27" t="s">
        <v>471</v>
      </c>
      <c r="H849" s="11">
        <v>33</v>
      </c>
      <c r="I849" s="12" t="str">
        <f t="shared" si="55"/>
        <v>Vilniaus Gedimino technikos universitetas</v>
      </c>
    </row>
    <row r="850" spans="1:9" ht="75">
      <c r="A850" s="11">
        <v>848</v>
      </c>
      <c r="B850" s="18" t="str">
        <f t="shared" si="52"/>
        <v>ENERGETIKA IR TVARI APLINKA</v>
      </c>
      <c r="C850" s="18" t="str">
        <f t="shared" si="53"/>
        <v>Saulės energijos įrenginiai bei jų panaudojimo elektros, šilumos ir vėsos gamybai technologijos</v>
      </c>
      <c r="D850" s="18" t="str">
        <f t="shared" si="54"/>
        <v>Techninė galimybių studija</v>
      </c>
      <c r="E850" s="46" t="s">
        <v>15</v>
      </c>
      <c r="F850" s="45" t="s">
        <v>310</v>
      </c>
      <c r="G850" s="27" t="s">
        <v>311</v>
      </c>
      <c r="H850" s="11">
        <v>18</v>
      </c>
      <c r="I850" s="12" t="str">
        <f t="shared" si="55"/>
        <v>Valstybinis mokslinių tyrimų institutas Fizinių ir technologijos mokslų centras</v>
      </c>
    </row>
    <row r="851" spans="1:9" ht="75">
      <c r="A851" s="11">
        <v>849</v>
      </c>
      <c r="B851" s="18" t="str">
        <f t="shared" si="52"/>
        <v>ENERGETIKA IR TVARI APLINKA</v>
      </c>
      <c r="C851" s="18" t="str">
        <f t="shared" si="53"/>
        <v>Saulės energijos įrenginiai bei jų panaudojimo elektros, šilumos ir vėsos gamybai technologijos</v>
      </c>
      <c r="D851" s="18" t="str">
        <f t="shared" si="54"/>
        <v>Techninė galimybių studija</v>
      </c>
      <c r="E851" s="46" t="s">
        <v>15</v>
      </c>
      <c r="F851" s="45" t="s">
        <v>314</v>
      </c>
      <c r="G851" s="27" t="s">
        <v>313</v>
      </c>
      <c r="H851" s="11">
        <v>18</v>
      </c>
      <c r="I851" s="12" t="str">
        <f t="shared" si="55"/>
        <v>Valstybinis mokslinių tyrimų institutas Fizinių ir technologijos mokslų centras</v>
      </c>
    </row>
    <row r="852" spans="1:9" ht="135">
      <c r="A852" s="11">
        <v>850</v>
      </c>
      <c r="B852" s="18" t="str">
        <f t="shared" si="52"/>
        <v>ENERGETIKA IR TVARI APLINKA</v>
      </c>
      <c r="C852" s="18" t="str">
        <f t="shared" si="53"/>
        <v>Saulės energijos įrenginiai bei jų panaudojimo elektros, šilumos ir vėsos gamybai technologijos</v>
      </c>
      <c r="D852" s="18" t="str">
        <f t="shared" si="54"/>
        <v>Techninė galimybių studija</v>
      </c>
      <c r="E852" s="46" t="s">
        <v>15</v>
      </c>
      <c r="F852" s="45" t="s">
        <v>216</v>
      </c>
      <c r="G852" s="27" t="s">
        <v>217</v>
      </c>
      <c r="H852" s="11">
        <v>14</v>
      </c>
      <c r="I852" s="12" t="str">
        <f t="shared" si="55"/>
        <v>Kauno technikos kolegija</v>
      </c>
    </row>
    <row r="853" spans="1:9" ht="60">
      <c r="A853" s="11">
        <v>851</v>
      </c>
      <c r="B853" s="18" t="str">
        <f t="shared" si="52"/>
        <v>ENERGETIKA IR TVARI APLINKA</v>
      </c>
      <c r="C853" s="18" t="str">
        <f t="shared" si="53"/>
        <v>Saulės energijos įrenginiai bei jų panaudojimo elektros, šilumos ir vėsos gamybai technologijos</v>
      </c>
      <c r="D853" s="18" t="str">
        <f t="shared" si="54"/>
        <v>Techninė galimybių studija</v>
      </c>
      <c r="E853" s="51" t="s">
        <v>15</v>
      </c>
      <c r="F853" s="52" t="s">
        <v>404</v>
      </c>
      <c r="G853" s="42" t="s">
        <v>367</v>
      </c>
      <c r="H853" s="11">
        <v>20</v>
      </c>
      <c r="I853" s="12" t="str">
        <f t="shared" si="55"/>
        <v>Baltijos pažangių technologijų institutas</v>
      </c>
    </row>
    <row r="854" spans="1:9" ht="60">
      <c r="A854" s="11">
        <v>852</v>
      </c>
      <c r="B854" s="18" t="str">
        <f t="shared" si="52"/>
        <v>ENERGETIKA IR TVARI APLINKA</v>
      </c>
      <c r="C854" s="18" t="str">
        <f t="shared" si="53"/>
        <v>Saulės energijos įrenginiai bei jų panaudojimo elektros, šilumos ir vėsos gamybai technologijos</v>
      </c>
      <c r="D854" s="18" t="str">
        <f t="shared" si="54"/>
        <v>Techninė galimybių studija</v>
      </c>
      <c r="E854" s="46" t="s">
        <v>15</v>
      </c>
      <c r="F854" s="65" t="s">
        <v>898</v>
      </c>
      <c r="G854" s="27" t="s">
        <v>852</v>
      </c>
      <c r="H854" s="11">
        <v>19</v>
      </c>
      <c r="I854" s="12" t="str">
        <f t="shared" si="55"/>
        <v>Aleksandro Stulginskio universitetas</v>
      </c>
    </row>
    <row r="855" spans="1:9" ht="60">
      <c r="A855" s="11">
        <v>853</v>
      </c>
      <c r="B855" s="18" t="str">
        <f t="shared" si="52"/>
        <v>ENERGETIKA IR TVARI APLINKA</v>
      </c>
      <c r="C855" s="18" t="str">
        <f t="shared" si="53"/>
        <v>Saulės energijos įrenginiai bei jų panaudojimo elektros, šilumos ir vėsos gamybai technologijos</v>
      </c>
      <c r="D855" s="18" t="str">
        <f t="shared" si="54"/>
        <v>Techninė galimybių studija</v>
      </c>
      <c r="E855" s="46" t="s">
        <v>15</v>
      </c>
      <c r="F855" s="45" t="s">
        <v>528</v>
      </c>
      <c r="G855" s="27" t="s">
        <v>529</v>
      </c>
      <c r="H855" s="11">
        <v>33</v>
      </c>
      <c r="I855" s="12" t="str">
        <f t="shared" si="55"/>
        <v>Vilniaus Gedimino technikos universitetas</v>
      </c>
    </row>
    <row r="856" spans="1:9" ht="75">
      <c r="A856" s="11">
        <v>854</v>
      </c>
      <c r="B856" s="18" t="str">
        <f t="shared" si="52"/>
        <v>ENERGETIKA IR TVARI APLINKA</v>
      </c>
      <c r="C856" s="18" t="str">
        <f t="shared" si="53"/>
        <v>Saulės energijos įrenginiai bei jų panaudojimo elektros, šilumos ir vėsos gamybai technologijos</v>
      </c>
      <c r="D856" s="18" t="str">
        <f t="shared" si="54"/>
        <v>Techninė galimybių studija</v>
      </c>
      <c r="E856" s="46" t="s">
        <v>15</v>
      </c>
      <c r="F856" s="45" t="s">
        <v>315</v>
      </c>
      <c r="G856" s="27" t="s">
        <v>316</v>
      </c>
      <c r="H856" s="11">
        <v>18</v>
      </c>
      <c r="I856" s="12" t="str">
        <f t="shared" si="55"/>
        <v>Valstybinis mokslinių tyrimų institutas Fizinių ir technologijos mokslų centras</v>
      </c>
    </row>
    <row r="857" spans="1:9" ht="60">
      <c r="A857" s="11">
        <v>855</v>
      </c>
      <c r="B857" s="18" t="str">
        <f t="shared" si="52"/>
        <v>ENERGETIKA IR TVARI APLINKA</v>
      </c>
      <c r="C857" s="18" t="str">
        <f t="shared" si="53"/>
        <v>Saulės energijos įrenginiai bei jų panaudojimo elektros, šilumos ir vėsos gamybai technologijos</v>
      </c>
      <c r="D857" s="18" t="str">
        <f t="shared" si="54"/>
        <v>Techninė galimybių studija</v>
      </c>
      <c r="E857" s="46" t="s">
        <v>15</v>
      </c>
      <c r="F857" s="45" t="s">
        <v>297</v>
      </c>
      <c r="G857" s="27" t="s">
        <v>298</v>
      </c>
      <c r="H857" s="11">
        <v>18</v>
      </c>
      <c r="I857" s="12" t="str">
        <f t="shared" si="55"/>
        <v>Valstybinis mokslinių tyrimų institutas Fizinių ir technologijos mokslų centras</v>
      </c>
    </row>
    <row r="858" spans="1:9" ht="60">
      <c r="A858" s="11">
        <v>856</v>
      </c>
      <c r="B858" s="18" t="str">
        <f t="shared" si="52"/>
        <v>ENERGETIKA IR TVARI APLINKA</v>
      </c>
      <c r="C858" s="18" t="str">
        <f t="shared" si="53"/>
        <v>Saulės energijos įrenginiai bei jų panaudojimo elektros, šilumos ir vėsos gamybai technologijos</v>
      </c>
      <c r="D858" s="18" t="str">
        <f t="shared" si="54"/>
        <v>Techninė galimybių studija</v>
      </c>
      <c r="E858" s="46" t="s">
        <v>15</v>
      </c>
      <c r="F858" s="48" t="s">
        <v>901</v>
      </c>
      <c r="G858" s="27" t="s">
        <v>902</v>
      </c>
      <c r="H858" s="11">
        <v>19</v>
      </c>
      <c r="I858" s="12" t="str">
        <f t="shared" si="55"/>
        <v>Aleksandro Stulginskio universitetas</v>
      </c>
    </row>
    <row r="859" spans="1:9" ht="90">
      <c r="A859" s="11">
        <v>857</v>
      </c>
      <c r="B859" s="18" t="str">
        <f t="shared" si="52"/>
        <v>ENERGETIKA IR TVARI APLINKA</v>
      </c>
      <c r="C859" s="18" t="str">
        <f t="shared" si="53"/>
        <v>Saulės energijos įrenginiai bei jų panaudojimo elektros, šilumos ir vėsos gamybai technologijos</v>
      </c>
      <c r="D859" s="18" t="str">
        <f t="shared" si="54"/>
        <v>Techninė galimybių studija</v>
      </c>
      <c r="E859" s="47" t="s">
        <v>15</v>
      </c>
      <c r="F859" s="45" t="s">
        <v>940</v>
      </c>
      <c r="G859" s="27" t="s">
        <v>941</v>
      </c>
      <c r="H859" s="11">
        <v>16</v>
      </c>
      <c r="I859" s="12" t="str">
        <f t="shared" si="55"/>
        <v>Šiaulių universitetas</v>
      </c>
    </row>
    <row r="860" spans="1:9" ht="60">
      <c r="A860" s="11">
        <v>858</v>
      </c>
      <c r="B860" s="18" t="str">
        <f t="shared" si="52"/>
        <v>ENERGETIKA IR TVARI APLINKA</v>
      </c>
      <c r="C860" s="18" t="str">
        <f t="shared" si="53"/>
        <v>Saulės energijos įrenginiai bei jų panaudojimo elektros, šilumos ir vėsos gamybai technologijos</v>
      </c>
      <c r="D860" s="18" t="str">
        <f t="shared" si="54"/>
        <v>Techninė galimybių studija</v>
      </c>
      <c r="E860" s="46" t="s">
        <v>15</v>
      </c>
      <c r="F860" s="45" t="s">
        <v>211</v>
      </c>
      <c r="G860" s="27" t="s">
        <v>210</v>
      </c>
      <c r="H860" s="11">
        <v>14</v>
      </c>
      <c r="I860" s="12" t="str">
        <f t="shared" si="55"/>
        <v>Kauno technikos kolegija</v>
      </c>
    </row>
    <row r="861" spans="1:9" ht="60">
      <c r="A861" s="11">
        <v>859</v>
      </c>
      <c r="B861" s="18" t="str">
        <f t="shared" si="52"/>
        <v>ENERGETIKA IR TVARI APLINKA</v>
      </c>
      <c r="C861" s="18" t="str">
        <f t="shared" si="53"/>
        <v>Saulės energijos įrenginiai bei jų panaudojimo elektros, šilumos ir vėsos gamybai technologijos</v>
      </c>
      <c r="D861" s="18" t="str">
        <f t="shared" si="54"/>
        <v>Techninė galimybių studija</v>
      </c>
      <c r="E861" s="46" t="s">
        <v>15</v>
      </c>
      <c r="F861" s="45" t="s">
        <v>212</v>
      </c>
      <c r="G861" s="27" t="s">
        <v>210</v>
      </c>
      <c r="H861" s="11">
        <v>14</v>
      </c>
      <c r="I861" s="12" t="str">
        <f t="shared" si="55"/>
        <v>Kauno technikos kolegija</v>
      </c>
    </row>
    <row r="862" spans="1:9" ht="60">
      <c r="A862" s="11">
        <v>860</v>
      </c>
      <c r="B862" s="18" t="str">
        <f t="shared" si="52"/>
        <v>ENERGETIKA IR TVARI APLINKA</v>
      </c>
      <c r="C862" s="18" t="str">
        <f t="shared" si="53"/>
        <v>Saulės energijos įrenginiai bei jų panaudojimo elektros, šilumos ir vėsos gamybai technologijos</v>
      </c>
      <c r="D862" s="18" t="str">
        <f t="shared" si="54"/>
        <v>Techninė galimybių studija</v>
      </c>
      <c r="E862" s="46" t="s">
        <v>15</v>
      </c>
      <c r="F862" s="45" t="s">
        <v>209</v>
      </c>
      <c r="G862" s="27" t="s">
        <v>210</v>
      </c>
      <c r="H862" s="11">
        <v>14</v>
      </c>
      <c r="I862" s="12" t="str">
        <f t="shared" si="55"/>
        <v>Kauno technikos kolegija</v>
      </c>
    </row>
    <row r="863" spans="1:9" ht="105">
      <c r="A863" s="11">
        <v>861</v>
      </c>
      <c r="B863" s="18" t="str">
        <f t="shared" si="52"/>
        <v>ENERGETIKA IR TVARI APLINKA</v>
      </c>
      <c r="C863" s="18" t="str">
        <f t="shared" si="53"/>
        <v>Saulės energijos įrenginiai bei jų panaudojimo elektros, šilumos ir vėsos gamybai technologijos</v>
      </c>
      <c r="D863" s="18" t="str">
        <f t="shared" si="54"/>
        <v>Techninė galimybių studija</v>
      </c>
      <c r="E863" s="46" t="s">
        <v>15</v>
      </c>
      <c r="F863" s="45" t="s">
        <v>439</v>
      </c>
      <c r="G863" s="27" t="s">
        <v>437</v>
      </c>
      <c r="H863" s="11">
        <v>32</v>
      </c>
      <c r="I863" s="12" t="str">
        <f t="shared" si="55"/>
        <v>Vilniaus universitetas</v>
      </c>
    </row>
    <row r="864" spans="1:9" ht="60">
      <c r="A864" s="11">
        <v>862</v>
      </c>
      <c r="B864" s="18" t="str">
        <f t="shared" si="52"/>
        <v>ENERGETIKA IR TVARI APLINKA</v>
      </c>
      <c r="C864" s="18" t="str">
        <f t="shared" si="53"/>
        <v>Saulės energijos įrenginiai bei jų panaudojimo elektros, šilumos ir vėsos gamybai technologijos</v>
      </c>
      <c r="D864" s="18" t="str">
        <f t="shared" si="54"/>
        <v>Techninė galimybių studija</v>
      </c>
      <c r="E864" s="46" t="s">
        <v>15</v>
      </c>
      <c r="F864" s="45" t="s">
        <v>300</v>
      </c>
      <c r="G864" s="27" t="s">
        <v>301</v>
      </c>
      <c r="H864" s="11">
        <v>18</v>
      </c>
      <c r="I864" s="12" t="str">
        <f t="shared" si="55"/>
        <v>Valstybinis mokslinių tyrimų institutas Fizinių ir technologijos mokslų centras</v>
      </c>
    </row>
    <row r="865" spans="1:9" ht="75">
      <c r="A865" s="11">
        <v>863</v>
      </c>
      <c r="B865" s="18" t="str">
        <f t="shared" si="52"/>
        <v>ENERGETIKA IR TVARI APLINKA</v>
      </c>
      <c r="C865" s="18" t="str">
        <f t="shared" si="53"/>
        <v>Saulės energijos įrenginiai bei jų panaudojimo elektros, šilumos ir vėsos gamybai technologijos</v>
      </c>
      <c r="D865" s="18" t="str">
        <f t="shared" si="54"/>
        <v>Techninė galimybių studija</v>
      </c>
      <c r="E865" s="46" t="s">
        <v>15</v>
      </c>
      <c r="F865" s="45" t="s">
        <v>312</v>
      </c>
      <c r="G865" s="27" t="s">
        <v>313</v>
      </c>
      <c r="H865" s="11">
        <v>18</v>
      </c>
      <c r="I865" s="12" t="str">
        <f t="shared" si="55"/>
        <v>Valstybinis mokslinių tyrimų institutas Fizinių ir technologijos mokslų centras</v>
      </c>
    </row>
    <row r="866" spans="1:9" ht="60">
      <c r="A866" s="11">
        <v>864</v>
      </c>
      <c r="B866" s="18" t="str">
        <f t="shared" si="52"/>
        <v>ENERGETIKA IR TVARI APLINKA</v>
      </c>
      <c r="C866" s="18" t="str">
        <f t="shared" si="53"/>
        <v>Saulės energijos įrenginiai bei jų panaudojimo elektros, šilumos ir vėsos gamybai technologijos</v>
      </c>
      <c r="D866" s="18" t="str">
        <f t="shared" si="54"/>
        <v>Techninė galimybių studija</v>
      </c>
      <c r="E866" s="46" t="s">
        <v>15</v>
      </c>
      <c r="F866" s="45" t="s">
        <v>213</v>
      </c>
      <c r="G866" s="27" t="s">
        <v>205</v>
      </c>
      <c r="H866" s="11">
        <v>14</v>
      </c>
      <c r="I866" s="12" t="str">
        <f t="shared" si="55"/>
        <v>Kauno technikos kolegija</v>
      </c>
    </row>
    <row r="867" spans="1:9" ht="60">
      <c r="A867" s="11">
        <v>865</v>
      </c>
      <c r="B867" s="18" t="str">
        <f t="shared" si="52"/>
        <v>ENERGETIKA IR TVARI APLINKA</v>
      </c>
      <c r="C867" s="18" t="str">
        <f t="shared" si="53"/>
        <v>Saulės energijos įrenginiai bei jų panaudojimo elektros, šilumos ir vėsos gamybai technologijos</v>
      </c>
      <c r="D867" s="18" t="str">
        <f t="shared" si="54"/>
        <v>Techninė galimybių studija</v>
      </c>
      <c r="E867" s="46" t="s">
        <v>15</v>
      </c>
      <c r="F867" s="45" t="s">
        <v>152</v>
      </c>
      <c r="G867" s="27" t="s">
        <v>150</v>
      </c>
      <c r="H867" s="11">
        <v>23</v>
      </c>
      <c r="I867" s="12" t="str">
        <f t="shared" si="55"/>
        <v>Klaipėdos universitetas</v>
      </c>
    </row>
    <row r="868" spans="1:9" ht="60">
      <c r="A868" s="11">
        <v>866</v>
      </c>
      <c r="B868" s="18" t="str">
        <f t="shared" si="52"/>
        <v>ENERGETIKA IR TVARI APLINKA</v>
      </c>
      <c r="C868" s="18" t="str">
        <f t="shared" si="53"/>
        <v>Saulės energijos įrenginiai bei jų panaudojimo elektros, šilumos ir vėsos gamybai technologijos</v>
      </c>
      <c r="D868" s="18" t="str">
        <f t="shared" si="54"/>
        <v>Techninė galimybių studija</v>
      </c>
      <c r="E868" s="46" t="s">
        <v>15</v>
      </c>
      <c r="F868" s="45" t="s">
        <v>153</v>
      </c>
      <c r="G868" s="27" t="s">
        <v>144</v>
      </c>
      <c r="H868" s="11">
        <v>23</v>
      </c>
      <c r="I868" s="12" t="str">
        <f t="shared" si="55"/>
        <v>Klaipėdos universitetas</v>
      </c>
    </row>
    <row r="869" spans="1:9" ht="60">
      <c r="A869" s="11">
        <v>867</v>
      </c>
      <c r="B869" s="18" t="str">
        <f t="shared" si="52"/>
        <v>ENERGETIKA IR TVARI APLINKA</v>
      </c>
      <c r="C869" s="18" t="str">
        <f t="shared" si="53"/>
        <v>Saulės energijos įrenginiai bei jų panaudojimo elektros, šilumos ir vėsos gamybai technologijos</v>
      </c>
      <c r="D869" s="18" t="str">
        <f t="shared" si="54"/>
        <v>Techninė galimybių studija</v>
      </c>
      <c r="E869" s="46" t="s">
        <v>15</v>
      </c>
      <c r="F869" s="45" t="s">
        <v>308</v>
      </c>
      <c r="G869" s="27" t="s">
        <v>309</v>
      </c>
      <c r="H869" s="11">
        <v>18</v>
      </c>
      <c r="I869" s="12" t="str">
        <f t="shared" si="55"/>
        <v>Valstybinis mokslinių tyrimų institutas Fizinių ir technologijos mokslų centras</v>
      </c>
    </row>
    <row r="870" spans="1:9" ht="75">
      <c r="A870" s="11">
        <v>868</v>
      </c>
      <c r="B870" s="18" t="str">
        <f t="shared" si="52"/>
        <v>ĮTRAUKI IR KŪRYBINGA VISUOMENĖ</v>
      </c>
      <c r="C870" s="18" t="str">
        <f t="shared" si="53"/>
        <v>Modernios ugdymosi technologijos ir procesai, skatinantys kūrybiškos ir produktyvios asmenybės tapsmą</v>
      </c>
      <c r="D870" s="18" t="str">
        <f t="shared" si="54"/>
        <v>Eksperimentinė plėtra</v>
      </c>
      <c r="E870" s="110" t="s">
        <v>61</v>
      </c>
      <c r="F870" s="56" t="s">
        <v>2622</v>
      </c>
      <c r="G870" s="29" t="s">
        <v>230</v>
      </c>
      <c r="H870" s="11">
        <v>22</v>
      </c>
      <c r="I870" s="12" t="str">
        <f t="shared" si="55"/>
        <v>VšĮ Kauno technologijos universitetas</v>
      </c>
    </row>
    <row r="871" spans="1:9" ht="75">
      <c r="A871" s="11">
        <v>869</v>
      </c>
      <c r="B871" s="18" t="str">
        <f t="shared" si="52"/>
        <v>ĮTRAUKI IR KŪRYBINGA VISUOMENĖ</v>
      </c>
      <c r="C871" s="18" t="str">
        <f t="shared" si="53"/>
        <v>Modernios ugdymosi technologijos ir procesai, skatinantys kūrybiškos ir produktyvios asmenybės tapsmą</v>
      </c>
      <c r="D871" s="18" t="str">
        <f t="shared" si="54"/>
        <v>Eksperimentinė plėtra</v>
      </c>
      <c r="E871" s="104" t="s">
        <v>61</v>
      </c>
      <c r="F871" s="45" t="s">
        <v>2855</v>
      </c>
      <c r="G871" s="27" t="s">
        <v>2845</v>
      </c>
      <c r="H871" s="11">
        <v>33</v>
      </c>
      <c r="I871" s="12" t="str">
        <f t="shared" si="55"/>
        <v>Vilniaus Gedimino technikos universitetas</v>
      </c>
    </row>
    <row r="872" spans="1:9" ht="75">
      <c r="A872" s="11">
        <v>870</v>
      </c>
      <c r="B872" s="18" t="str">
        <f t="shared" si="52"/>
        <v>ĮTRAUKI IR KŪRYBINGA VISUOMENĖ</v>
      </c>
      <c r="C872" s="18" t="str">
        <f t="shared" si="53"/>
        <v>Modernios ugdymosi technologijos ir procesai, skatinantys kūrybiškos ir produktyvios asmenybės tapsmą</v>
      </c>
      <c r="D872" s="18" t="str">
        <f t="shared" si="54"/>
        <v>Eksperimentinė plėtra</v>
      </c>
      <c r="E872" s="110" t="s">
        <v>61</v>
      </c>
      <c r="F872" s="56" t="s">
        <v>2620</v>
      </c>
      <c r="G872" s="29" t="s">
        <v>230</v>
      </c>
      <c r="H872" s="11">
        <v>22</v>
      </c>
      <c r="I872" s="12" t="str">
        <f t="shared" si="55"/>
        <v>VšĮ Kauno technologijos universitetas</v>
      </c>
    </row>
    <row r="873" spans="1:9" ht="75">
      <c r="A873" s="11">
        <v>871</v>
      </c>
      <c r="B873" s="18" t="str">
        <f t="shared" si="52"/>
        <v>ĮTRAUKI IR KŪRYBINGA VISUOMENĖ</v>
      </c>
      <c r="C873" s="18" t="str">
        <f t="shared" si="53"/>
        <v>Modernios ugdymosi technologijos ir procesai, skatinantys kūrybiškos ir produktyvios asmenybės tapsmą</v>
      </c>
      <c r="D873" s="18" t="str">
        <f t="shared" si="54"/>
        <v>Eksperimentinė plėtra</v>
      </c>
      <c r="E873" s="105" t="s">
        <v>61</v>
      </c>
      <c r="F873" s="45" t="s">
        <v>2738</v>
      </c>
      <c r="G873" s="27" t="s">
        <v>2739</v>
      </c>
      <c r="H873" s="11">
        <v>1</v>
      </c>
      <c r="I873" s="12" t="str">
        <f t="shared" si="55"/>
        <v>Viešoji įstaiga Socialinių mokslų kolegija</v>
      </c>
    </row>
    <row r="874" spans="1:9" ht="180">
      <c r="A874" s="11">
        <v>872</v>
      </c>
      <c r="B874" s="18" t="str">
        <f t="shared" si="52"/>
        <v>ĮTRAUKI IR KŪRYBINGA VISUOMENĖ</v>
      </c>
      <c r="C874" s="18" t="str">
        <f t="shared" si="53"/>
        <v>Modernios ugdymosi technologijos ir procesai, skatinantys kūrybiškos ir produktyvios asmenybės tapsmą</v>
      </c>
      <c r="D874" s="18" t="str">
        <f t="shared" si="54"/>
        <v>Eksperimentinė plėtra</v>
      </c>
      <c r="E874" s="104" t="s">
        <v>61</v>
      </c>
      <c r="F874" s="45" t="s">
        <v>2767</v>
      </c>
      <c r="G874" s="27" t="s">
        <v>1902</v>
      </c>
      <c r="H874" s="11">
        <v>13</v>
      </c>
      <c r="I874" s="12" t="str">
        <f t="shared" si="55"/>
        <v>Mykolo Romerio universitetas</v>
      </c>
    </row>
    <row r="875" spans="1:9" ht="75">
      <c r="A875" s="11">
        <v>873</v>
      </c>
      <c r="B875" s="18" t="str">
        <f t="shared" si="52"/>
        <v>ĮTRAUKI IR KŪRYBINGA VISUOMENĖ</v>
      </c>
      <c r="C875" s="18" t="str">
        <f t="shared" si="53"/>
        <v>Modernios ugdymosi technologijos ir procesai, skatinantys kūrybiškos ir produktyvios asmenybės tapsmą</v>
      </c>
      <c r="D875" s="18" t="str">
        <f t="shared" si="54"/>
        <v>Eksperimentinė plėtra</v>
      </c>
      <c r="E875" s="104" t="s">
        <v>61</v>
      </c>
      <c r="F875" s="45" t="s">
        <v>2857</v>
      </c>
      <c r="G875" s="27" t="s">
        <v>464</v>
      </c>
      <c r="H875" s="11">
        <v>33</v>
      </c>
      <c r="I875" s="12" t="str">
        <f t="shared" si="55"/>
        <v>Vilniaus Gedimino technikos universitetas</v>
      </c>
    </row>
    <row r="876" spans="1:9" ht="75">
      <c r="A876" s="11">
        <v>874</v>
      </c>
      <c r="B876" s="18" t="str">
        <f t="shared" si="52"/>
        <v>ĮTRAUKI IR KŪRYBINGA VISUOMENĖ</v>
      </c>
      <c r="C876" s="18" t="str">
        <f t="shared" si="53"/>
        <v>Modernios ugdymosi technologijos ir procesai, skatinantys kūrybiškos ir produktyvios asmenybės tapsmą</v>
      </c>
      <c r="D876" s="18" t="str">
        <f t="shared" si="54"/>
        <v>Eksperimentinė plėtra</v>
      </c>
      <c r="E876" s="104" t="s">
        <v>61</v>
      </c>
      <c r="F876" s="45" t="s">
        <v>2853</v>
      </c>
      <c r="G876" s="27" t="s">
        <v>464</v>
      </c>
      <c r="H876" s="11">
        <v>33</v>
      </c>
      <c r="I876" s="12" t="str">
        <f t="shared" si="55"/>
        <v>Vilniaus Gedimino technikos universitetas</v>
      </c>
    </row>
    <row r="877" spans="1:9" ht="120">
      <c r="A877" s="11">
        <v>875</v>
      </c>
      <c r="B877" s="18" t="str">
        <f t="shared" si="52"/>
        <v>ĮTRAUKI IR KŪRYBINGA VISUOMENĖ</v>
      </c>
      <c r="C877" s="18" t="str">
        <f t="shared" si="53"/>
        <v>Modernios ugdymosi technologijos ir procesai, skatinantys kūrybiškos ir produktyvios asmenybės tapsmą</v>
      </c>
      <c r="D877" s="18" t="str">
        <f t="shared" si="54"/>
        <v>Eksperimentinė plėtra</v>
      </c>
      <c r="E877" s="104" t="s">
        <v>61</v>
      </c>
      <c r="F877" s="45" t="s">
        <v>2762</v>
      </c>
      <c r="G877" s="27" t="s">
        <v>2763</v>
      </c>
      <c r="H877" s="11">
        <v>9</v>
      </c>
      <c r="I877" s="12" t="str">
        <f t="shared" si="55"/>
        <v>Šiaulių valstybinė kolegija</v>
      </c>
    </row>
    <row r="878" spans="1:9" ht="135">
      <c r="A878" s="11">
        <v>876</v>
      </c>
      <c r="B878" s="18" t="str">
        <f t="shared" si="52"/>
        <v>ĮTRAUKI IR KŪRYBINGA VISUOMENĖ</v>
      </c>
      <c r="C878" s="18" t="str">
        <f t="shared" si="53"/>
        <v>Modernios ugdymosi technologijos ir procesai, skatinantys kūrybiškos ir produktyvios asmenybės tapsmą</v>
      </c>
      <c r="D878" s="18" t="str">
        <f t="shared" si="54"/>
        <v>Eksperimentinė plėtra</v>
      </c>
      <c r="E878" s="112" t="s">
        <v>61</v>
      </c>
      <c r="F878" s="45" t="s">
        <v>2775</v>
      </c>
      <c r="G878" s="27" t="s">
        <v>2776</v>
      </c>
      <c r="H878" s="11">
        <v>16</v>
      </c>
      <c r="I878" s="12" t="str">
        <f t="shared" si="55"/>
        <v>Šiaulių universitetas</v>
      </c>
    </row>
    <row r="879" spans="1:9" ht="75">
      <c r="A879" s="11">
        <v>877</v>
      </c>
      <c r="B879" s="18" t="str">
        <f t="shared" si="52"/>
        <v>ĮTRAUKI IR KŪRYBINGA VISUOMENĖ</v>
      </c>
      <c r="C879" s="18" t="str">
        <f t="shared" si="53"/>
        <v>Modernios ugdymosi technologijos ir procesai, skatinantys kūrybiškos ir produktyvios asmenybės tapsmą</v>
      </c>
      <c r="D879" s="18" t="str">
        <f t="shared" si="54"/>
        <v>Eksperimentinė plėtra</v>
      </c>
      <c r="E879" s="104" t="s">
        <v>61</v>
      </c>
      <c r="F879" s="45" t="s">
        <v>2749</v>
      </c>
      <c r="G879" s="27" t="s">
        <v>2750</v>
      </c>
      <c r="H879" s="11">
        <v>9</v>
      </c>
      <c r="I879" s="12" t="str">
        <f t="shared" si="55"/>
        <v>Šiaulių valstybinė kolegija</v>
      </c>
    </row>
    <row r="880" spans="1:9" ht="75">
      <c r="A880" s="11">
        <v>878</v>
      </c>
      <c r="B880" s="18" t="str">
        <f t="shared" si="52"/>
        <v>ĮTRAUKI IR KŪRYBINGA VISUOMENĖ</v>
      </c>
      <c r="C880" s="18" t="str">
        <f t="shared" si="53"/>
        <v>Modernios ugdymosi technologijos ir procesai, skatinantys kūrybiškos ir produktyvios asmenybės tapsmą</v>
      </c>
      <c r="D880" s="18" t="str">
        <f t="shared" si="54"/>
        <v>Eksperimentinė plėtra</v>
      </c>
      <c r="E880" s="119" t="s">
        <v>61</v>
      </c>
      <c r="F880" s="132" t="s">
        <v>1865</v>
      </c>
      <c r="G880" s="42" t="s">
        <v>1839</v>
      </c>
      <c r="H880" s="119">
        <v>35</v>
      </c>
      <c r="I880" s="12" t="str">
        <f t="shared" si="55"/>
        <v>Vilniaus verslo kolegija</v>
      </c>
    </row>
    <row r="881" spans="1:9" ht="75">
      <c r="A881" s="11">
        <v>879</v>
      </c>
      <c r="B881" s="18" t="str">
        <f t="shared" si="52"/>
        <v>ĮTRAUKI IR KŪRYBINGA VISUOMENĖ</v>
      </c>
      <c r="C881" s="18" t="str">
        <f t="shared" si="53"/>
        <v>Modernios ugdymosi technologijos ir procesai, skatinantys kūrybiškos ir produktyvios asmenybės tapsmą</v>
      </c>
      <c r="D881" s="18" t="str">
        <f t="shared" si="54"/>
        <v>Eksperimentinė plėtra</v>
      </c>
      <c r="E881" s="105" t="s">
        <v>61</v>
      </c>
      <c r="F881" s="45" t="s">
        <v>2740</v>
      </c>
      <c r="G881" s="27" t="s">
        <v>1259</v>
      </c>
      <c r="H881" s="11">
        <v>1</v>
      </c>
      <c r="I881" s="12" t="str">
        <f t="shared" si="55"/>
        <v>Viešoji įstaiga Socialinių mokslų kolegija</v>
      </c>
    </row>
    <row r="882" spans="1:9" ht="75">
      <c r="A882" s="11">
        <v>880</v>
      </c>
      <c r="B882" s="18" t="str">
        <f t="shared" si="52"/>
        <v>ĮTRAUKI IR KŪRYBINGA VISUOMENĖ</v>
      </c>
      <c r="C882" s="18" t="str">
        <f t="shared" si="53"/>
        <v>Modernios ugdymosi technologijos ir procesai, skatinantys kūrybiškos ir produktyvios asmenybės tapsmą</v>
      </c>
      <c r="D882" s="18" t="str">
        <f t="shared" si="54"/>
        <v>Eksperimentinė plėtra</v>
      </c>
      <c r="E882" s="105" t="s">
        <v>61</v>
      </c>
      <c r="F882" s="45" t="s">
        <v>2818</v>
      </c>
      <c r="G882" s="27" t="s">
        <v>2450</v>
      </c>
      <c r="H882" s="11">
        <v>28</v>
      </c>
      <c r="I882" s="12" t="str">
        <f t="shared" si="55"/>
        <v>Vilniaus technologijų ir dizaino kolegija</v>
      </c>
    </row>
    <row r="883" spans="1:9" ht="90">
      <c r="A883" s="11">
        <v>881</v>
      </c>
      <c r="B883" s="18" t="str">
        <f t="shared" si="52"/>
        <v>ĮTRAUKI IR KŪRYBINGA VISUOMENĖ</v>
      </c>
      <c r="C883" s="18" t="str">
        <f t="shared" si="53"/>
        <v>Modernios ugdymosi technologijos ir procesai, skatinantys kūrybiškos ir produktyvios asmenybės tapsmą</v>
      </c>
      <c r="D883" s="18" t="str">
        <f t="shared" si="54"/>
        <v>Eksperimentinė plėtra</v>
      </c>
      <c r="E883" s="105" t="s">
        <v>61</v>
      </c>
      <c r="F883" s="45" t="s">
        <v>2817</v>
      </c>
      <c r="G883" s="27" t="s">
        <v>2450</v>
      </c>
      <c r="H883" s="11">
        <v>28</v>
      </c>
      <c r="I883" s="12" t="str">
        <f t="shared" si="55"/>
        <v>Vilniaus technologijų ir dizaino kolegija</v>
      </c>
    </row>
    <row r="884" spans="1:9" ht="75">
      <c r="A884" s="11">
        <v>882</v>
      </c>
      <c r="B884" s="18" t="str">
        <f t="shared" si="52"/>
        <v>ĮTRAUKI IR KŪRYBINGA VISUOMENĖ</v>
      </c>
      <c r="C884" s="18" t="str">
        <f t="shared" si="53"/>
        <v>Modernios ugdymosi technologijos ir procesai, skatinantys kūrybiškos ir produktyvios asmenybės tapsmą</v>
      </c>
      <c r="D884" s="18" t="str">
        <f t="shared" si="54"/>
        <v>Eksperimentinė plėtra</v>
      </c>
      <c r="E884" s="104" t="s">
        <v>61</v>
      </c>
      <c r="F884" s="45" t="s">
        <v>2768</v>
      </c>
      <c r="G884" s="27" t="s">
        <v>1902</v>
      </c>
      <c r="H884" s="11">
        <v>13</v>
      </c>
      <c r="I884" s="12" t="str">
        <f t="shared" si="55"/>
        <v>Mykolo Romerio universitetas</v>
      </c>
    </row>
    <row r="885" spans="1:9" ht="105">
      <c r="A885" s="11">
        <v>883</v>
      </c>
      <c r="B885" s="18" t="str">
        <f t="shared" si="52"/>
        <v>ĮTRAUKI IR KŪRYBINGA VISUOMENĖ</v>
      </c>
      <c r="C885" s="18" t="str">
        <f t="shared" si="53"/>
        <v>Modernios ugdymosi technologijos ir procesai, skatinantys kūrybiškos ir produktyvios asmenybės tapsmą</v>
      </c>
      <c r="D885" s="18" t="str">
        <f t="shared" si="54"/>
        <v>Eksperimentinė plėtra</v>
      </c>
      <c r="E885" s="104" t="s">
        <v>61</v>
      </c>
      <c r="F885" s="45" t="s">
        <v>2765</v>
      </c>
      <c r="G885" s="27" t="s">
        <v>1902</v>
      </c>
      <c r="H885" s="11">
        <v>13</v>
      </c>
      <c r="I885" s="12" t="str">
        <f t="shared" si="55"/>
        <v>Mykolo Romerio universitetas</v>
      </c>
    </row>
    <row r="886" spans="1:9" ht="75">
      <c r="A886" s="11">
        <v>884</v>
      </c>
      <c r="B886" s="18" t="str">
        <f t="shared" si="52"/>
        <v>ĮTRAUKI IR KŪRYBINGA VISUOMENĖ</v>
      </c>
      <c r="C886" s="18" t="str">
        <f t="shared" si="53"/>
        <v>Modernios ugdymosi technologijos ir procesai, skatinantys kūrybiškos ir produktyvios asmenybės tapsmą</v>
      </c>
      <c r="D886" s="18" t="str">
        <f t="shared" si="54"/>
        <v>Eksperimentinė plėtra</v>
      </c>
      <c r="E886" s="110" t="s">
        <v>61</v>
      </c>
      <c r="F886" s="56" t="s">
        <v>2619</v>
      </c>
      <c r="G886" s="29" t="s">
        <v>230</v>
      </c>
      <c r="H886" s="11">
        <v>22</v>
      </c>
      <c r="I886" s="12" t="str">
        <f t="shared" si="55"/>
        <v>VšĮ Kauno technologijos universitetas</v>
      </c>
    </row>
    <row r="887" spans="1:9" ht="75">
      <c r="A887" s="11">
        <v>885</v>
      </c>
      <c r="B887" s="18" t="str">
        <f t="shared" si="52"/>
        <v>ĮTRAUKI IR KŪRYBINGA VISUOMENĖ</v>
      </c>
      <c r="C887" s="18" t="str">
        <f t="shared" si="53"/>
        <v>Modernios ugdymosi technologijos ir procesai, skatinantys kūrybiškos ir produktyvios asmenybės tapsmą</v>
      </c>
      <c r="D887" s="18" t="str">
        <f t="shared" si="54"/>
        <v>Eksperimentinė plėtra</v>
      </c>
      <c r="E887" s="105" t="s">
        <v>61</v>
      </c>
      <c r="F887" s="45" t="s">
        <v>2741</v>
      </c>
      <c r="G887" s="27" t="s">
        <v>2742</v>
      </c>
      <c r="H887" s="11">
        <v>1</v>
      </c>
      <c r="I887" s="12" t="str">
        <f t="shared" si="55"/>
        <v>Viešoji įstaiga Socialinių mokslų kolegija</v>
      </c>
    </row>
    <row r="888" spans="1:9" ht="75">
      <c r="A888" s="11">
        <v>886</v>
      </c>
      <c r="B888" s="18" t="str">
        <f t="shared" si="52"/>
        <v>ĮTRAUKI IR KŪRYBINGA VISUOMENĖ</v>
      </c>
      <c r="C888" s="18" t="str">
        <f t="shared" si="53"/>
        <v>Modernios ugdymosi technologijos ir procesai, skatinantys kūrybiškos ir produktyvios asmenybės tapsmą</v>
      </c>
      <c r="D888" s="18" t="str">
        <f t="shared" si="54"/>
        <v>Eksperimentinė plėtra</v>
      </c>
      <c r="E888" s="104" t="s">
        <v>61</v>
      </c>
      <c r="F888" s="45" t="s">
        <v>2764</v>
      </c>
      <c r="G888" s="27" t="s">
        <v>183</v>
      </c>
      <c r="H888" s="11">
        <v>10</v>
      </c>
      <c r="I888" s="12" t="str">
        <f t="shared" si="55"/>
        <v>Klaipėdos valstybinė kolegija</v>
      </c>
    </row>
    <row r="889" spans="1:9" ht="75">
      <c r="A889" s="11">
        <v>887</v>
      </c>
      <c r="B889" s="18" t="str">
        <f t="shared" si="52"/>
        <v>ĮTRAUKI IR KŪRYBINGA VISUOMENĖ</v>
      </c>
      <c r="C889" s="18" t="str">
        <f t="shared" si="53"/>
        <v>Modernios ugdymosi technologijos ir procesai, skatinantys kūrybiškos ir produktyvios asmenybės tapsmą</v>
      </c>
      <c r="D889" s="18" t="str">
        <f t="shared" si="54"/>
        <v>Eksperimentinė plėtra</v>
      </c>
      <c r="E889" s="105" t="s">
        <v>61</v>
      </c>
      <c r="F889" s="45" t="s">
        <v>2736</v>
      </c>
      <c r="G889" s="27" t="s">
        <v>2737</v>
      </c>
      <c r="H889" s="11">
        <v>1</v>
      </c>
      <c r="I889" s="12" t="str">
        <f t="shared" si="55"/>
        <v>Viešoji įstaiga Socialinių mokslų kolegija</v>
      </c>
    </row>
    <row r="890" spans="1:9" ht="75">
      <c r="A890" s="11">
        <v>888</v>
      </c>
      <c r="B890" s="18" t="str">
        <f t="shared" si="52"/>
        <v>ĮTRAUKI IR KŪRYBINGA VISUOMENĖ</v>
      </c>
      <c r="C890" s="18" t="str">
        <f t="shared" si="53"/>
        <v>Modernios ugdymosi technologijos ir procesai, skatinantys kūrybiškos ir produktyvios asmenybės tapsmą</v>
      </c>
      <c r="D890" s="18" t="str">
        <f t="shared" si="54"/>
        <v>Eksperimentinė plėtra</v>
      </c>
      <c r="E890" s="104" t="s">
        <v>61</v>
      </c>
      <c r="F890" s="45" t="s">
        <v>2844</v>
      </c>
      <c r="G890" s="27" t="s">
        <v>2845</v>
      </c>
      <c r="H890" s="11">
        <v>33</v>
      </c>
      <c r="I890" s="12" t="str">
        <f t="shared" si="55"/>
        <v>Vilniaus Gedimino technikos universitetas</v>
      </c>
    </row>
    <row r="891" spans="1:9" ht="150">
      <c r="A891" s="11">
        <v>889</v>
      </c>
      <c r="B891" s="18" t="str">
        <f t="shared" si="52"/>
        <v>ĮTRAUKI IR KŪRYBINGA VISUOMENĖ</v>
      </c>
      <c r="C891" s="18" t="str">
        <f t="shared" si="53"/>
        <v>Modernios ugdymosi technologijos ir procesai, skatinantys kūrybiškos ir produktyvios asmenybės tapsmą</v>
      </c>
      <c r="D891" s="18" t="str">
        <f t="shared" si="54"/>
        <v>Eksperimentinė plėtra</v>
      </c>
      <c r="E891" s="105" t="s">
        <v>61</v>
      </c>
      <c r="F891" s="45" t="s">
        <v>2744</v>
      </c>
      <c r="G891" s="27" t="s">
        <v>2558</v>
      </c>
      <c r="H891" s="11">
        <v>6</v>
      </c>
      <c r="I891" s="12" t="str">
        <f t="shared" si="55"/>
        <v>VšĮ „Ateities visuomenės institutas“</v>
      </c>
    </row>
    <row r="892" spans="1:9" ht="225">
      <c r="A892" s="11">
        <v>890</v>
      </c>
      <c r="B892" s="18" t="str">
        <f t="shared" si="52"/>
        <v>ĮTRAUKI IR KŪRYBINGA VISUOMENĖ</v>
      </c>
      <c r="C892" s="18" t="str">
        <f t="shared" si="53"/>
        <v>Modernios ugdymosi technologijos ir procesai, skatinantys kūrybiškos ir produktyvios asmenybės tapsmą</v>
      </c>
      <c r="D892" s="18" t="str">
        <f t="shared" si="54"/>
        <v>Eksperimentinė plėtra</v>
      </c>
      <c r="E892" s="105" t="s">
        <v>61</v>
      </c>
      <c r="F892" s="45" t="s">
        <v>2743</v>
      </c>
      <c r="G892" s="27" t="s">
        <v>2558</v>
      </c>
      <c r="H892" s="11">
        <v>6</v>
      </c>
      <c r="I892" s="12" t="str">
        <f t="shared" si="55"/>
        <v>VšĮ „Ateities visuomenės institutas“</v>
      </c>
    </row>
    <row r="893" spans="1:9" ht="105">
      <c r="A893" s="11">
        <v>891</v>
      </c>
      <c r="B893" s="18" t="str">
        <f t="shared" si="52"/>
        <v>ĮTRAUKI IR KŪRYBINGA VISUOMENĖ</v>
      </c>
      <c r="C893" s="18" t="str">
        <f t="shared" si="53"/>
        <v>Modernios ugdymosi technologijos ir procesai, skatinantys kūrybiškos ir produktyvios asmenybės tapsmą</v>
      </c>
      <c r="D893" s="18" t="str">
        <f t="shared" si="54"/>
        <v>Eksperimentinė plėtra</v>
      </c>
      <c r="E893" s="105" t="s">
        <v>61</v>
      </c>
      <c r="F893" s="45" t="s">
        <v>3285</v>
      </c>
      <c r="G893" s="27" t="s">
        <v>2558</v>
      </c>
      <c r="H893" s="11">
        <v>6</v>
      </c>
      <c r="I893" s="12" t="str">
        <f t="shared" si="55"/>
        <v>VšĮ „Ateities visuomenės institutas“</v>
      </c>
    </row>
    <row r="894" spans="1:9" ht="165">
      <c r="A894" s="11">
        <v>892</v>
      </c>
      <c r="B894" s="18" t="str">
        <f t="shared" si="52"/>
        <v>ĮTRAUKI IR KŪRYBINGA VISUOMENĖ</v>
      </c>
      <c r="C894" s="18" t="str">
        <f t="shared" si="53"/>
        <v>Modernios ugdymosi technologijos ir procesai, skatinantys kūrybiškos ir produktyvios asmenybės tapsmą</v>
      </c>
      <c r="D894" s="18" t="str">
        <f t="shared" si="54"/>
        <v>Eksperimentinė plėtra</v>
      </c>
      <c r="E894" s="105" t="s">
        <v>61</v>
      </c>
      <c r="F894" s="45" t="s">
        <v>2746</v>
      </c>
      <c r="G894" s="27" t="s">
        <v>2558</v>
      </c>
      <c r="H894" s="11">
        <v>6</v>
      </c>
      <c r="I894" s="12" t="str">
        <f t="shared" si="55"/>
        <v>VšĮ „Ateities visuomenės institutas“</v>
      </c>
    </row>
    <row r="895" spans="1:9" ht="135">
      <c r="A895" s="11">
        <v>893</v>
      </c>
      <c r="B895" s="18" t="str">
        <f t="shared" si="52"/>
        <v>ĮTRAUKI IR KŪRYBINGA VISUOMENĖ</v>
      </c>
      <c r="C895" s="18" t="str">
        <f t="shared" si="53"/>
        <v>Modernios ugdymosi technologijos ir procesai, skatinantys kūrybiškos ir produktyvios asmenybės tapsmą</v>
      </c>
      <c r="D895" s="18" t="str">
        <f t="shared" si="54"/>
        <v>Eksperimentinė plėtra</v>
      </c>
      <c r="E895" s="105" t="s">
        <v>61</v>
      </c>
      <c r="F895" s="45" t="s">
        <v>2747</v>
      </c>
      <c r="G895" s="27" t="s">
        <v>2558</v>
      </c>
      <c r="H895" s="11">
        <v>6</v>
      </c>
      <c r="I895" s="12" t="str">
        <f t="shared" si="55"/>
        <v>VšĮ „Ateities visuomenės institutas“</v>
      </c>
    </row>
    <row r="896" spans="1:9" ht="120">
      <c r="A896" s="11">
        <v>894</v>
      </c>
      <c r="B896" s="18" t="str">
        <f t="shared" si="52"/>
        <v>ĮTRAUKI IR KŪRYBINGA VISUOMENĖ</v>
      </c>
      <c r="C896" s="18" t="str">
        <f t="shared" si="53"/>
        <v>Modernios ugdymosi technologijos ir procesai, skatinantys kūrybiškos ir produktyvios asmenybės tapsmą</v>
      </c>
      <c r="D896" s="18" t="str">
        <f t="shared" si="54"/>
        <v>Eksperimentinė plėtra</v>
      </c>
      <c r="E896" s="105" t="s">
        <v>61</v>
      </c>
      <c r="F896" s="45" t="s">
        <v>2748</v>
      </c>
      <c r="G896" s="27" t="s">
        <v>2558</v>
      </c>
      <c r="H896" s="11">
        <v>6</v>
      </c>
      <c r="I896" s="12" t="str">
        <f t="shared" si="55"/>
        <v>VšĮ „Ateities visuomenės institutas“</v>
      </c>
    </row>
    <row r="897" spans="1:9" ht="300">
      <c r="A897" s="11">
        <v>895</v>
      </c>
      <c r="B897" s="18" t="str">
        <f t="shared" si="52"/>
        <v>ĮTRAUKI IR KŪRYBINGA VISUOMENĖ</v>
      </c>
      <c r="C897" s="18" t="str">
        <f t="shared" si="53"/>
        <v>Modernios ugdymosi technologijos ir procesai, skatinantys kūrybiškos ir produktyvios asmenybės tapsmą</v>
      </c>
      <c r="D897" s="18" t="str">
        <f t="shared" si="54"/>
        <v>Eksperimentinė plėtra</v>
      </c>
      <c r="E897" s="104" t="s">
        <v>61</v>
      </c>
      <c r="F897" s="45" t="s">
        <v>2769</v>
      </c>
      <c r="G897" s="27" t="s">
        <v>1902</v>
      </c>
      <c r="H897" s="11">
        <v>13</v>
      </c>
      <c r="I897" s="12" t="str">
        <f t="shared" si="55"/>
        <v>Mykolo Romerio universitetas</v>
      </c>
    </row>
    <row r="898" spans="1:9" ht="105">
      <c r="A898" s="11">
        <v>896</v>
      </c>
      <c r="B898" s="18" t="str">
        <f t="shared" si="52"/>
        <v>ĮTRAUKI IR KŪRYBINGA VISUOMENĖ</v>
      </c>
      <c r="C898" s="18" t="str">
        <f t="shared" si="53"/>
        <v>Modernios ugdymosi technologijos ir procesai, skatinantys kūrybiškos ir produktyvios asmenybės tapsmą</v>
      </c>
      <c r="D898" s="18" t="str">
        <f t="shared" si="54"/>
        <v>Eksperimentinė plėtra</v>
      </c>
      <c r="E898" s="112" t="s">
        <v>61</v>
      </c>
      <c r="F898" s="45" t="s">
        <v>2777</v>
      </c>
      <c r="G898" s="27" t="s">
        <v>2772</v>
      </c>
      <c r="H898" s="11">
        <v>16</v>
      </c>
      <c r="I898" s="12" t="str">
        <f t="shared" si="55"/>
        <v>Šiaulių universitetas</v>
      </c>
    </row>
    <row r="899" spans="1:9" ht="75">
      <c r="A899" s="11">
        <v>897</v>
      </c>
      <c r="B899" s="18" t="str">
        <f t="shared" ref="B899:B962" si="56">IF(ISBLANK(E899), ,VLOOKUP(E899, Kodai,2, FALSE))</f>
        <v>ĮTRAUKI IR KŪRYBINGA VISUOMENĖ</v>
      </c>
      <c r="C899" s="18" t="str">
        <f t="shared" ref="C899:C962" si="57">IF(ISBLANK(E899), ,VLOOKUP(E899, Kodai,3, FALSE))</f>
        <v>Modernios ugdymosi technologijos ir procesai, skatinantys kūrybiškos ir produktyvios asmenybės tapsmą</v>
      </c>
      <c r="D899" s="18" t="str">
        <f t="shared" ref="D899:D962" si="58">IF(ISBLANK(E899), ,VLOOKUP(E899, Kodai,4, FALSE))</f>
        <v>Eksperimentinė plėtra</v>
      </c>
      <c r="E899" s="106" t="s">
        <v>61</v>
      </c>
      <c r="F899" s="52" t="s">
        <v>2780</v>
      </c>
      <c r="G899" s="42" t="s">
        <v>376</v>
      </c>
      <c r="H899" s="11">
        <v>20</v>
      </c>
      <c r="I899" s="12" t="str">
        <f t="shared" ref="I899:I962" si="59">IF(ISBLANK(H899), ,VLOOKUP(H899, Institucijos,2, FALSE))</f>
        <v>Baltijos pažangių technologijų institutas</v>
      </c>
    </row>
    <row r="900" spans="1:9" ht="75">
      <c r="A900" s="11">
        <v>898</v>
      </c>
      <c r="B900" s="18" t="str">
        <f t="shared" si="56"/>
        <v>ĮTRAUKI IR KŪRYBINGA VISUOMENĖ</v>
      </c>
      <c r="C900" s="18" t="str">
        <f t="shared" si="57"/>
        <v>Modernios ugdymosi technologijos ir procesai, skatinantys kūrybiškos ir produktyvios asmenybės tapsmą</v>
      </c>
      <c r="D900" s="18" t="str">
        <f t="shared" si="58"/>
        <v>Eksperimentinė plėtra</v>
      </c>
      <c r="E900" s="105" t="s">
        <v>61</v>
      </c>
      <c r="F900" s="45" t="s">
        <v>2816</v>
      </c>
      <c r="G900" s="27" t="s">
        <v>2669</v>
      </c>
      <c r="H900" s="11">
        <v>24</v>
      </c>
      <c r="I900" s="12" t="str">
        <f t="shared" si="59"/>
        <v>Lietuvos edukologijos universitetas</v>
      </c>
    </row>
    <row r="901" spans="1:9" ht="75">
      <c r="A901" s="11">
        <v>899</v>
      </c>
      <c r="B901" s="18" t="str">
        <f t="shared" si="56"/>
        <v>ĮTRAUKI IR KŪRYBINGA VISUOMENĖ</v>
      </c>
      <c r="C901" s="18" t="str">
        <f t="shared" si="57"/>
        <v>Modernios ugdymosi technologijos ir procesai, skatinantys kūrybiškos ir produktyvios asmenybės tapsmą</v>
      </c>
      <c r="D901" s="18" t="str">
        <f t="shared" si="58"/>
        <v>Eksperimentinė plėtra</v>
      </c>
      <c r="E901" s="104" t="s">
        <v>61</v>
      </c>
      <c r="F901" s="45" t="s">
        <v>2848</v>
      </c>
      <c r="G901" s="27" t="s">
        <v>2849</v>
      </c>
      <c r="H901" s="11">
        <v>33</v>
      </c>
      <c r="I901" s="12" t="str">
        <f t="shared" si="59"/>
        <v>Vilniaus Gedimino technikos universitetas</v>
      </c>
    </row>
    <row r="902" spans="1:9" ht="165">
      <c r="A902" s="11">
        <v>900</v>
      </c>
      <c r="B902" s="18" t="str">
        <f t="shared" si="56"/>
        <v>ĮTRAUKI IR KŪRYBINGA VISUOMENĖ</v>
      </c>
      <c r="C902" s="18" t="str">
        <f t="shared" si="57"/>
        <v>Modernios ugdymosi technologijos ir procesai, skatinantys kūrybiškos ir produktyvios asmenybės tapsmą</v>
      </c>
      <c r="D902" s="18" t="str">
        <f t="shared" si="58"/>
        <v>Eksperimentinė plėtra</v>
      </c>
      <c r="E902" s="104" t="s">
        <v>61</v>
      </c>
      <c r="F902" s="45" t="s">
        <v>2839</v>
      </c>
      <c r="G902" s="27" t="s">
        <v>2840</v>
      </c>
      <c r="H902" s="11">
        <v>32</v>
      </c>
      <c r="I902" s="12" t="str">
        <f t="shared" si="59"/>
        <v>Vilniaus universitetas</v>
      </c>
    </row>
    <row r="903" spans="1:9" ht="75">
      <c r="A903" s="11">
        <v>901</v>
      </c>
      <c r="B903" s="18" t="str">
        <f t="shared" si="56"/>
        <v>ĮTRAUKI IR KŪRYBINGA VISUOMENĖ</v>
      </c>
      <c r="C903" s="18" t="str">
        <f t="shared" si="57"/>
        <v>Modernios ugdymosi technologijos ir procesai, skatinantys kūrybiškos ir produktyvios asmenybės tapsmą</v>
      </c>
      <c r="D903" s="18" t="str">
        <f t="shared" si="58"/>
        <v>Eksperimentinė plėtra</v>
      </c>
      <c r="E903" s="105" t="s">
        <v>61</v>
      </c>
      <c r="F903" s="45" t="s">
        <v>2778</v>
      </c>
      <c r="G903" s="27" t="s">
        <v>324</v>
      </c>
      <c r="H903" s="11">
        <v>18</v>
      </c>
      <c r="I903" s="12" t="str">
        <f t="shared" si="59"/>
        <v>Valstybinis mokslinių tyrimų institutas Fizinių ir technologijos mokslų centras</v>
      </c>
    </row>
    <row r="904" spans="1:9" ht="75">
      <c r="A904" s="11">
        <v>902</v>
      </c>
      <c r="B904" s="18" t="str">
        <f t="shared" si="56"/>
        <v>ĮTRAUKI IR KŪRYBINGA VISUOMENĖ</v>
      </c>
      <c r="C904" s="18" t="str">
        <f t="shared" si="57"/>
        <v>Modernios ugdymosi technologijos ir procesai, skatinantys kūrybiškos ir produktyvios asmenybės tapsmą</v>
      </c>
      <c r="D904" s="18" t="str">
        <f t="shared" si="58"/>
        <v>Eksperimentinė plėtra</v>
      </c>
      <c r="E904" s="106" t="s">
        <v>61</v>
      </c>
      <c r="F904" s="52" t="s">
        <v>2779</v>
      </c>
      <c r="G904" s="42" t="s">
        <v>1121</v>
      </c>
      <c r="H904" s="11">
        <v>20</v>
      </c>
      <c r="I904" s="12" t="str">
        <f t="shared" si="59"/>
        <v>Baltijos pažangių technologijų institutas</v>
      </c>
    </row>
    <row r="905" spans="1:9" ht="75">
      <c r="A905" s="11">
        <v>903</v>
      </c>
      <c r="B905" s="18" t="str">
        <f t="shared" si="56"/>
        <v>ĮTRAUKI IR KŪRYBINGA VISUOMENĖ</v>
      </c>
      <c r="C905" s="18" t="str">
        <f t="shared" si="57"/>
        <v>Modernios ugdymosi technologijos ir procesai, skatinantys kūrybiškos ir produktyvios asmenybės tapsmą</v>
      </c>
      <c r="D905" s="18" t="str">
        <f t="shared" si="58"/>
        <v>Eksperimentinė plėtra</v>
      </c>
      <c r="E905" s="106" t="s">
        <v>61</v>
      </c>
      <c r="F905" s="52" t="s">
        <v>2785</v>
      </c>
      <c r="G905" s="42" t="s">
        <v>367</v>
      </c>
      <c r="H905" s="11">
        <v>20</v>
      </c>
      <c r="I905" s="12" t="str">
        <f t="shared" si="59"/>
        <v>Baltijos pažangių technologijų institutas</v>
      </c>
    </row>
    <row r="906" spans="1:9" ht="75">
      <c r="A906" s="11">
        <v>904</v>
      </c>
      <c r="B906" s="18" t="str">
        <f t="shared" si="56"/>
        <v>ĮTRAUKI IR KŪRYBINGA VISUOMENĖ</v>
      </c>
      <c r="C906" s="18" t="str">
        <f t="shared" si="57"/>
        <v>Modernios ugdymosi technologijos ir procesai, skatinantys kūrybiškos ir produktyvios asmenybės tapsmą</v>
      </c>
      <c r="D906" s="18" t="str">
        <f t="shared" si="58"/>
        <v>Eksperimentinė plėtra</v>
      </c>
      <c r="E906" s="106" t="s">
        <v>61</v>
      </c>
      <c r="F906" s="52" t="s">
        <v>2783</v>
      </c>
      <c r="G906" s="42" t="s">
        <v>367</v>
      </c>
      <c r="H906" s="11">
        <v>20</v>
      </c>
      <c r="I906" s="12" t="str">
        <f t="shared" si="59"/>
        <v>Baltijos pažangių technologijų institutas</v>
      </c>
    </row>
    <row r="907" spans="1:9" ht="75">
      <c r="A907" s="11">
        <v>905</v>
      </c>
      <c r="B907" s="18" t="str">
        <f t="shared" si="56"/>
        <v>ĮTRAUKI IR KŪRYBINGA VISUOMENĖ</v>
      </c>
      <c r="C907" s="18" t="str">
        <f t="shared" si="57"/>
        <v>Modernios ugdymosi technologijos ir procesai, skatinantys kūrybiškos ir produktyvios asmenybės tapsmą</v>
      </c>
      <c r="D907" s="18" t="str">
        <f t="shared" si="58"/>
        <v>Eksperimentinė plėtra</v>
      </c>
      <c r="E907" s="106" t="s">
        <v>61</v>
      </c>
      <c r="F907" s="52" t="s">
        <v>2786</v>
      </c>
      <c r="G907" s="42" t="s">
        <v>367</v>
      </c>
      <c r="H907" s="11">
        <v>20</v>
      </c>
      <c r="I907" s="12" t="str">
        <f t="shared" si="59"/>
        <v>Baltijos pažangių technologijų institutas</v>
      </c>
    </row>
    <row r="908" spans="1:9" ht="75">
      <c r="A908" s="11">
        <v>906</v>
      </c>
      <c r="B908" s="18" t="str">
        <f t="shared" si="56"/>
        <v>ĮTRAUKI IR KŪRYBINGA VISUOMENĖ</v>
      </c>
      <c r="C908" s="18" t="str">
        <f t="shared" si="57"/>
        <v>Modernios ugdymosi technologijos ir procesai, skatinantys kūrybiškos ir produktyvios asmenybės tapsmą</v>
      </c>
      <c r="D908" s="18" t="str">
        <f t="shared" si="58"/>
        <v>Eksperimentinė plėtra</v>
      </c>
      <c r="E908" s="106" t="s">
        <v>61</v>
      </c>
      <c r="F908" s="52" t="s">
        <v>2784</v>
      </c>
      <c r="G908" s="42" t="s">
        <v>367</v>
      </c>
      <c r="H908" s="11">
        <v>20</v>
      </c>
      <c r="I908" s="12" t="str">
        <f t="shared" si="59"/>
        <v>Baltijos pažangių technologijų institutas</v>
      </c>
    </row>
    <row r="909" spans="1:9" ht="75">
      <c r="A909" s="11">
        <v>907</v>
      </c>
      <c r="B909" s="18" t="str">
        <f t="shared" si="56"/>
        <v>ĮTRAUKI IR KŪRYBINGA VISUOMENĖ</v>
      </c>
      <c r="C909" s="18" t="str">
        <f t="shared" si="57"/>
        <v>Modernios ugdymosi technologijos ir procesai, skatinantys kūrybiškos ir produktyvios asmenybės tapsmą</v>
      </c>
      <c r="D909" s="18" t="str">
        <f t="shared" si="58"/>
        <v>Eksperimentinė plėtra</v>
      </c>
      <c r="E909" s="106" t="s">
        <v>61</v>
      </c>
      <c r="F909" s="52" t="s">
        <v>2782</v>
      </c>
      <c r="G909" s="42" t="s">
        <v>1066</v>
      </c>
      <c r="H909" s="11">
        <v>20</v>
      </c>
      <c r="I909" s="12" t="str">
        <f t="shared" si="59"/>
        <v>Baltijos pažangių technologijų institutas</v>
      </c>
    </row>
    <row r="910" spans="1:9" ht="75">
      <c r="A910" s="11">
        <v>908</v>
      </c>
      <c r="B910" s="18" t="str">
        <f t="shared" si="56"/>
        <v>ĮTRAUKI IR KŪRYBINGA VISUOMENĖ</v>
      </c>
      <c r="C910" s="18" t="str">
        <f t="shared" si="57"/>
        <v>Modernios ugdymosi technologijos ir procesai, skatinantys kūrybiškos ir produktyvios asmenybės tapsmą</v>
      </c>
      <c r="D910" s="18" t="str">
        <f t="shared" si="58"/>
        <v>Eksperimentinė plėtra</v>
      </c>
      <c r="E910" s="106" t="s">
        <v>61</v>
      </c>
      <c r="F910" s="52" t="s">
        <v>2781</v>
      </c>
      <c r="G910" s="42" t="s">
        <v>1066</v>
      </c>
      <c r="H910" s="11">
        <v>20</v>
      </c>
      <c r="I910" s="12" t="str">
        <f t="shared" si="59"/>
        <v>Baltijos pažangių technologijų institutas</v>
      </c>
    </row>
    <row r="911" spans="1:9" ht="75">
      <c r="A911" s="11">
        <v>909</v>
      </c>
      <c r="B911" s="18" t="str">
        <f t="shared" si="56"/>
        <v>ĮTRAUKI IR KŪRYBINGA VISUOMENĖ</v>
      </c>
      <c r="C911" s="18" t="str">
        <f t="shared" si="57"/>
        <v>Modernios ugdymosi technologijos ir procesai, skatinantys kūrybiškos ir produktyvios asmenybės tapsmą</v>
      </c>
      <c r="D911" s="18" t="str">
        <f t="shared" si="58"/>
        <v>Eksperimentinė plėtra</v>
      </c>
      <c r="E911" s="104" t="s">
        <v>61</v>
      </c>
      <c r="F911" s="45" t="s">
        <v>2751</v>
      </c>
      <c r="G911" s="27" t="s">
        <v>2750</v>
      </c>
      <c r="H911" s="11">
        <v>9</v>
      </c>
      <c r="I911" s="12" t="str">
        <f t="shared" si="59"/>
        <v>Šiaulių valstybinė kolegija</v>
      </c>
    </row>
    <row r="912" spans="1:9" ht="75">
      <c r="A912" s="11">
        <v>910</v>
      </c>
      <c r="B912" s="18" t="str">
        <f t="shared" si="56"/>
        <v>ĮTRAUKI IR KŪRYBINGA VISUOMENĖ</v>
      </c>
      <c r="C912" s="18" t="str">
        <f t="shared" si="57"/>
        <v>Modernios ugdymosi technologijos ir procesai, skatinantys kūrybiškos ir produktyvios asmenybės tapsmą</v>
      </c>
      <c r="D912" s="18" t="str">
        <f t="shared" si="58"/>
        <v>Eksperimentinė plėtra</v>
      </c>
      <c r="E912" s="104" t="s">
        <v>61</v>
      </c>
      <c r="F912" s="45" t="s">
        <v>2843</v>
      </c>
      <c r="G912" s="27" t="s">
        <v>2045</v>
      </c>
      <c r="H912" s="11">
        <v>32</v>
      </c>
      <c r="I912" s="12" t="str">
        <f t="shared" si="59"/>
        <v>Vilniaus universitetas</v>
      </c>
    </row>
    <row r="913" spans="1:9" ht="75">
      <c r="A913" s="11">
        <v>911</v>
      </c>
      <c r="B913" s="18" t="str">
        <f t="shared" si="56"/>
        <v>ĮTRAUKI IR KŪRYBINGA VISUOMENĖ</v>
      </c>
      <c r="C913" s="18" t="str">
        <f t="shared" si="57"/>
        <v>Modernios ugdymosi technologijos ir procesai, skatinantys kūrybiškos ir produktyvios asmenybės tapsmą</v>
      </c>
      <c r="D913" s="18" t="str">
        <f t="shared" si="58"/>
        <v>Eksperimentinė plėtra</v>
      </c>
      <c r="E913" s="104" t="s">
        <v>61</v>
      </c>
      <c r="F913" s="45" t="s">
        <v>2841</v>
      </c>
      <c r="G913" s="27" t="s">
        <v>2045</v>
      </c>
      <c r="H913" s="11">
        <v>32</v>
      </c>
      <c r="I913" s="12" t="str">
        <f t="shared" si="59"/>
        <v>Vilniaus universitetas</v>
      </c>
    </row>
    <row r="914" spans="1:9" ht="120">
      <c r="A914" s="11">
        <v>912</v>
      </c>
      <c r="B914" s="18" t="str">
        <f t="shared" si="56"/>
        <v>ĮTRAUKI IR KŪRYBINGA VISUOMENĖ</v>
      </c>
      <c r="C914" s="18" t="str">
        <f t="shared" si="57"/>
        <v>Modernios ugdymosi technologijos ir procesai, skatinantys kūrybiškos ir produktyvios asmenybės tapsmą</v>
      </c>
      <c r="D914" s="18" t="str">
        <f t="shared" si="58"/>
        <v>Eksperimentinė plėtra</v>
      </c>
      <c r="E914" s="105" t="s">
        <v>61</v>
      </c>
      <c r="F914" s="45" t="s">
        <v>2745</v>
      </c>
      <c r="G914" s="27" t="s">
        <v>2558</v>
      </c>
      <c r="H914" s="11">
        <v>6</v>
      </c>
      <c r="I914" s="12" t="str">
        <f t="shared" si="59"/>
        <v>VšĮ „Ateities visuomenės institutas“</v>
      </c>
    </row>
    <row r="915" spans="1:9" ht="75">
      <c r="A915" s="11">
        <v>913</v>
      </c>
      <c r="B915" s="18" t="str">
        <f t="shared" si="56"/>
        <v>ĮTRAUKI IR KŪRYBINGA VISUOMENĖ</v>
      </c>
      <c r="C915" s="18" t="str">
        <f t="shared" si="57"/>
        <v>Modernios ugdymosi technologijos ir procesai, skatinantys kūrybiškos ir produktyvios asmenybės tapsmą</v>
      </c>
      <c r="D915" s="18" t="str">
        <f t="shared" si="58"/>
        <v>Eksperimentinė plėtra</v>
      </c>
      <c r="E915" s="104" t="s">
        <v>61</v>
      </c>
      <c r="F915" s="45" t="s">
        <v>2851</v>
      </c>
      <c r="G915" s="27" t="s">
        <v>716</v>
      </c>
      <c r="H915" s="11">
        <v>33</v>
      </c>
      <c r="I915" s="12" t="str">
        <f t="shared" si="59"/>
        <v>Vilniaus Gedimino technikos universitetas</v>
      </c>
    </row>
    <row r="916" spans="1:9" ht="75">
      <c r="A916" s="11">
        <v>914</v>
      </c>
      <c r="B916" s="18" t="str">
        <f t="shared" si="56"/>
        <v>ĮTRAUKI IR KŪRYBINGA VISUOMENĖ</v>
      </c>
      <c r="C916" s="18" t="str">
        <f t="shared" si="57"/>
        <v>Modernios ugdymosi technologijos ir procesai, skatinantys kūrybiškos ir produktyvios asmenybės tapsmą</v>
      </c>
      <c r="D916" s="18" t="str">
        <f t="shared" si="58"/>
        <v>Eksperimentinė plėtra</v>
      </c>
      <c r="E916" s="104" t="s">
        <v>61</v>
      </c>
      <c r="F916" s="45" t="s">
        <v>2856</v>
      </c>
      <c r="G916" s="27" t="s">
        <v>463</v>
      </c>
      <c r="H916" s="11">
        <v>33</v>
      </c>
      <c r="I916" s="12" t="str">
        <f t="shared" si="59"/>
        <v>Vilniaus Gedimino technikos universitetas</v>
      </c>
    </row>
    <row r="917" spans="1:9" ht="75">
      <c r="A917" s="11">
        <v>915</v>
      </c>
      <c r="B917" s="18" t="str">
        <f t="shared" si="56"/>
        <v>ĮTRAUKI IR KŪRYBINGA VISUOMENĖ</v>
      </c>
      <c r="C917" s="18" t="str">
        <f t="shared" si="57"/>
        <v>Modernios ugdymosi technologijos ir procesai, skatinantys kūrybiškos ir produktyvios asmenybės tapsmą</v>
      </c>
      <c r="D917" s="18" t="str">
        <f t="shared" si="58"/>
        <v>Eksperimentinė plėtra</v>
      </c>
      <c r="E917" s="104" t="s">
        <v>61</v>
      </c>
      <c r="F917" s="45" t="s">
        <v>2850</v>
      </c>
      <c r="G917" s="27" t="s">
        <v>463</v>
      </c>
      <c r="H917" s="11">
        <v>33</v>
      </c>
      <c r="I917" s="12" t="str">
        <f t="shared" si="59"/>
        <v>Vilniaus Gedimino technikos universitetas</v>
      </c>
    </row>
    <row r="918" spans="1:9" ht="75">
      <c r="A918" s="11">
        <v>916</v>
      </c>
      <c r="B918" s="18" t="str">
        <f t="shared" si="56"/>
        <v>ĮTRAUKI IR KŪRYBINGA VISUOMENĖ</v>
      </c>
      <c r="C918" s="18" t="str">
        <f t="shared" si="57"/>
        <v>Modernios ugdymosi technologijos ir procesai, skatinantys kūrybiškos ir produktyvios asmenybės tapsmą</v>
      </c>
      <c r="D918" s="18" t="str">
        <f t="shared" si="58"/>
        <v>Eksperimentinė plėtra</v>
      </c>
      <c r="E918" s="105" t="s">
        <v>61</v>
      </c>
      <c r="F918" s="45" t="s">
        <v>2770</v>
      </c>
      <c r="G918" s="27" t="s">
        <v>1902</v>
      </c>
      <c r="H918" s="11">
        <v>13</v>
      </c>
      <c r="I918" s="12" t="str">
        <f t="shared" si="59"/>
        <v>Mykolo Romerio universitetas</v>
      </c>
    </row>
    <row r="919" spans="1:9" ht="75">
      <c r="A919" s="11">
        <v>917</v>
      </c>
      <c r="B919" s="18" t="str">
        <f t="shared" si="56"/>
        <v>ĮTRAUKI IR KŪRYBINGA VISUOMENĖ</v>
      </c>
      <c r="C919" s="18" t="str">
        <f t="shared" si="57"/>
        <v>Modernios ugdymosi technologijos ir procesai, skatinantys kūrybiškos ir produktyvios asmenybės tapsmą</v>
      </c>
      <c r="D919" s="18" t="str">
        <f t="shared" si="58"/>
        <v>Eksperimentinė plėtra</v>
      </c>
      <c r="E919" s="104" t="s">
        <v>61</v>
      </c>
      <c r="F919" s="45" t="s">
        <v>2825</v>
      </c>
      <c r="G919" s="27" t="s">
        <v>2821</v>
      </c>
      <c r="H919" s="11">
        <v>30</v>
      </c>
      <c r="I919" s="12" t="str">
        <f t="shared" si="59"/>
        <v>VšĮ Vilniaus universiteto Tarptautinio verslo mokykla</v>
      </c>
    </row>
    <row r="920" spans="1:9" ht="75">
      <c r="A920" s="11">
        <v>918</v>
      </c>
      <c r="B920" s="18" t="str">
        <f t="shared" si="56"/>
        <v>ĮTRAUKI IR KŪRYBINGA VISUOMENĖ</v>
      </c>
      <c r="C920" s="18" t="str">
        <f t="shared" si="57"/>
        <v>Modernios ugdymosi technologijos ir procesai, skatinantys kūrybiškos ir produktyvios asmenybės tapsmą</v>
      </c>
      <c r="D920" s="18" t="str">
        <f t="shared" si="58"/>
        <v>Eksperimentinė plėtra</v>
      </c>
      <c r="E920" s="104" t="s">
        <v>61</v>
      </c>
      <c r="F920" s="45" t="s">
        <v>2852</v>
      </c>
      <c r="G920" s="27" t="s">
        <v>1859</v>
      </c>
      <c r="H920" s="11">
        <v>33</v>
      </c>
      <c r="I920" s="12" t="str">
        <f t="shared" si="59"/>
        <v>Vilniaus Gedimino technikos universitetas</v>
      </c>
    </row>
    <row r="921" spans="1:9" ht="75">
      <c r="A921" s="11">
        <v>919</v>
      </c>
      <c r="B921" s="18" t="str">
        <f t="shared" si="56"/>
        <v>ĮTRAUKI IR KŪRYBINGA VISUOMENĖ</v>
      </c>
      <c r="C921" s="18" t="str">
        <f t="shared" si="57"/>
        <v>Modernios ugdymosi technologijos ir procesai, skatinantys kūrybiškos ir produktyvios asmenybės tapsmą</v>
      </c>
      <c r="D921" s="18" t="str">
        <f t="shared" si="58"/>
        <v>Eksperimentinė plėtra</v>
      </c>
      <c r="E921" s="104" t="s">
        <v>61</v>
      </c>
      <c r="F921" s="45" t="s">
        <v>2766</v>
      </c>
      <c r="G921" s="27" t="s">
        <v>1902</v>
      </c>
      <c r="H921" s="11">
        <v>13</v>
      </c>
      <c r="I921" s="12" t="str">
        <f t="shared" si="59"/>
        <v>Mykolo Romerio universitetas</v>
      </c>
    </row>
    <row r="922" spans="1:9" ht="120">
      <c r="A922" s="11">
        <v>920</v>
      </c>
      <c r="B922" s="18" t="str">
        <f t="shared" si="56"/>
        <v>ĮTRAUKI IR KŪRYBINGA VISUOMENĖ</v>
      </c>
      <c r="C922" s="18" t="str">
        <f t="shared" si="57"/>
        <v>Modernios ugdymosi technologijos ir procesai, skatinantys kūrybiškos ir produktyvios asmenybės tapsmą</v>
      </c>
      <c r="D922" s="18" t="str">
        <f t="shared" si="58"/>
        <v>Eksperimentinė plėtra</v>
      </c>
      <c r="E922" s="104" t="s">
        <v>61</v>
      </c>
      <c r="F922" s="45" t="s">
        <v>2858</v>
      </c>
      <c r="G922" s="27" t="s">
        <v>2859</v>
      </c>
      <c r="H922" s="11">
        <v>37</v>
      </c>
      <c r="I922" s="12" t="str">
        <f t="shared" si="59"/>
        <v>ISM Vadybos ir ekonomikos universitetas</v>
      </c>
    </row>
    <row r="923" spans="1:9" ht="75">
      <c r="A923" s="11">
        <v>921</v>
      </c>
      <c r="B923" s="18" t="str">
        <f t="shared" si="56"/>
        <v>ĮTRAUKI IR KŪRYBINGA VISUOMENĖ</v>
      </c>
      <c r="C923" s="18" t="str">
        <f t="shared" si="57"/>
        <v>Modernios ugdymosi technologijos ir procesai, skatinantys kūrybiškos ir produktyvios asmenybės tapsmą</v>
      </c>
      <c r="D923" s="18" t="str">
        <f t="shared" si="58"/>
        <v>Moksliniai tyrimai</v>
      </c>
      <c r="E923" s="105" t="s">
        <v>62</v>
      </c>
      <c r="F923" s="45" t="s">
        <v>2680</v>
      </c>
      <c r="G923" s="27" t="s">
        <v>2673</v>
      </c>
      <c r="H923" s="11">
        <v>24</v>
      </c>
      <c r="I923" s="12" t="str">
        <f t="shared" si="59"/>
        <v>Lietuvos edukologijos universitetas</v>
      </c>
    </row>
    <row r="924" spans="1:9" ht="75">
      <c r="A924" s="11">
        <v>922</v>
      </c>
      <c r="B924" s="18" t="str">
        <f t="shared" si="56"/>
        <v>ĮTRAUKI IR KŪRYBINGA VISUOMENĖ</v>
      </c>
      <c r="C924" s="18" t="str">
        <f t="shared" si="57"/>
        <v>Modernios ugdymosi technologijos ir procesai, skatinantys kūrybiškos ir produktyvios asmenybės tapsmą</v>
      </c>
      <c r="D924" s="18" t="str">
        <f t="shared" si="58"/>
        <v>Moksliniai tyrimai</v>
      </c>
      <c r="E924" s="104" t="s">
        <v>62</v>
      </c>
      <c r="F924" s="45" t="s">
        <v>2701</v>
      </c>
      <c r="G924" s="27" t="s">
        <v>2699</v>
      </c>
      <c r="H924" s="11">
        <v>25</v>
      </c>
      <c r="I924" s="12" t="str">
        <f t="shared" si="59"/>
        <v>VšĮ Lietuvos verslo kolegija</v>
      </c>
    </row>
    <row r="925" spans="1:9" ht="75">
      <c r="A925" s="11">
        <v>923</v>
      </c>
      <c r="B925" s="18" t="str">
        <f t="shared" si="56"/>
        <v>ĮTRAUKI IR KŪRYBINGA VISUOMENĖ</v>
      </c>
      <c r="C925" s="18" t="str">
        <f t="shared" si="57"/>
        <v>Modernios ugdymosi technologijos ir procesai, skatinantys kūrybiškos ir produktyvios asmenybės tapsmą</v>
      </c>
      <c r="D925" s="18" t="str">
        <f t="shared" si="58"/>
        <v>Moksliniai tyrimai</v>
      </c>
      <c r="E925" s="104" t="s">
        <v>62</v>
      </c>
      <c r="F925" s="45" t="s">
        <v>2629</v>
      </c>
      <c r="G925" s="27" t="s">
        <v>2630</v>
      </c>
      <c r="H925" s="11">
        <v>23</v>
      </c>
      <c r="I925" s="12" t="str">
        <f t="shared" si="59"/>
        <v>Klaipėdos universitetas</v>
      </c>
    </row>
    <row r="926" spans="1:9" ht="75">
      <c r="A926" s="11">
        <v>924</v>
      </c>
      <c r="B926" s="18" t="str">
        <f t="shared" si="56"/>
        <v>ĮTRAUKI IR KŪRYBINGA VISUOMENĖ</v>
      </c>
      <c r="C926" s="18" t="str">
        <f t="shared" si="57"/>
        <v>Modernios ugdymosi technologijos ir procesai, skatinantys kūrybiškos ir produktyvios asmenybės tapsmą</v>
      </c>
      <c r="D926" s="18" t="str">
        <f t="shared" si="58"/>
        <v>Moksliniai tyrimai</v>
      </c>
      <c r="E926" s="104" t="s">
        <v>62</v>
      </c>
      <c r="F926" s="45" t="s">
        <v>2846</v>
      </c>
      <c r="G926" s="27" t="s">
        <v>2847</v>
      </c>
      <c r="H926" s="11">
        <v>33</v>
      </c>
      <c r="I926" s="12" t="str">
        <f t="shared" si="59"/>
        <v>Vilniaus Gedimino technikos universitetas</v>
      </c>
    </row>
    <row r="927" spans="1:9" ht="75">
      <c r="A927" s="11">
        <v>925</v>
      </c>
      <c r="B927" s="18" t="str">
        <f t="shared" si="56"/>
        <v>ĮTRAUKI IR KŪRYBINGA VISUOMENĖ</v>
      </c>
      <c r="C927" s="18" t="str">
        <f t="shared" si="57"/>
        <v>Modernios ugdymosi technologijos ir procesai, skatinantys kūrybiškos ir produktyvios asmenybės tapsmą</v>
      </c>
      <c r="D927" s="18" t="str">
        <f t="shared" si="58"/>
        <v>Moksliniai tyrimai</v>
      </c>
      <c r="E927" s="104" t="s">
        <v>62</v>
      </c>
      <c r="F927" s="45" t="s">
        <v>2822</v>
      </c>
      <c r="G927" s="27" t="s">
        <v>2821</v>
      </c>
      <c r="H927" s="11">
        <v>30</v>
      </c>
      <c r="I927" s="12" t="str">
        <f t="shared" si="59"/>
        <v>VšĮ Vilniaus universiteto Tarptautinio verslo mokykla</v>
      </c>
    </row>
    <row r="928" spans="1:9" ht="75">
      <c r="A928" s="11">
        <v>926</v>
      </c>
      <c r="B928" s="18" t="str">
        <f t="shared" si="56"/>
        <v>ĮTRAUKI IR KŪRYBINGA VISUOMENĖ</v>
      </c>
      <c r="C928" s="18" t="str">
        <f t="shared" si="57"/>
        <v>Modernios ugdymosi technologijos ir procesai, skatinantys kūrybiškos ir produktyvios asmenybės tapsmą</v>
      </c>
      <c r="D928" s="18" t="str">
        <f t="shared" si="58"/>
        <v>Moksliniai tyrimai</v>
      </c>
      <c r="E928" s="105" t="s">
        <v>62</v>
      </c>
      <c r="F928" s="45" t="s">
        <v>2883</v>
      </c>
      <c r="G928" s="27" t="s">
        <v>2884</v>
      </c>
      <c r="H928" s="11">
        <v>37</v>
      </c>
      <c r="I928" s="12" t="str">
        <f t="shared" si="59"/>
        <v>ISM Vadybos ir ekonomikos universitetas</v>
      </c>
    </row>
    <row r="929" spans="1:9" ht="75">
      <c r="A929" s="11">
        <v>927</v>
      </c>
      <c r="B929" s="18" t="str">
        <f t="shared" si="56"/>
        <v>ĮTRAUKI IR KŪRYBINGA VISUOMENĖ</v>
      </c>
      <c r="C929" s="18" t="str">
        <f t="shared" si="57"/>
        <v>Modernios ugdymosi technologijos ir procesai, skatinantys kūrybiškos ir produktyvios asmenybės tapsmą</v>
      </c>
      <c r="D929" s="18" t="str">
        <f t="shared" si="58"/>
        <v>Moksliniai tyrimai</v>
      </c>
      <c r="E929" s="104" t="s">
        <v>62</v>
      </c>
      <c r="F929" s="45" t="s">
        <v>2869</v>
      </c>
      <c r="G929" s="27" t="s">
        <v>2821</v>
      </c>
      <c r="H929" s="11">
        <v>30</v>
      </c>
      <c r="I929" s="12" t="str">
        <f t="shared" si="59"/>
        <v>VšĮ Vilniaus universiteto Tarptautinio verslo mokykla</v>
      </c>
    </row>
    <row r="930" spans="1:9" ht="90">
      <c r="A930" s="11">
        <v>928</v>
      </c>
      <c r="B930" s="18" t="str">
        <f t="shared" si="56"/>
        <v>ĮTRAUKI IR KŪRYBINGA VISUOMENĖ</v>
      </c>
      <c r="C930" s="18" t="str">
        <f t="shared" si="57"/>
        <v>Modernios ugdymosi technologijos ir procesai, skatinantys kūrybiškos ir produktyvios asmenybės tapsmą</v>
      </c>
      <c r="D930" s="18" t="str">
        <f t="shared" si="58"/>
        <v>Moksliniai tyrimai</v>
      </c>
      <c r="E930" s="104" t="s">
        <v>62</v>
      </c>
      <c r="F930" s="45" t="s">
        <v>2566</v>
      </c>
      <c r="G930" s="27" t="s">
        <v>1902</v>
      </c>
      <c r="H930" s="11">
        <v>13</v>
      </c>
      <c r="I930" s="12" t="str">
        <f t="shared" si="59"/>
        <v>Mykolo Romerio universitetas</v>
      </c>
    </row>
    <row r="931" spans="1:9" ht="75">
      <c r="A931" s="11">
        <v>929</v>
      </c>
      <c r="B931" s="18" t="str">
        <f t="shared" si="56"/>
        <v>ĮTRAUKI IR KŪRYBINGA VISUOMENĖ</v>
      </c>
      <c r="C931" s="18" t="str">
        <f t="shared" si="57"/>
        <v>Modernios ugdymosi technologijos ir procesai, skatinantys kūrybiškos ir produktyvios asmenybės tapsmą</v>
      </c>
      <c r="D931" s="18" t="str">
        <f t="shared" si="58"/>
        <v>Moksliniai tyrimai</v>
      </c>
      <c r="E931" s="110" t="s">
        <v>62</v>
      </c>
      <c r="F931" s="56" t="s">
        <v>2603</v>
      </c>
      <c r="G931" s="29" t="s">
        <v>230</v>
      </c>
      <c r="H931" s="11">
        <v>22</v>
      </c>
      <c r="I931" s="12" t="str">
        <f t="shared" si="59"/>
        <v>VšĮ Kauno technologijos universitetas</v>
      </c>
    </row>
    <row r="932" spans="1:9" ht="75">
      <c r="A932" s="11">
        <v>930</v>
      </c>
      <c r="B932" s="18" t="str">
        <f t="shared" si="56"/>
        <v>ĮTRAUKI IR KŪRYBINGA VISUOMENĖ</v>
      </c>
      <c r="C932" s="18" t="str">
        <f t="shared" si="57"/>
        <v>Modernios ugdymosi technologijos ir procesai, skatinantys kūrybiškos ir produktyvios asmenybės tapsmą</v>
      </c>
      <c r="D932" s="18" t="str">
        <f t="shared" si="58"/>
        <v>Moksliniai tyrimai</v>
      </c>
      <c r="E932" s="106" t="s">
        <v>62</v>
      </c>
      <c r="F932" s="52" t="s">
        <v>2864</v>
      </c>
      <c r="G932" s="42" t="s">
        <v>367</v>
      </c>
      <c r="H932" s="11">
        <v>20</v>
      </c>
      <c r="I932" s="12" t="str">
        <f t="shared" si="59"/>
        <v>Baltijos pažangių technologijų institutas</v>
      </c>
    </row>
    <row r="933" spans="1:9" ht="75">
      <c r="A933" s="11">
        <v>931</v>
      </c>
      <c r="B933" s="18" t="str">
        <f t="shared" si="56"/>
        <v>ĮTRAUKI IR KŪRYBINGA VISUOMENĖ</v>
      </c>
      <c r="C933" s="18" t="str">
        <f t="shared" si="57"/>
        <v>Modernios ugdymosi technologijos ir procesai, skatinantys kūrybiškos ir produktyvios asmenybės tapsmą</v>
      </c>
      <c r="D933" s="18" t="str">
        <f t="shared" si="58"/>
        <v>Moksliniai tyrimai</v>
      </c>
      <c r="E933" s="105" t="s">
        <v>62</v>
      </c>
      <c r="F933" s="45" t="s">
        <v>2864</v>
      </c>
      <c r="G933" s="27" t="s">
        <v>2871</v>
      </c>
      <c r="H933" s="11">
        <v>31</v>
      </c>
      <c r="I933" s="12" t="str">
        <f t="shared" si="59"/>
        <v>Vytauto Didžiojo universitetas</v>
      </c>
    </row>
    <row r="934" spans="1:9" ht="75">
      <c r="A934" s="11">
        <v>932</v>
      </c>
      <c r="B934" s="18" t="str">
        <f t="shared" si="56"/>
        <v>ĮTRAUKI IR KŪRYBINGA VISUOMENĖ</v>
      </c>
      <c r="C934" s="18" t="str">
        <f t="shared" si="57"/>
        <v>Modernios ugdymosi technologijos ir procesai, skatinantys kūrybiškos ir produktyvios asmenybės tapsmą</v>
      </c>
      <c r="D934" s="18" t="str">
        <f t="shared" si="58"/>
        <v>Moksliniai tyrimai</v>
      </c>
      <c r="E934" s="105" t="s">
        <v>62</v>
      </c>
      <c r="F934" s="45" t="s">
        <v>2652</v>
      </c>
      <c r="G934" s="27" t="s">
        <v>2653</v>
      </c>
      <c r="H934" s="11">
        <v>24</v>
      </c>
      <c r="I934" s="12" t="str">
        <f t="shared" si="59"/>
        <v>Lietuvos edukologijos universitetas</v>
      </c>
    </row>
    <row r="935" spans="1:9" ht="75">
      <c r="A935" s="11">
        <v>933</v>
      </c>
      <c r="B935" s="18" t="str">
        <f t="shared" si="56"/>
        <v>ĮTRAUKI IR KŪRYBINGA VISUOMENĖ</v>
      </c>
      <c r="C935" s="18" t="str">
        <f t="shared" si="57"/>
        <v>Modernios ugdymosi technologijos ir procesai, skatinantys kūrybiškos ir produktyvios asmenybės tapsmą</v>
      </c>
      <c r="D935" s="18" t="str">
        <f t="shared" si="58"/>
        <v>Moksliniai tyrimai</v>
      </c>
      <c r="E935" s="104" t="s">
        <v>62</v>
      </c>
      <c r="F935" s="45" t="s">
        <v>2854</v>
      </c>
      <c r="G935" s="27" t="s">
        <v>512</v>
      </c>
      <c r="H935" s="11">
        <v>33</v>
      </c>
      <c r="I935" s="12" t="str">
        <f t="shared" si="59"/>
        <v>Vilniaus Gedimino technikos universitetas</v>
      </c>
    </row>
    <row r="936" spans="1:9" ht="75">
      <c r="A936" s="11">
        <v>934</v>
      </c>
      <c r="B936" s="18" t="str">
        <f t="shared" si="56"/>
        <v>ĮTRAUKI IR KŪRYBINGA VISUOMENĖ</v>
      </c>
      <c r="C936" s="18" t="str">
        <f t="shared" si="57"/>
        <v>Modernios ugdymosi technologijos ir procesai, skatinantys kūrybiškos ir produktyvios asmenybės tapsmą</v>
      </c>
      <c r="D936" s="18" t="str">
        <f t="shared" si="58"/>
        <v>Moksliniai tyrimai</v>
      </c>
      <c r="E936" s="104" t="s">
        <v>62</v>
      </c>
      <c r="F936" s="45" t="s">
        <v>2733</v>
      </c>
      <c r="G936" s="27" t="s">
        <v>512</v>
      </c>
      <c r="H936" s="11">
        <v>33</v>
      </c>
      <c r="I936" s="12" t="str">
        <f t="shared" si="59"/>
        <v>Vilniaus Gedimino technikos universitetas</v>
      </c>
    </row>
    <row r="937" spans="1:9" ht="75">
      <c r="A937" s="11">
        <v>935</v>
      </c>
      <c r="B937" s="18" t="str">
        <f t="shared" si="56"/>
        <v>ĮTRAUKI IR KŪRYBINGA VISUOMENĖ</v>
      </c>
      <c r="C937" s="18" t="str">
        <f t="shared" si="57"/>
        <v>Modernios ugdymosi technologijos ir procesai, skatinantys kūrybiškos ir produktyvios asmenybės tapsmą</v>
      </c>
      <c r="D937" s="18" t="str">
        <f t="shared" si="58"/>
        <v>Moksliniai tyrimai</v>
      </c>
      <c r="E937" s="105" t="s">
        <v>62</v>
      </c>
      <c r="F937" s="45" t="s">
        <v>2645</v>
      </c>
      <c r="G937" s="27" t="s">
        <v>2646</v>
      </c>
      <c r="H937" s="11">
        <v>24</v>
      </c>
      <c r="I937" s="12" t="str">
        <f t="shared" si="59"/>
        <v>Lietuvos edukologijos universitetas</v>
      </c>
    </row>
    <row r="938" spans="1:9" ht="75">
      <c r="A938" s="11">
        <v>936</v>
      </c>
      <c r="B938" s="18" t="str">
        <f t="shared" si="56"/>
        <v>ĮTRAUKI IR KŪRYBINGA VISUOMENĖ</v>
      </c>
      <c r="C938" s="18" t="str">
        <f t="shared" si="57"/>
        <v>Modernios ugdymosi technologijos ir procesai, skatinantys kūrybiškos ir produktyvios asmenybės tapsmą</v>
      </c>
      <c r="D938" s="18" t="str">
        <f t="shared" si="58"/>
        <v>Moksliniai tyrimai</v>
      </c>
      <c r="E938" s="104" t="s">
        <v>62</v>
      </c>
      <c r="F938" s="45" t="s">
        <v>2837</v>
      </c>
      <c r="G938" s="27" t="s">
        <v>2838</v>
      </c>
      <c r="H938" s="11">
        <v>32</v>
      </c>
      <c r="I938" s="12" t="str">
        <f t="shared" si="59"/>
        <v>Vilniaus universitetas</v>
      </c>
    </row>
    <row r="939" spans="1:9" ht="75">
      <c r="A939" s="11">
        <v>937</v>
      </c>
      <c r="B939" s="18" t="str">
        <f t="shared" si="56"/>
        <v>ĮTRAUKI IR KŪRYBINGA VISUOMENĖ</v>
      </c>
      <c r="C939" s="18" t="str">
        <f t="shared" si="57"/>
        <v>Modernios ugdymosi technologijos ir procesai, skatinantys kūrybiškos ir produktyvios asmenybės tapsmą</v>
      </c>
      <c r="D939" s="18" t="str">
        <f t="shared" si="58"/>
        <v>Moksliniai tyrimai</v>
      </c>
      <c r="E939" s="104" t="s">
        <v>62</v>
      </c>
      <c r="F939" s="45" t="s">
        <v>2799</v>
      </c>
      <c r="G939" s="27" t="s">
        <v>2634</v>
      </c>
      <c r="H939" s="11">
        <v>23</v>
      </c>
      <c r="I939" s="12" t="str">
        <f t="shared" si="59"/>
        <v>Klaipėdos universitetas</v>
      </c>
    </row>
    <row r="940" spans="1:9" ht="75">
      <c r="A940" s="11">
        <v>938</v>
      </c>
      <c r="B940" s="18" t="str">
        <f t="shared" si="56"/>
        <v>ĮTRAUKI IR KŪRYBINGA VISUOMENĖ</v>
      </c>
      <c r="C940" s="18" t="str">
        <f t="shared" si="57"/>
        <v>Modernios ugdymosi technologijos ir procesai, skatinantys kūrybiškos ir produktyvios asmenybės tapsmą</v>
      </c>
      <c r="D940" s="18" t="str">
        <f t="shared" si="58"/>
        <v>Moksliniai tyrimai</v>
      </c>
      <c r="E940" s="105" t="s">
        <v>62</v>
      </c>
      <c r="F940" s="45" t="s">
        <v>2649</v>
      </c>
      <c r="G940" s="27" t="s">
        <v>2650</v>
      </c>
      <c r="H940" s="11">
        <v>24</v>
      </c>
      <c r="I940" s="12" t="str">
        <f t="shared" si="59"/>
        <v>Lietuvos edukologijos universitetas</v>
      </c>
    </row>
    <row r="941" spans="1:9" ht="75">
      <c r="A941" s="11">
        <v>939</v>
      </c>
      <c r="B941" s="18" t="str">
        <f t="shared" si="56"/>
        <v>ĮTRAUKI IR KŪRYBINGA VISUOMENĖ</v>
      </c>
      <c r="C941" s="18" t="str">
        <f t="shared" si="57"/>
        <v>Modernios ugdymosi technologijos ir procesai, skatinantys kūrybiškos ir produktyvios asmenybės tapsmą</v>
      </c>
      <c r="D941" s="18" t="str">
        <f t="shared" si="58"/>
        <v>Moksliniai tyrimai</v>
      </c>
      <c r="E941" s="105" t="s">
        <v>62</v>
      </c>
      <c r="F941" s="45" t="s">
        <v>2668</v>
      </c>
      <c r="G941" s="27" t="s">
        <v>2669</v>
      </c>
      <c r="H941" s="11">
        <v>24</v>
      </c>
      <c r="I941" s="12" t="str">
        <f t="shared" si="59"/>
        <v>Lietuvos edukologijos universitetas</v>
      </c>
    </row>
    <row r="942" spans="1:9" ht="75">
      <c r="A942" s="11">
        <v>940</v>
      </c>
      <c r="B942" s="18" t="str">
        <f t="shared" si="56"/>
        <v>ĮTRAUKI IR KŪRYBINGA VISUOMENĖ</v>
      </c>
      <c r="C942" s="18" t="str">
        <f t="shared" si="57"/>
        <v>Modernios ugdymosi technologijos ir procesai, skatinantys kūrybiškos ir produktyvios asmenybės tapsmą</v>
      </c>
      <c r="D942" s="18" t="str">
        <f t="shared" si="58"/>
        <v>Moksliniai tyrimai</v>
      </c>
      <c r="E942" s="105" t="s">
        <v>62</v>
      </c>
      <c r="F942" s="45" t="s">
        <v>2663</v>
      </c>
      <c r="G942" s="27" t="s">
        <v>2660</v>
      </c>
      <c r="H942" s="11">
        <v>24</v>
      </c>
      <c r="I942" s="12" t="str">
        <f t="shared" si="59"/>
        <v>Lietuvos edukologijos universitetas</v>
      </c>
    </row>
    <row r="943" spans="1:9" ht="75">
      <c r="A943" s="11">
        <v>941</v>
      </c>
      <c r="B943" s="18" t="str">
        <f t="shared" si="56"/>
        <v>ĮTRAUKI IR KŪRYBINGA VISUOMENĖ</v>
      </c>
      <c r="C943" s="18" t="str">
        <f t="shared" si="57"/>
        <v>Modernios ugdymosi technologijos ir procesai, skatinantys kūrybiškos ir produktyvios asmenybės tapsmą</v>
      </c>
      <c r="D943" s="18" t="str">
        <f t="shared" si="58"/>
        <v>Moksliniai tyrimai</v>
      </c>
      <c r="E943" s="110" t="s">
        <v>62</v>
      </c>
      <c r="F943" s="56" t="s">
        <v>2617</v>
      </c>
      <c r="G943" s="29" t="s">
        <v>230</v>
      </c>
      <c r="H943" s="11">
        <v>22</v>
      </c>
      <c r="I943" s="12" t="str">
        <f t="shared" si="59"/>
        <v>VšĮ Kauno technologijos universitetas</v>
      </c>
    </row>
    <row r="944" spans="1:9" ht="75">
      <c r="A944" s="11">
        <v>942</v>
      </c>
      <c r="B944" s="18" t="str">
        <f t="shared" si="56"/>
        <v>ĮTRAUKI IR KŪRYBINGA VISUOMENĖ</v>
      </c>
      <c r="C944" s="18" t="str">
        <f t="shared" si="57"/>
        <v>Modernios ugdymosi technologijos ir procesai, skatinantys kūrybiškos ir produktyvios asmenybės tapsmą</v>
      </c>
      <c r="D944" s="18" t="str">
        <f t="shared" si="58"/>
        <v>Moksliniai tyrimai</v>
      </c>
      <c r="E944" s="105" t="s">
        <v>62</v>
      </c>
      <c r="F944" s="45" t="s">
        <v>2826</v>
      </c>
      <c r="G944" s="27" t="s">
        <v>2821</v>
      </c>
      <c r="H944" s="11">
        <v>30</v>
      </c>
      <c r="I944" s="12" t="str">
        <f t="shared" si="59"/>
        <v>VšĮ Vilniaus universiteto Tarptautinio verslo mokykla</v>
      </c>
    </row>
    <row r="945" spans="1:9" ht="75">
      <c r="A945" s="11">
        <v>943</v>
      </c>
      <c r="B945" s="18" t="str">
        <f t="shared" si="56"/>
        <v>ĮTRAUKI IR KŪRYBINGA VISUOMENĖ</v>
      </c>
      <c r="C945" s="18" t="str">
        <f t="shared" si="57"/>
        <v>Modernios ugdymosi technologijos ir procesai, skatinantys kūrybiškos ir produktyvios asmenybės tapsmą</v>
      </c>
      <c r="D945" s="18" t="str">
        <f t="shared" si="58"/>
        <v>Moksliniai tyrimai</v>
      </c>
      <c r="E945" s="104" t="s">
        <v>62</v>
      </c>
      <c r="F945" s="45" t="s">
        <v>2798</v>
      </c>
      <c r="G945" s="27" t="s">
        <v>2634</v>
      </c>
      <c r="H945" s="11">
        <v>23</v>
      </c>
      <c r="I945" s="12" t="str">
        <f t="shared" si="59"/>
        <v>Klaipėdos universitetas</v>
      </c>
    </row>
    <row r="946" spans="1:9" ht="75">
      <c r="A946" s="11">
        <v>944</v>
      </c>
      <c r="B946" s="18" t="str">
        <f t="shared" si="56"/>
        <v>ĮTRAUKI IR KŪRYBINGA VISUOMENĖ</v>
      </c>
      <c r="C946" s="18" t="str">
        <f t="shared" si="57"/>
        <v>Modernios ugdymosi technologijos ir procesai, skatinantys kūrybiškos ir produktyvios asmenybės tapsmą</v>
      </c>
      <c r="D946" s="18" t="str">
        <f t="shared" si="58"/>
        <v>Moksliniai tyrimai</v>
      </c>
      <c r="E946" s="105" t="s">
        <v>62</v>
      </c>
      <c r="F946" s="45" t="s">
        <v>2863</v>
      </c>
      <c r="G946" s="27" t="s">
        <v>1005</v>
      </c>
      <c r="H946" s="11">
        <v>17</v>
      </c>
      <c r="I946" s="12" t="str">
        <f t="shared" si="59"/>
        <v>Lietuvos sveikatos mokslų universitetas</v>
      </c>
    </row>
    <row r="947" spans="1:9" ht="75">
      <c r="A947" s="11">
        <v>945</v>
      </c>
      <c r="B947" s="18" t="str">
        <f t="shared" si="56"/>
        <v>ĮTRAUKI IR KŪRYBINGA VISUOMENĖ</v>
      </c>
      <c r="C947" s="18" t="str">
        <f t="shared" si="57"/>
        <v>Modernios ugdymosi technologijos ir procesai, skatinantys kūrybiškos ir produktyvios asmenybės tapsmą</v>
      </c>
      <c r="D947" s="18" t="str">
        <f t="shared" si="58"/>
        <v>Moksliniai tyrimai</v>
      </c>
      <c r="E947" s="105" t="s">
        <v>62</v>
      </c>
      <c r="F947" s="45" t="s">
        <v>2675</v>
      </c>
      <c r="G947" s="27" t="s">
        <v>2673</v>
      </c>
      <c r="H947" s="11">
        <v>24</v>
      </c>
      <c r="I947" s="12" t="str">
        <f t="shared" si="59"/>
        <v>Lietuvos edukologijos universitetas</v>
      </c>
    </row>
    <row r="948" spans="1:9" ht="75">
      <c r="A948" s="11">
        <v>946</v>
      </c>
      <c r="B948" s="18" t="str">
        <f t="shared" si="56"/>
        <v>ĮTRAUKI IR KŪRYBINGA VISUOMENĖ</v>
      </c>
      <c r="C948" s="18" t="str">
        <f t="shared" si="57"/>
        <v>Modernios ugdymosi technologijos ir procesai, skatinantys kūrybiškos ir produktyvios asmenybės tapsmą</v>
      </c>
      <c r="D948" s="18" t="str">
        <f t="shared" si="58"/>
        <v>Moksliniai tyrimai</v>
      </c>
      <c r="E948" s="104" t="s">
        <v>62</v>
      </c>
      <c r="F948" s="45" t="s">
        <v>2873</v>
      </c>
      <c r="G948" s="27" t="s">
        <v>2874</v>
      </c>
      <c r="H948" s="11">
        <v>31</v>
      </c>
      <c r="I948" s="12" t="str">
        <f t="shared" si="59"/>
        <v>Vytauto Didžiojo universitetas</v>
      </c>
    </row>
    <row r="949" spans="1:9" ht="75">
      <c r="A949" s="11">
        <v>947</v>
      </c>
      <c r="B949" s="18" t="str">
        <f t="shared" si="56"/>
        <v>ĮTRAUKI IR KŪRYBINGA VISUOMENĖ</v>
      </c>
      <c r="C949" s="18" t="str">
        <f t="shared" si="57"/>
        <v>Modernios ugdymosi technologijos ir procesai, skatinantys kūrybiškos ir produktyvios asmenybės tapsmą</v>
      </c>
      <c r="D949" s="18" t="str">
        <f t="shared" si="58"/>
        <v>Moksliniai tyrimai</v>
      </c>
      <c r="E949" s="104" t="s">
        <v>62</v>
      </c>
      <c r="F949" s="45" t="s">
        <v>2638</v>
      </c>
      <c r="G949" s="27" t="s">
        <v>2639</v>
      </c>
      <c r="H949" s="11">
        <v>23</v>
      </c>
      <c r="I949" s="12" t="str">
        <f t="shared" si="59"/>
        <v>Klaipėdos universitetas</v>
      </c>
    </row>
    <row r="950" spans="1:9" ht="75">
      <c r="A950" s="11">
        <v>948</v>
      </c>
      <c r="B950" s="18" t="str">
        <f t="shared" si="56"/>
        <v>ĮTRAUKI IR KŪRYBINGA VISUOMENĖ</v>
      </c>
      <c r="C950" s="18" t="str">
        <f t="shared" si="57"/>
        <v>Modernios ugdymosi technologijos ir procesai, skatinantys kūrybiškos ir produktyvios asmenybės tapsmą</v>
      </c>
      <c r="D950" s="18" t="str">
        <f t="shared" si="58"/>
        <v>Moksliniai tyrimai</v>
      </c>
      <c r="E950" s="105" t="s">
        <v>62</v>
      </c>
      <c r="F950" s="45" t="s">
        <v>2805</v>
      </c>
      <c r="G950" s="27" t="s">
        <v>2806</v>
      </c>
      <c r="H950" s="11">
        <v>24</v>
      </c>
      <c r="I950" s="12" t="str">
        <f t="shared" si="59"/>
        <v>Lietuvos edukologijos universitetas</v>
      </c>
    </row>
    <row r="951" spans="1:9" ht="75">
      <c r="A951" s="11">
        <v>949</v>
      </c>
      <c r="B951" s="18" t="str">
        <f t="shared" si="56"/>
        <v>ĮTRAUKI IR KŪRYBINGA VISUOMENĖ</v>
      </c>
      <c r="C951" s="18" t="str">
        <f t="shared" si="57"/>
        <v>Modernios ugdymosi technologijos ir procesai, skatinantys kūrybiškos ir produktyvios asmenybės tapsmą</v>
      </c>
      <c r="D951" s="18" t="str">
        <f t="shared" si="58"/>
        <v>Moksliniai tyrimai</v>
      </c>
      <c r="E951" s="105" t="s">
        <v>62</v>
      </c>
      <c r="F951" s="45" t="s">
        <v>2801</v>
      </c>
      <c r="G951" s="27" t="s">
        <v>2802</v>
      </c>
      <c r="H951" s="11">
        <v>24</v>
      </c>
      <c r="I951" s="12" t="str">
        <f t="shared" si="59"/>
        <v>Lietuvos edukologijos universitetas</v>
      </c>
    </row>
    <row r="952" spans="1:9" ht="75">
      <c r="A952" s="11">
        <v>950</v>
      </c>
      <c r="B952" s="18" t="str">
        <f t="shared" si="56"/>
        <v>ĮTRAUKI IR KŪRYBINGA VISUOMENĖ</v>
      </c>
      <c r="C952" s="18" t="str">
        <f t="shared" si="57"/>
        <v>Modernios ugdymosi technologijos ir procesai, skatinantys kūrybiškos ir produktyvios asmenybės tapsmą</v>
      </c>
      <c r="D952" s="18" t="str">
        <f t="shared" si="58"/>
        <v>Moksliniai tyrimai</v>
      </c>
      <c r="E952" s="105" t="s">
        <v>62</v>
      </c>
      <c r="F952" s="45" t="s">
        <v>2815</v>
      </c>
      <c r="G952" s="27" t="s">
        <v>2669</v>
      </c>
      <c r="H952" s="11">
        <v>24</v>
      </c>
      <c r="I952" s="12" t="str">
        <f t="shared" si="59"/>
        <v>Lietuvos edukologijos universitetas</v>
      </c>
    </row>
    <row r="953" spans="1:9" ht="75">
      <c r="A953" s="11">
        <v>951</v>
      </c>
      <c r="B953" s="18" t="str">
        <f t="shared" si="56"/>
        <v>ĮTRAUKI IR KŪRYBINGA VISUOMENĖ</v>
      </c>
      <c r="C953" s="18" t="str">
        <f t="shared" si="57"/>
        <v>Modernios ugdymosi technologijos ir procesai, skatinantys kūrybiškos ir produktyvios asmenybės tapsmą</v>
      </c>
      <c r="D953" s="18" t="str">
        <f t="shared" si="58"/>
        <v>Moksliniai tyrimai</v>
      </c>
      <c r="E953" s="105" t="s">
        <v>62</v>
      </c>
      <c r="F953" s="45" t="s">
        <v>2686</v>
      </c>
      <c r="G953" s="27" t="s">
        <v>2687</v>
      </c>
      <c r="H953" s="11">
        <v>24</v>
      </c>
      <c r="I953" s="12" t="str">
        <f t="shared" si="59"/>
        <v>Lietuvos edukologijos universitetas</v>
      </c>
    </row>
    <row r="954" spans="1:9" ht="75">
      <c r="A954" s="11">
        <v>952</v>
      </c>
      <c r="B954" s="18" t="str">
        <f t="shared" si="56"/>
        <v>ĮTRAUKI IR KŪRYBINGA VISUOMENĖ</v>
      </c>
      <c r="C954" s="18" t="str">
        <f t="shared" si="57"/>
        <v>Modernios ugdymosi technologijos ir procesai, skatinantys kūrybiškos ir produktyvios asmenybės tapsmą</v>
      </c>
      <c r="D954" s="18" t="str">
        <f t="shared" si="58"/>
        <v>Moksliniai tyrimai</v>
      </c>
      <c r="E954" s="105" t="s">
        <v>62</v>
      </c>
      <c r="F954" s="45" t="s">
        <v>2676</v>
      </c>
      <c r="G954" s="27" t="s">
        <v>2673</v>
      </c>
      <c r="H954" s="11">
        <v>24</v>
      </c>
      <c r="I954" s="12" t="str">
        <f t="shared" si="59"/>
        <v>Lietuvos edukologijos universitetas</v>
      </c>
    </row>
    <row r="955" spans="1:9" ht="75">
      <c r="A955" s="11">
        <v>953</v>
      </c>
      <c r="B955" s="18" t="str">
        <f t="shared" si="56"/>
        <v>ĮTRAUKI IR KŪRYBINGA VISUOMENĖ</v>
      </c>
      <c r="C955" s="18" t="str">
        <f t="shared" si="57"/>
        <v>Modernios ugdymosi technologijos ir procesai, skatinantys kūrybiškos ir produktyvios asmenybės tapsmą</v>
      </c>
      <c r="D955" s="18" t="str">
        <f t="shared" si="58"/>
        <v>Moksliniai tyrimai</v>
      </c>
      <c r="E955" s="106" t="s">
        <v>62</v>
      </c>
      <c r="F955" s="52" t="s">
        <v>2865</v>
      </c>
      <c r="G955" s="42" t="s">
        <v>367</v>
      </c>
      <c r="H955" s="11">
        <v>20</v>
      </c>
      <c r="I955" s="12" t="str">
        <f t="shared" si="59"/>
        <v>Baltijos pažangių technologijų institutas</v>
      </c>
    </row>
    <row r="956" spans="1:9" ht="75">
      <c r="A956" s="11">
        <v>954</v>
      </c>
      <c r="B956" s="18" t="str">
        <f t="shared" si="56"/>
        <v>ĮTRAUKI IR KŪRYBINGA VISUOMENĖ</v>
      </c>
      <c r="C956" s="18" t="str">
        <f t="shared" si="57"/>
        <v>Modernios ugdymosi technologijos ir procesai, skatinantys kūrybiškos ir produktyvios asmenybės tapsmą</v>
      </c>
      <c r="D956" s="18" t="str">
        <f t="shared" si="58"/>
        <v>Moksliniai tyrimai</v>
      </c>
      <c r="E956" s="105" t="s">
        <v>62</v>
      </c>
      <c r="F956" s="45" t="s">
        <v>2865</v>
      </c>
      <c r="G956" s="27" t="s">
        <v>2872</v>
      </c>
      <c r="H956" s="11">
        <v>31</v>
      </c>
      <c r="I956" s="12" t="str">
        <f t="shared" si="59"/>
        <v>Vytauto Didžiojo universitetas</v>
      </c>
    </row>
    <row r="957" spans="1:9" ht="75">
      <c r="A957" s="11">
        <v>955</v>
      </c>
      <c r="B957" s="18" t="str">
        <f t="shared" si="56"/>
        <v>ĮTRAUKI IR KŪRYBINGA VISUOMENĖ</v>
      </c>
      <c r="C957" s="18" t="str">
        <f t="shared" si="57"/>
        <v>Modernios ugdymosi technologijos ir procesai, skatinantys kūrybiškos ir produktyvios asmenybės tapsmą</v>
      </c>
      <c r="D957" s="18" t="str">
        <f t="shared" si="58"/>
        <v>Moksliniai tyrimai</v>
      </c>
      <c r="E957" s="110" t="s">
        <v>62</v>
      </c>
      <c r="F957" s="56" t="s">
        <v>2616</v>
      </c>
      <c r="G957" s="29" t="s">
        <v>230</v>
      </c>
      <c r="H957" s="11">
        <v>22</v>
      </c>
      <c r="I957" s="12" t="str">
        <f t="shared" si="59"/>
        <v>VšĮ Kauno technologijos universitetas</v>
      </c>
    </row>
    <row r="958" spans="1:9" ht="75">
      <c r="A958" s="11">
        <v>956</v>
      </c>
      <c r="B958" s="18" t="str">
        <f t="shared" si="56"/>
        <v>ĮTRAUKI IR KŪRYBINGA VISUOMENĖ</v>
      </c>
      <c r="C958" s="18" t="str">
        <f t="shared" si="57"/>
        <v>Modernios ugdymosi technologijos ir procesai, skatinantys kūrybiškos ir produktyvios asmenybės tapsmą</v>
      </c>
      <c r="D958" s="18" t="str">
        <f t="shared" si="58"/>
        <v>Moksliniai tyrimai</v>
      </c>
      <c r="E958" s="105" t="s">
        <v>62</v>
      </c>
      <c r="F958" s="45" t="s">
        <v>2808</v>
      </c>
      <c r="G958" s="27" t="s">
        <v>2658</v>
      </c>
      <c r="H958" s="11">
        <v>24</v>
      </c>
      <c r="I958" s="12" t="str">
        <f t="shared" si="59"/>
        <v>Lietuvos edukologijos universitetas</v>
      </c>
    </row>
    <row r="959" spans="1:9" ht="75">
      <c r="A959" s="11">
        <v>957</v>
      </c>
      <c r="B959" s="18" t="str">
        <f t="shared" si="56"/>
        <v>ĮTRAUKI IR KŪRYBINGA VISUOMENĖ</v>
      </c>
      <c r="C959" s="18" t="str">
        <f t="shared" si="57"/>
        <v>Modernios ugdymosi technologijos ir procesai, skatinantys kūrybiškos ir produktyvios asmenybės tapsmą</v>
      </c>
      <c r="D959" s="18" t="str">
        <f t="shared" si="58"/>
        <v>Moksliniai tyrimai</v>
      </c>
      <c r="E959" s="105" t="s">
        <v>62</v>
      </c>
      <c r="F959" s="45" t="s">
        <v>2657</v>
      </c>
      <c r="G959" s="27" t="s">
        <v>2658</v>
      </c>
      <c r="H959" s="11">
        <v>24</v>
      </c>
      <c r="I959" s="12" t="str">
        <f t="shared" si="59"/>
        <v>Lietuvos edukologijos universitetas</v>
      </c>
    </row>
    <row r="960" spans="1:9" ht="75">
      <c r="A960" s="11">
        <v>958</v>
      </c>
      <c r="B960" s="18" t="str">
        <f t="shared" si="56"/>
        <v>ĮTRAUKI IR KŪRYBINGA VISUOMENĖ</v>
      </c>
      <c r="C960" s="18" t="str">
        <f t="shared" si="57"/>
        <v>Modernios ugdymosi technologijos ir procesai, skatinantys kūrybiškos ir produktyvios asmenybės tapsmą</v>
      </c>
      <c r="D960" s="18" t="str">
        <f t="shared" si="58"/>
        <v>Moksliniai tyrimai</v>
      </c>
      <c r="E960" s="105" t="s">
        <v>62</v>
      </c>
      <c r="F960" s="45" t="s">
        <v>2862</v>
      </c>
      <c r="G960" s="27" t="s">
        <v>1005</v>
      </c>
      <c r="H960" s="11">
        <v>17</v>
      </c>
      <c r="I960" s="12" t="str">
        <f t="shared" si="59"/>
        <v>Lietuvos sveikatos mokslų universitetas</v>
      </c>
    </row>
    <row r="961" spans="1:9" ht="75">
      <c r="A961" s="11">
        <v>959</v>
      </c>
      <c r="B961" s="18" t="str">
        <f t="shared" si="56"/>
        <v>ĮTRAUKI IR KŪRYBINGA VISUOMENĖ</v>
      </c>
      <c r="C961" s="18" t="str">
        <f t="shared" si="57"/>
        <v>Modernios ugdymosi technologijos ir procesai, skatinantys kūrybiškos ir produktyvios asmenybės tapsmą</v>
      </c>
      <c r="D961" s="18" t="str">
        <f t="shared" si="58"/>
        <v>Moksliniai tyrimai</v>
      </c>
      <c r="E961" s="110" t="s">
        <v>62</v>
      </c>
      <c r="F961" s="56" t="s">
        <v>2615</v>
      </c>
      <c r="G961" s="29" t="s">
        <v>230</v>
      </c>
      <c r="H961" s="11">
        <v>22</v>
      </c>
      <c r="I961" s="12" t="str">
        <f t="shared" si="59"/>
        <v>VšĮ Kauno technologijos universitetas</v>
      </c>
    </row>
    <row r="962" spans="1:9" ht="75">
      <c r="A962" s="11">
        <v>960</v>
      </c>
      <c r="B962" s="18" t="str">
        <f t="shared" si="56"/>
        <v>ĮTRAUKI IR KŪRYBINGA VISUOMENĖ</v>
      </c>
      <c r="C962" s="18" t="str">
        <f t="shared" si="57"/>
        <v>Modernios ugdymosi technologijos ir procesai, skatinantys kūrybiškos ir produktyvios asmenybės tapsmą</v>
      </c>
      <c r="D962" s="18" t="str">
        <f t="shared" si="58"/>
        <v>Moksliniai tyrimai</v>
      </c>
      <c r="E962" s="104" t="s">
        <v>62</v>
      </c>
      <c r="F962" s="45" t="s">
        <v>2631</v>
      </c>
      <c r="G962" s="27" t="s">
        <v>2632</v>
      </c>
      <c r="H962" s="11">
        <v>23</v>
      </c>
      <c r="I962" s="12" t="str">
        <f t="shared" si="59"/>
        <v>Klaipėdos universitetas</v>
      </c>
    </row>
    <row r="963" spans="1:9" ht="75">
      <c r="A963" s="11">
        <v>961</v>
      </c>
      <c r="B963" s="18" t="str">
        <f t="shared" ref="B963:B1026" si="60">IF(ISBLANK(E963), ,VLOOKUP(E963, Kodai,2, FALSE))</f>
        <v>ĮTRAUKI IR KŪRYBINGA VISUOMENĖ</v>
      </c>
      <c r="C963" s="18" t="str">
        <f t="shared" ref="C963:C1026" si="61">IF(ISBLANK(E963), ,VLOOKUP(E963, Kodai,3, FALSE))</f>
        <v>Modernios ugdymosi technologijos ir procesai, skatinantys kūrybiškos ir produktyvios asmenybės tapsmą</v>
      </c>
      <c r="D963" s="18" t="str">
        <f t="shared" ref="D963:D1026" si="62">IF(ISBLANK(E963), ,VLOOKUP(E963, Kodai,4, FALSE))</f>
        <v>Moksliniai tyrimai</v>
      </c>
      <c r="E963" s="105" t="s">
        <v>62</v>
      </c>
      <c r="F963" s="45" t="s">
        <v>2682</v>
      </c>
      <c r="G963" s="27" t="s">
        <v>2673</v>
      </c>
      <c r="H963" s="11">
        <v>24</v>
      </c>
      <c r="I963" s="12" t="str">
        <f t="shared" ref="I963:I1026" si="63">IF(ISBLANK(H963), ,VLOOKUP(H963, Institucijos,2, FALSE))</f>
        <v>Lietuvos edukologijos universitetas</v>
      </c>
    </row>
    <row r="964" spans="1:9" ht="75">
      <c r="A964" s="11">
        <v>962</v>
      </c>
      <c r="B964" s="18" t="str">
        <f t="shared" si="60"/>
        <v>ĮTRAUKI IR KŪRYBINGA VISUOMENĖ</v>
      </c>
      <c r="C964" s="18" t="str">
        <f t="shared" si="61"/>
        <v>Modernios ugdymosi technologijos ir procesai, skatinantys kūrybiškos ir produktyvios asmenybės tapsmą</v>
      </c>
      <c r="D964" s="18" t="str">
        <f t="shared" si="62"/>
        <v>Moksliniai tyrimai</v>
      </c>
      <c r="E964" s="105" t="s">
        <v>62</v>
      </c>
      <c r="F964" s="45" t="s">
        <v>2549</v>
      </c>
      <c r="G964" s="27" t="s">
        <v>2550</v>
      </c>
      <c r="H964" s="11">
        <v>1</v>
      </c>
      <c r="I964" s="12" t="str">
        <f t="shared" si="63"/>
        <v>Viešoji įstaiga Socialinių mokslų kolegija</v>
      </c>
    </row>
    <row r="965" spans="1:9" ht="90">
      <c r="A965" s="11">
        <v>963</v>
      </c>
      <c r="B965" s="18" t="str">
        <f t="shared" si="60"/>
        <v>ĮTRAUKI IR KŪRYBINGA VISUOMENĖ</v>
      </c>
      <c r="C965" s="18" t="str">
        <f t="shared" si="61"/>
        <v>Modernios ugdymosi technologijos ir procesai, skatinantys kūrybiškos ir produktyvios asmenybės tapsmą</v>
      </c>
      <c r="D965" s="18" t="str">
        <f t="shared" si="62"/>
        <v>Moksliniai tyrimai</v>
      </c>
      <c r="E965" s="104" t="s">
        <v>62</v>
      </c>
      <c r="F965" s="45" t="s">
        <v>2819</v>
      </c>
      <c r="G965" s="27" t="s">
        <v>2710</v>
      </c>
      <c r="H965" s="11">
        <v>28</v>
      </c>
      <c r="I965" s="12" t="str">
        <f t="shared" si="63"/>
        <v>Vilniaus technologijų ir dizaino kolegija</v>
      </c>
    </row>
    <row r="966" spans="1:9" ht="75">
      <c r="A966" s="11">
        <v>964</v>
      </c>
      <c r="B966" s="18" t="str">
        <f t="shared" si="60"/>
        <v>ĮTRAUKI IR KŪRYBINGA VISUOMENĖ</v>
      </c>
      <c r="C966" s="18" t="str">
        <f t="shared" si="61"/>
        <v>Modernios ugdymosi technologijos ir procesai, skatinantys kūrybiškos ir produktyvios asmenybės tapsmą</v>
      </c>
      <c r="D966" s="18" t="str">
        <f t="shared" si="62"/>
        <v>Moksliniai tyrimai</v>
      </c>
      <c r="E966" s="105" t="s">
        <v>62</v>
      </c>
      <c r="F966" s="45" t="s">
        <v>2679</v>
      </c>
      <c r="G966" s="27" t="s">
        <v>2673</v>
      </c>
      <c r="H966" s="11">
        <v>24</v>
      </c>
      <c r="I966" s="12" t="str">
        <f t="shared" si="63"/>
        <v>Lietuvos edukologijos universitetas</v>
      </c>
    </row>
    <row r="967" spans="1:9" ht="75">
      <c r="A967" s="11">
        <v>965</v>
      </c>
      <c r="B967" s="18" t="str">
        <f t="shared" si="60"/>
        <v>ĮTRAUKI IR KŪRYBINGA VISUOMENĖ</v>
      </c>
      <c r="C967" s="18" t="str">
        <f t="shared" si="61"/>
        <v>Modernios ugdymosi technologijos ir procesai, skatinantys kūrybiškos ir produktyvios asmenybės tapsmą</v>
      </c>
      <c r="D967" s="18" t="str">
        <f t="shared" si="62"/>
        <v>Moksliniai tyrimai</v>
      </c>
      <c r="E967" s="105" t="s">
        <v>62</v>
      </c>
      <c r="F967" s="45" t="s">
        <v>2666</v>
      </c>
      <c r="G967" s="27" t="s">
        <v>2665</v>
      </c>
      <c r="H967" s="11">
        <v>24</v>
      </c>
      <c r="I967" s="12" t="str">
        <f t="shared" si="63"/>
        <v>Lietuvos edukologijos universitetas</v>
      </c>
    </row>
    <row r="968" spans="1:9" ht="75">
      <c r="A968" s="11">
        <v>966</v>
      </c>
      <c r="B968" s="18" t="str">
        <f t="shared" si="60"/>
        <v>ĮTRAUKI IR KŪRYBINGA VISUOMENĖ</v>
      </c>
      <c r="C968" s="18" t="str">
        <f t="shared" si="61"/>
        <v>Modernios ugdymosi technologijos ir procesai, skatinantys kūrybiškos ir produktyvios asmenybės tapsmą</v>
      </c>
      <c r="D968" s="18" t="str">
        <f t="shared" si="62"/>
        <v>Moksliniai tyrimai</v>
      </c>
      <c r="E968" s="105" t="s">
        <v>62</v>
      </c>
      <c r="F968" s="45" t="s">
        <v>2683</v>
      </c>
      <c r="G968" s="27" t="s">
        <v>2684</v>
      </c>
      <c r="H968" s="11">
        <v>24</v>
      </c>
      <c r="I968" s="12" t="str">
        <f t="shared" si="63"/>
        <v>Lietuvos edukologijos universitetas</v>
      </c>
    </row>
    <row r="969" spans="1:9" ht="75">
      <c r="A969" s="11">
        <v>967</v>
      </c>
      <c r="B969" s="18" t="str">
        <f t="shared" si="60"/>
        <v>ĮTRAUKI IR KŪRYBINGA VISUOMENĖ</v>
      </c>
      <c r="C969" s="18" t="str">
        <f t="shared" si="61"/>
        <v>Modernios ugdymosi technologijos ir procesai, skatinantys kūrybiškos ir produktyvios asmenybės tapsmą</v>
      </c>
      <c r="D969" s="18" t="str">
        <f t="shared" si="62"/>
        <v>Moksliniai tyrimai</v>
      </c>
      <c r="E969" s="104" t="s">
        <v>62</v>
      </c>
      <c r="F969" s="45" t="s">
        <v>2870</v>
      </c>
      <c r="G969" s="27" t="s">
        <v>2821</v>
      </c>
      <c r="H969" s="11">
        <v>30</v>
      </c>
      <c r="I969" s="12" t="str">
        <f t="shared" si="63"/>
        <v>VšĮ Vilniaus universiteto Tarptautinio verslo mokykla</v>
      </c>
    </row>
    <row r="970" spans="1:9" ht="75">
      <c r="A970" s="11">
        <v>968</v>
      </c>
      <c r="B970" s="18" t="str">
        <f t="shared" si="60"/>
        <v>ĮTRAUKI IR KŪRYBINGA VISUOMENĖ</v>
      </c>
      <c r="C970" s="18" t="str">
        <f t="shared" si="61"/>
        <v>Modernios ugdymosi technologijos ir procesai, skatinantys kūrybiškos ir produktyvios asmenybės tapsmą</v>
      </c>
      <c r="D970" s="18" t="str">
        <f t="shared" si="62"/>
        <v>Moksliniai tyrimai</v>
      </c>
      <c r="E970" s="105" t="s">
        <v>62</v>
      </c>
      <c r="F970" s="45" t="s">
        <v>2640</v>
      </c>
      <c r="G970" s="27" t="s">
        <v>2641</v>
      </c>
      <c r="H970" s="11">
        <v>24</v>
      </c>
      <c r="I970" s="12" t="str">
        <f t="shared" si="63"/>
        <v>Lietuvos edukologijos universitetas</v>
      </c>
    </row>
    <row r="971" spans="1:9" ht="75">
      <c r="A971" s="11">
        <v>969</v>
      </c>
      <c r="B971" s="18" t="str">
        <f t="shared" si="60"/>
        <v>ĮTRAUKI IR KŪRYBINGA VISUOMENĖ</v>
      </c>
      <c r="C971" s="18" t="str">
        <f t="shared" si="61"/>
        <v>Modernios ugdymosi technologijos ir procesai, skatinantys kūrybiškos ir produktyvios asmenybės tapsmą</v>
      </c>
      <c r="D971" s="18" t="str">
        <f t="shared" si="62"/>
        <v>Moksliniai tyrimai</v>
      </c>
      <c r="E971" s="105" t="s">
        <v>62</v>
      </c>
      <c r="F971" s="45" t="s">
        <v>2800</v>
      </c>
      <c r="G971" s="27" t="s">
        <v>2641</v>
      </c>
      <c r="H971" s="11">
        <v>24</v>
      </c>
      <c r="I971" s="12" t="str">
        <f t="shared" si="63"/>
        <v>Lietuvos edukologijos universitetas</v>
      </c>
    </row>
    <row r="972" spans="1:9" ht="75">
      <c r="A972" s="11">
        <v>970</v>
      </c>
      <c r="B972" s="18" t="str">
        <f t="shared" si="60"/>
        <v>ĮTRAUKI IR KŪRYBINGA VISUOMENĖ</v>
      </c>
      <c r="C972" s="18" t="str">
        <f t="shared" si="61"/>
        <v>Modernios ugdymosi technologijos ir procesai, skatinantys kūrybiškos ir produktyvios asmenybės tapsmą</v>
      </c>
      <c r="D972" s="18" t="str">
        <f t="shared" si="62"/>
        <v>Moksliniai tyrimai</v>
      </c>
      <c r="E972" s="104" t="s">
        <v>62</v>
      </c>
      <c r="F972" s="45" t="s">
        <v>2572</v>
      </c>
      <c r="G972" s="27" t="s">
        <v>1902</v>
      </c>
      <c r="H972" s="11">
        <v>13</v>
      </c>
      <c r="I972" s="12" t="str">
        <f t="shared" si="63"/>
        <v>Mykolo Romerio universitetas</v>
      </c>
    </row>
    <row r="973" spans="1:9" ht="75">
      <c r="A973" s="11">
        <v>971</v>
      </c>
      <c r="B973" s="18" t="str">
        <f t="shared" si="60"/>
        <v>ĮTRAUKI IR KŪRYBINGA VISUOMENĖ</v>
      </c>
      <c r="C973" s="18" t="str">
        <f t="shared" si="61"/>
        <v>Modernios ugdymosi technologijos ir procesai, skatinantys kūrybiškos ir produktyvios asmenybės tapsmą</v>
      </c>
      <c r="D973" s="18" t="str">
        <f t="shared" si="62"/>
        <v>Moksliniai tyrimai</v>
      </c>
      <c r="E973" s="105" t="s">
        <v>62</v>
      </c>
      <c r="F973" s="45" t="s">
        <v>2716</v>
      </c>
      <c r="G973" s="27" t="s">
        <v>1950</v>
      </c>
      <c r="H973" s="11">
        <v>31</v>
      </c>
      <c r="I973" s="12" t="str">
        <f t="shared" si="63"/>
        <v>Vytauto Didžiojo universitetas</v>
      </c>
    </row>
    <row r="974" spans="1:9" ht="75">
      <c r="A974" s="11">
        <v>972</v>
      </c>
      <c r="B974" s="18" t="str">
        <f t="shared" si="60"/>
        <v>ĮTRAUKI IR KŪRYBINGA VISUOMENĖ</v>
      </c>
      <c r="C974" s="18" t="str">
        <f t="shared" si="61"/>
        <v>Modernios ugdymosi technologijos ir procesai, skatinantys kūrybiškos ir produktyvios asmenybės tapsmą</v>
      </c>
      <c r="D974" s="18" t="str">
        <f t="shared" si="62"/>
        <v>Moksliniai tyrimai</v>
      </c>
      <c r="E974" s="106" t="s">
        <v>62</v>
      </c>
      <c r="F974" s="52" t="s">
        <v>2589</v>
      </c>
      <c r="G974" s="42" t="s">
        <v>367</v>
      </c>
      <c r="H974" s="11">
        <v>20</v>
      </c>
      <c r="I974" s="12" t="str">
        <f t="shared" si="63"/>
        <v>Baltijos pažangių technologijų institutas</v>
      </c>
    </row>
    <row r="975" spans="1:9" ht="75">
      <c r="A975" s="11">
        <v>973</v>
      </c>
      <c r="B975" s="18" t="str">
        <f t="shared" si="60"/>
        <v>ĮTRAUKI IR KŪRYBINGA VISUOMENĖ</v>
      </c>
      <c r="C975" s="18" t="str">
        <f t="shared" si="61"/>
        <v>Modernios ugdymosi technologijos ir procesai, skatinantys kūrybiškos ir produktyvios asmenybės tapsmą</v>
      </c>
      <c r="D975" s="18" t="str">
        <f t="shared" si="62"/>
        <v>Moksliniai tyrimai</v>
      </c>
      <c r="E975" s="105" t="s">
        <v>62</v>
      </c>
      <c r="F975" s="45" t="s">
        <v>2589</v>
      </c>
      <c r="G975" s="27" t="s">
        <v>1950</v>
      </c>
      <c r="H975" s="11">
        <v>31</v>
      </c>
      <c r="I975" s="12" t="str">
        <f t="shared" si="63"/>
        <v>Vytauto Didžiojo universitetas</v>
      </c>
    </row>
    <row r="976" spans="1:9" ht="75">
      <c r="A976" s="11">
        <v>974</v>
      </c>
      <c r="B976" s="18" t="str">
        <f t="shared" si="60"/>
        <v>ĮTRAUKI IR KŪRYBINGA VISUOMENĖ</v>
      </c>
      <c r="C976" s="18" t="str">
        <f t="shared" si="61"/>
        <v>Modernios ugdymosi technologijos ir procesai, skatinantys kūrybiškos ir produktyvios asmenybės tapsmą</v>
      </c>
      <c r="D976" s="18" t="str">
        <f t="shared" si="62"/>
        <v>Moksliniai tyrimai</v>
      </c>
      <c r="E976" s="105" t="s">
        <v>62</v>
      </c>
      <c r="F976" s="45" t="s">
        <v>2717</v>
      </c>
      <c r="G976" s="27" t="s">
        <v>1950</v>
      </c>
      <c r="H976" s="11">
        <v>31</v>
      </c>
      <c r="I976" s="12" t="str">
        <f t="shared" si="63"/>
        <v>Vytauto Didžiojo universitetas</v>
      </c>
    </row>
    <row r="977" spans="1:9" ht="75">
      <c r="A977" s="11">
        <v>975</v>
      </c>
      <c r="B977" s="18" t="str">
        <f t="shared" si="60"/>
        <v>ĮTRAUKI IR KŪRYBINGA VISUOMENĖ</v>
      </c>
      <c r="C977" s="18" t="str">
        <f t="shared" si="61"/>
        <v>Modernios ugdymosi technologijos ir procesai, skatinantys kūrybiškos ir produktyvios asmenybės tapsmą</v>
      </c>
      <c r="D977" s="18" t="str">
        <f t="shared" si="62"/>
        <v>Moksliniai tyrimai</v>
      </c>
      <c r="E977" s="105" t="s">
        <v>62</v>
      </c>
      <c r="F977" s="45" t="s">
        <v>2717</v>
      </c>
      <c r="G977" s="27" t="s">
        <v>1950</v>
      </c>
      <c r="H977" s="11">
        <v>31</v>
      </c>
      <c r="I977" s="12" t="str">
        <f t="shared" si="63"/>
        <v>Vytauto Didžiojo universitetas</v>
      </c>
    </row>
    <row r="978" spans="1:9" ht="75">
      <c r="A978" s="11">
        <v>976</v>
      </c>
      <c r="B978" s="18" t="str">
        <f t="shared" si="60"/>
        <v>ĮTRAUKI IR KŪRYBINGA VISUOMENĖ</v>
      </c>
      <c r="C978" s="18" t="str">
        <f t="shared" si="61"/>
        <v>Modernios ugdymosi technologijos ir procesai, skatinantys kūrybiškos ir produktyvios asmenybės tapsmą</v>
      </c>
      <c r="D978" s="18" t="str">
        <f t="shared" si="62"/>
        <v>Moksliniai tyrimai</v>
      </c>
      <c r="E978" s="105" t="s">
        <v>62</v>
      </c>
      <c r="F978" s="45" t="s">
        <v>2878</v>
      </c>
      <c r="G978" s="27" t="s">
        <v>1950</v>
      </c>
      <c r="H978" s="11">
        <v>31</v>
      </c>
      <c r="I978" s="12" t="str">
        <f t="shared" si="63"/>
        <v>Vytauto Didžiojo universitetas</v>
      </c>
    </row>
    <row r="979" spans="1:9" ht="75">
      <c r="A979" s="11">
        <v>977</v>
      </c>
      <c r="B979" s="18" t="str">
        <f t="shared" si="60"/>
        <v>ĮTRAUKI IR KŪRYBINGA VISUOMENĖ</v>
      </c>
      <c r="C979" s="18" t="str">
        <f t="shared" si="61"/>
        <v>Modernios ugdymosi technologijos ir procesai, skatinantys kūrybiškos ir produktyvios asmenybės tapsmą</v>
      </c>
      <c r="D979" s="18" t="str">
        <f t="shared" si="62"/>
        <v>Moksliniai tyrimai</v>
      </c>
      <c r="E979" s="106" t="s">
        <v>62</v>
      </c>
      <c r="F979" s="52" t="s">
        <v>2590</v>
      </c>
      <c r="G979" s="42" t="s">
        <v>367</v>
      </c>
      <c r="H979" s="11">
        <v>20</v>
      </c>
      <c r="I979" s="12" t="str">
        <f t="shared" si="63"/>
        <v>Baltijos pažangių technologijų institutas</v>
      </c>
    </row>
    <row r="980" spans="1:9" ht="75">
      <c r="A980" s="11">
        <v>978</v>
      </c>
      <c r="B980" s="18" t="str">
        <f t="shared" si="60"/>
        <v>ĮTRAUKI IR KŪRYBINGA VISUOMENĖ</v>
      </c>
      <c r="C980" s="18" t="str">
        <f t="shared" si="61"/>
        <v>Modernios ugdymosi technologijos ir procesai, skatinantys kūrybiškos ir produktyvios asmenybės tapsmą</v>
      </c>
      <c r="D980" s="18" t="str">
        <f t="shared" si="62"/>
        <v>Moksliniai tyrimai</v>
      </c>
      <c r="E980" s="105" t="s">
        <v>62</v>
      </c>
      <c r="F980" s="45" t="s">
        <v>2718</v>
      </c>
      <c r="G980" s="27" t="s">
        <v>1950</v>
      </c>
      <c r="H980" s="11">
        <v>31</v>
      </c>
      <c r="I980" s="12" t="str">
        <f t="shared" si="63"/>
        <v>Vytauto Didžiojo universitetas</v>
      </c>
    </row>
    <row r="981" spans="1:9" ht="75">
      <c r="A981" s="11">
        <v>979</v>
      </c>
      <c r="B981" s="18" t="str">
        <f t="shared" si="60"/>
        <v>ĮTRAUKI IR KŪRYBINGA VISUOMENĖ</v>
      </c>
      <c r="C981" s="18" t="str">
        <f t="shared" si="61"/>
        <v>Modernios ugdymosi technologijos ir procesai, skatinantys kūrybiškos ir produktyvios asmenybės tapsmą</v>
      </c>
      <c r="D981" s="18" t="str">
        <f t="shared" si="62"/>
        <v>Moksliniai tyrimai</v>
      </c>
      <c r="E981" s="105" t="s">
        <v>62</v>
      </c>
      <c r="F981" s="45" t="s">
        <v>2718</v>
      </c>
      <c r="G981" s="27" t="s">
        <v>1950</v>
      </c>
      <c r="H981" s="11">
        <v>31</v>
      </c>
      <c r="I981" s="12" t="str">
        <f t="shared" si="63"/>
        <v>Vytauto Didžiojo universitetas</v>
      </c>
    </row>
    <row r="982" spans="1:9" ht="75">
      <c r="A982" s="11">
        <v>980</v>
      </c>
      <c r="B982" s="18" t="str">
        <f t="shared" si="60"/>
        <v>ĮTRAUKI IR KŪRYBINGA VISUOMENĖ</v>
      </c>
      <c r="C982" s="18" t="str">
        <f t="shared" si="61"/>
        <v>Modernios ugdymosi technologijos ir procesai, skatinantys kūrybiškos ir produktyvios asmenybės tapsmą</v>
      </c>
      <c r="D982" s="18" t="str">
        <f t="shared" si="62"/>
        <v>Moksliniai tyrimai</v>
      </c>
      <c r="E982" s="105" t="s">
        <v>62</v>
      </c>
      <c r="F982" s="45" t="s">
        <v>2664</v>
      </c>
      <c r="G982" s="27" t="s">
        <v>2665</v>
      </c>
      <c r="H982" s="11">
        <v>24</v>
      </c>
      <c r="I982" s="12" t="str">
        <f t="shared" si="63"/>
        <v>Lietuvos edukologijos universitetas</v>
      </c>
    </row>
    <row r="983" spans="1:9" ht="75">
      <c r="A983" s="11">
        <v>981</v>
      </c>
      <c r="B983" s="18" t="str">
        <f t="shared" si="60"/>
        <v>ĮTRAUKI IR KŪRYBINGA VISUOMENĖ</v>
      </c>
      <c r="C983" s="18" t="str">
        <f t="shared" si="61"/>
        <v>Modernios ugdymosi technologijos ir procesai, skatinantys kūrybiškos ir produktyvios asmenybės tapsmą</v>
      </c>
      <c r="D983" s="18" t="str">
        <f t="shared" si="62"/>
        <v>Moksliniai tyrimai</v>
      </c>
      <c r="E983" s="104" t="s">
        <v>62</v>
      </c>
      <c r="F983" s="45" t="s">
        <v>2835</v>
      </c>
      <c r="G983" s="27" t="s">
        <v>2836</v>
      </c>
      <c r="H983" s="11">
        <v>32</v>
      </c>
      <c r="I983" s="12" t="str">
        <f t="shared" si="63"/>
        <v>Vilniaus universitetas</v>
      </c>
    </row>
    <row r="984" spans="1:9" ht="75">
      <c r="A984" s="11">
        <v>982</v>
      </c>
      <c r="B984" s="18" t="str">
        <f t="shared" si="60"/>
        <v>ĮTRAUKI IR KŪRYBINGA VISUOMENĖ</v>
      </c>
      <c r="C984" s="18" t="str">
        <f t="shared" si="61"/>
        <v>Modernios ugdymosi technologijos ir procesai, skatinantys kūrybiškos ir produktyvios asmenybės tapsmą</v>
      </c>
      <c r="D984" s="18" t="str">
        <f t="shared" si="62"/>
        <v>Moksliniai tyrimai</v>
      </c>
      <c r="E984" s="104" t="s">
        <v>62</v>
      </c>
      <c r="F984" s="45" t="s">
        <v>2728</v>
      </c>
      <c r="G984" s="27" t="s">
        <v>2729</v>
      </c>
      <c r="H984" s="11">
        <v>33</v>
      </c>
      <c r="I984" s="12" t="str">
        <f t="shared" si="63"/>
        <v>Vilniaus Gedimino technikos universitetas</v>
      </c>
    </row>
    <row r="985" spans="1:9" ht="105">
      <c r="A985" s="11">
        <v>983</v>
      </c>
      <c r="B985" s="18" t="str">
        <f t="shared" si="60"/>
        <v>ĮTRAUKI IR KŪRYBINGA VISUOMENĖ</v>
      </c>
      <c r="C985" s="18" t="str">
        <f t="shared" si="61"/>
        <v>Modernios ugdymosi technologijos ir procesai, skatinantys kūrybiškos ir produktyvios asmenybės tapsmą</v>
      </c>
      <c r="D985" s="18" t="str">
        <f t="shared" si="62"/>
        <v>Moksliniai tyrimai</v>
      </c>
      <c r="E985" s="104" t="s">
        <v>62</v>
      </c>
      <c r="F985" s="45" t="s">
        <v>2567</v>
      </c>
      <c r="G985" s="27" t="s">
        <v>1902</v>
      </c>
      <c r="H985" s="11">
        <v>13</v>
      </c>
      <c r="I985" s="12" t="str">
        <f t="shared" si="63"/>
        <v>Mykolo Romerio universitetas</v>
      </c>
    </row>
    <row r="986" spans="1:9" ht="75">
      <c r="A986" s="11">
        <v>984</v>
      </c>
      <c r="B986" s="18" t="str">
        <f t="shared" si="60"/>
        <v>ĮTRAUKI IR KŪRYBINGA VISUOMENĖ</v>
      </c>
      <c r="C986" s="18" t="str">
        <f t="shared" si="61"/>
        <v>Modernios ugdymosi technologijos ir procesai, skatinantys kūrybiškos ir produktyvios asmenybės tapsmą</v>
      </c>
      <c r="D986" s="18" t="str">
        <f t="shared" si="62"/>
        <v>Moksliniai tyrimai</v>
      </c>
      <c r="E986" s="110" t="s">
        <v>62</v>
      </c>
      <c r="F986" s="56" t="s">
        <v>2791</v>
      </c>
      <c r="G986" s="29" t="s">
        <v>230</v>
      </c>
      <c r="H986" s="11">
        <v>22</v>
      </c>
      <c r="I986" s="12" t="str">
        <f t="shared" si="63"/>
        <v>VšĮ Kauno technologijos universitetas</v>
      </c>
    </row>
    <row r="987" spans="1:9" ht="105">
      <c r="A987" s="11">
        <v>985</v>
      </c>
      <c r="B987" s="18" t="str">
        <f t="shared" si="60"/>
        <v>ĮTRAUKI IR KŪRYBINGA VISUOMENĖ</v>
      </c>
      <c r="C987" s="18" t="str">
        <f t="shared" si="61"/>
        <v>Modernios ugdymosi technologijos ir procesai, skatinantys kūrybiškos ir produktyvios asmenybės tapsmą</v>
      </c>
      <c r="D987" s="18" t="str">
        <f t="shared" si="62"/>
        <v>Moksliniai tyrimai</v>
      </c>
      <c r="E987" s="104" t="s">
        <v>62</v>
      </c>
      <c r="F987" s="45" t="s">
        <v>2875</v>
      </c>
      <c r="G987" s="27" t="s">
        <v>2876</v>
      </c>
      <c r="H987" s="11">
        <v>31</v>
      </c>
      <c r="I987" s="12" t="str">
        <f t="shared" si="63"/>
        <v>Vytauto Didžiojo universitetas</v>
      </c>
    </row>
    <row r="988" spans="1:9" ht="75">
      <c r="A988" s="11">
        <v>986</v>
      </c>
      <c r="B988" s="18" t="str">
        <f t="shared" si="60"/>
        <v>ĮTRAUKI IR KŪRYBINGA VISUOMENĖ</v>
      </c>
      <c r="C988" s="18" t="str">
        <f t="shared" si="61"/>
        <v>Modernios ugdymosi technologijos ir procesai, skatinantys kūrybiškos ir produktyvios asmenybės tapsmą</v>
      </c>
      <c r="D988" s="18" t="str">
        <f t="shared" si="62"/>
        <v>Moksliniai tyrimai</v>
      </c>
      <c r="E988" s="105" t="s">
        <v>62</v>
      </c>
      <c r="F988" s="45" t="s">
        <v>2804</v>
      </c>
      <c r="G988" s="27" t="s">
        <v>2650</v>
      </c>
      <c r="H988" s="11">
        <v>24</v>
      </c>
      <c r="I988" s="12" t="str">
        <f t="shared" si="63"/>
        <v>Lietuvos edukologijos universitetas</v>
      </c>
    </row>
    <row r="989" spans="1:9" ht="75">
      <c r="A989" s="11">
        <v>987</v>
      </c>
      <c r="B989" s="18" t="str">
        <f t="shared" si="60"/>
        <v>ĮTRAUKI IR KŪRYBINGA VISUOMENĖ</v>
      </c>
      <c r="C989" s="18" t="str">
        <f t="shared" si="61"/>
        <v>Modernios ugdymosi technologijos ir procesai, skatinantys kūrybiškos ir produktyvios asmenybės tapsmą</v>
      </c>
      <c r="D989" s="18" t="str">
        <f t="shared" si="62"/>
        <v>Moksliniai tyrimai</v>
      </c>
      <c r="E989" s="110" t="s">
        <v>62</v>
      </c>
      <c r="F989" s="56" t="s">
        <v>2867</v>
      </c>
      <c r="G989" s="29" t="s">
        <v>230</v>
      </c>
      <c r="H989" s="11">
        <v>22</v>
      </c>
      <c r="I989" s="12" t="str">
        <f t="shared" si="63"/>
        <v>VšĮ Kauno technologijos universitetas</v>
      </c>
    </row>
    <row r="990" spans="1:9" ht="75">
      <c r="A990" s="11">
        <v>988</v>
      </c>
      <c r="B990" s="18" t="str">
        <f t="shared" si="60"/>
        <v>ĮTRAUKI IR KŪRYBINGA VISUOMENĖ</v>
      </c>
      <c r="C990" s="18" t="str">
        <f t="shared" si="61"/>
        <v>Modernios ugdymosi technologijos ir procesai, skatinantys kūrybiškos ir produktyvios asmenybės tapsmą</v>
      </c>
      <c r="D990" s="18" t="str">
        <f t="shared" si="62"/>
        <v>Moksliniai tyrimai</v>
      </c>
      <c r="E990" s="104" t="s">
        <v>62</v>
      </c>
      <c r="F990" s="45" t="s">
        <v>2796</v>
      </c>
      <c r="G990" s="27" t="s">
        <v>2634</v>
      </c>
      <c r="H990" s="11">
        <v>23</v>
      </c>
      <c r="I990" s="12" t="str">
        <f t="shared" si="63"/>
        <v>Klaipėdos universitetas</v>
      </c>
    </row>
    <row r="991" spans="1:9" ht="105">
      <c r="A991" s="11">
        <v>989</v>
      </c>
      <c r="B991" s="18" t="str">
        <f t="shared" si="60"/>
        <v>ĮTRAUKI IR KŪRYBINGA VISUOMENĖ</v>
      </c>
      <c r="C991" s="18" t="str">
        <f t="shared" si="61"/>
        <v>Modernios ugdymosi technologijos ir procesai, skatinantys kūrybiškos ir produktyvios asmenybės tapsmą</v>
      </c>
      <c r="D991" s="18" t="str">
        <f t="shared" si="62"/>
        <v>Moksliniai tyrimai</v>
      </c>
      <c r="E991" s="105" t="s">
        <v>62</v>
      </c>
      <c r="F991" s="45" t="s">
        <v>2881</v>
      </c>
      <c r="G991" s="27" t="s">
        <v>2882</v>
      </c>
      <c r="H991" s="11">
        <v>36</v>
      </c>
      <c r="I991" s="12" t="str">
        <f t="shared" si="63"/>
        <v>Lietuvos muzikos ir teatro akademija</v>
      </c>
    </row>
    <row r="992" spans="1:9" ht="75">
      <c r="A992" s="11">
        <v>990</v>
      </c>
      <c r="B992" s="18" t="str">
        <f t="shared" si="60"/>
        <v>ĮTRAUKI IR KŪRYBINGA VISUOMENĖ</v>
      </c>
      <c r="C992" s="18" t="str">
        <f t="shared" si="61"/>
        <v>Modernios ugdymosi technologijos ir procesai, skatinantys kūrybiškos ir produktyvios asmenybės tapsmą</v>
      </c>
      <c r="D992" s="18" t="str">
        <f t="shared" si="62"/>
        <v>Moksliniai tyrimai</v>
      </c>
      <c r="E992" s="110" t="s">
        <v>62</v>
      </c>
      <c r="F992" s="56" t="s">
        <v>2794</v>
      </c>
      <c r="G992" s="29" t="s">
        <v>230</v>
      </c>
      <c r="H992" s="11">
        <v>22</v>
      </c>
      <c r="I992" s="12" t="str">
        <f t="shared" si="63"/>
        <v>VšĮ Kauno technologijos universitetas</v>
      </c>
    </row>
    <row r="993" spans="1:9" ht="75">
      <c r="A993" s="11">
        <v>991</v>
      </c>
      <c r="B993" s="18" t="str">
        <f t="shared" si="60"/>
        <v>ĮTRAUKI IR KŪRYBINGA VISUOMENĖ</v>
      </c>
      <c r="C993" s="18" t="str">
        <f t="shared" si="61"/>
        <v>Modernios ugdymosi technologijos ir procesai, skatinantys kūrybiškos ir produktyvios asmenybės tapsmą</v>
      </c>
      <c r="D993" s="18" t="str">
        <f t="shared" si="62"/>
        <v>Moksliniai tyrimai</v>
      </c>
      <c r="E993" s="110" t="s">
        <v>62</v>
      </c>
      <c r="F993" s="56" t="s">
        <v>2795</v>
      </c>
      <c r="G993" s="29" t="s">
        <v>230</v>
      </c>
      <c r="H993" s="11">
        <v>22</v>
      </c>
      <c r="I993" s="12" t="str">
        <f t="shared" si="63"/>
        <v>VšĮ Kauno technologijos universitetas</v>
      </c>
    </row>
    <row r="994" spans="1:9" ht="75">
      <c r="A994" s="11">
        <v>992</v>
      </c>
      <c r="B994" s="18" t="str">
        <f t="shared" si="60"/>
        <v>ĮTRAUKI IR KŪRYBINGA VISUOMENĖ</v>
      </c>
      <c r="C994" s="18" t="str">
        <f t="shared" si="61"/>
        <v>Modernios ugdymosi technologijos ir procesai, skatinantys kūrybiškos ir produktyvios asmenybės tapsmą</v>
      </c>
      <c r="D994" s="18" t="str">
        <f t="shared" si="62"/>
        <v>Moksliniai tyrimai</v>
      </c>
      <c r="E994" s="105" t="s">
        <v>62</v>
      </c>
      <c r="F994" s="45" t="s">
        <v>2723</v>
      </c>
      <c r="G994" s="27" t="s">
        <v>2724</v>
      </c>
      <c r="H994" s="11">
        <v>32</v>
      </c>
      <c r="I994" s="12" t="str">
        <f t="shared" si="63"/>
        <v>Vilniaus universitetas</v>
      </c>
    </row>
    <row r="995" spans="1:9" ht="135">
      <c r="A995" s="11">
        <v>993</v>
      </c>
      <c r="B995" s="18" t="str">
        <f t="shared" si="60"/>
        <v>ĮTRAUKI IR KŪRYBINGA VISUOMENĖ</v>
      </c>
      <c r="C995" s="18" t="str">
        <f t="shared" si="61"/>
        <v>Modernios ugdymosi technologijos ir procesai, skatinantys kūrybiškos ir produktyvios asmenybės tapsmą</v>
      </c>
      <c r="D995" s="18" t="str">
        <f t="shared" si="62"/>
        <v>Moksliniai tyrimai</v>
      </c>
      <c r="E995" s="104" t="s">
        <v>62</v>
      </c>
      <c r="F995" s="45" t="s">
        <v>2565</v>
      </c>
      <c r="G995" s="27" t="s">
        <v>1902</v>
      </c>
      <c r="H995" s="11">
        <v>13</v>
      </c>
      <c r="I995" s="12" t="str">
        <f t="shared" si="63"/>
        <v>Mykolo Romerio universitetas</v>
      </c>
    </row>
    <row r="996" spans="1:9" ht="75">
      <c r="A996" s="11">
        <v>994</v>
      </c>
      <c r="B996" s="18" t="str">
        <f t="shared" si="60"/>
        <v>ĮTRAUKI IR KŪRYBINGA VISUOMENĖ</v>
      </c>
      <c r="C996" s="18" t="str">
        <f t="shared" si="61"/>
        <v>Modernios ugdymosi technologijos ir procesai, skatinantys kūrybiškos ir produktyvios asmenybės tapsmą</v>
      </c>
      <c r="D996" s="18" t="str">
        <f t="shared" si="62"/>
        <v>Moksliniai tyrimai</v>
      </c>
      <c r="E996" s="105" t="s">
        <v>62</v>
      </c>
      <c r="F996" s="45" t="s">
        <v>2814</v>
      </c>
      <c r="G996" s="27" t="s">
        <v>2694</v>
      </c>
      <c r="H996" s="11">
        <v>24</v>
      </c>
      <c r="I996" s="12" t="str">
        <f t="shared" si="63"/>
        <v>Lietuvos edukologijos universitetas</v>
      </c>
    </row>
    <row r="997" spans="1:9" ht="75">
      <c r="A997" s="11">
        <v>995</v>
      </c>
      <c r="B997" s="18" t="str">
        <f t="shared" si="60"/>
        <v>ĮTRAUKI IR KŪRYBINGA VISUOMENĖ</v>
      </c>
      <c r="C997" s="18" t="str">
        <f t="shared" si="61"/>
        <v>Modernios ugdymosi technologijos ir procesai, skatinantys kūrybiškos ir produktyvios asmenybės tapsmą</v>
      </c>
      <c r="D997" s="18" t="str">
        <f t="shared" si="62"/>
        <v>Moksliniai tyrimai</v>
      </c>
      <c r="E997" s="105" t="s">
        <v>62</v>
      </c>
      <c r="F997" s="45" t="s">
        <v>2807</v>
      </c>
      <c r="G997" s="27" t="s">
        <v>2806</v>
      </c>
      <c r="H997" s="11">
        <v>24</v>
      </c>
      <c r="I997" s="12" t="str">
        <f t="shared" si="63"/>
        <v>Lietuvos edukologijos universitetas</v>
      </c>
    </row>
    <row r="998" spans="1:9" ht="105">
      <c r="A998" s="11">
        <v>996</v>
      </c>
      <c r="B998" s="18" t="str">
        <f t="shared" si="60"/>
        <v>ĮTRAUKI IR KŪRYBINGA VISUOMENĖ</v>
      </c>
      <c r="C998" s="18" t="str">
        <f t="shared" si="61"/>
        <v>Modernios ugdymosi technologijos ir procesai, skatinantys kūrybiškos ir produktyvios asmenybės tapsmą</v>
      </c>
      <c r="D998" s="18" t="str">
        <f t="shared" si="62"/>
        <v>Moksliniai tyrimai</v>
      </c>
      <c r="E998" s="104" t="s">
        <v>62</v>
      </c>
      <c r="F998" s="45" t="s">
        <v>2829</v>
      </c>
      <c r="G998" s="27" t="s">
        <v>2830</v>
      </c>
      <c r="H998" s="11">
        <v>31</v>
      </c>
      <c r="I998" s="12" t="str">
        <f t="shared" si="63"/>
        <v>Vytauto Didžiojo universitetas</v>
      </c>
    </row>
    <row r="999" spans="1:9" ht="90">
      <c r="A999" s="11">
        <v>997</v>
      </c>
      <c r="B999" s="18" t="str">
        <f t="shared" si="60"/>
        <v>ĮTRAUKI IR KŪRYBINGA VISUOMENĖ</v>
      </c>
      <c r="C999" s="18" t="str">
        <f t="shared" si="61"/>
        <v>Modernios ugdymosi technologijos ir procesai, skatinantys kūrybiškos ir produktyvios asmenybės tapsmą</v>
      </c>
      <c r="D999" s="18" t="str">
        <f t="shared" si="62"/>
        <v>Moksliniai tyrimai</v>
      </c>
      <c r="E999" s="112" t="s">
        <v>62</v>
      </c>
      <c r="F999" s="45" t="s">
        <v>2773</v>
      </c>
      <c r="G999" s="27" t="s">
        <v>2774</v>
      </c>
      <c r="H999" s="11">
        <v>16</v>
      </c>
      <c r="I999" s="12" t="str">
        <f t="shared" si="63"/>
        <v>Šiaulių universitetas</v>
      </c>
    </row>
    <row r="1000" spans="1:9" ht="75">
      <c r="A1000" s="11">
        <v>998</v>
      </c>
      <c r="B1000" s="18" t="str">
        <f t="shared" si="60"/>
        <v>ĮTRAUKI IR KŪRYBINGA VISUOMENĖ</v>
      </c>
      <c r="C1000" s="18" t="str">
        <f t="shared" si="61"/>
        <v>Modernios ugdymosi technologijos ir procesai, skatinantys kūrybiškos ir produktyvios asmenybės tapsmą</v>
      </c>
      <c r="D1000" s="18" t="str">
        <f t="shared" si="62"/>
        <v>Moksliniai tyrimai</v>
      </c>
      <c r="E1000" s="105" t="s">
        <v>62</v>
      </c>
      <c r="F1000" s="45" t="s">
        <v>2861</v>
      </c>
      <c r="G1000" s="27" t="s">
        <v>1005</v>
      </c>
      <c r="H1000" s="11">
        <v>17</v>
      </c>
      <c r="I1000" s="12" t="str">
        <f t="shared" si="63"/>
        <v>Lietuvos sveikatos mokslų universitetas</v>
      </c>
    </row>
    <row r="1001" spans="1:9" ht="75">
      <c r="A1001" s="11">
        <v>999</v>
      </c>
      <c r="B1001" s="18" t="str">
        <f t="shared" si="60"/>
        <v>ĮTRAUKI IR KŪRYBINGA VISUOMENĖ</v>
      </c>
      <c r="C1001" s="18" t="str">
        <f t="shared" si="61"/>
        <v>Modernios ugdymosi technologijos ir procesai, skatinantys kūrybiškos ir produktyvios asmenybės tapsmą</v>
      </c>
      <c r="D1001" s="18" t="str">
        <f t="shared" si="62"/>
        <v>Moksliniai tyrimai</v>
      </c>
      <c r="E1001" s="105" t="s">
        <v>62</v>
      </c>
      <c r="F1001" s="45" t="s">
        <v>2860</v>
      </c>
      <c r="G1001" s="27" t="s">
        <v>1005</v>
      </c>
      <c r="H1001" s="11">
        <v>17</v>
      </c>
      <c r="I1001" s="12" t="str">
        <f t="shared" si="63"/>
        <v>Lietuvos sveikatos mokslų universitetas</v>
      </c>
    </row>
    <row r="1002" spans="1:9" ht="300">
      <c r="A1002" s="11">
        <v>1000</v>
      </c>
      <c r="B1002" s="18" t="str">
        <f t="shared" si="60"/>
        <v>ĮTRAUKI IR KŪRYBINGA VISUOMENĖ</v>
      </c>
      <c r="C1002" s="18" t="str">
        <f t="shared" si="61"/>
        <v>Modernios ugdymosi technologijos ir procesai, skatinantys kūrybiškos ir produktyvios asmenybės tapsmą</v>
      </c>
      <c r="D1002" s="18" t="str">
        <f t="shared" si="62"/>
        <v>Moksliniai tyrimai</v>
      </c>
      <c r="E1002" s="110" t="s">
        <v>62</v>
      </c>
      <c r="F1002" s="56" t="s">
        <v>2868</v>
      </c>
      <c r="G1002" s="29" t="s">
        <v>230</v>
      </c>
      <c r="H1002" s="11">
        <v>22</v>
      </c>
      <c r="I1002" s="12" t="str">
        <f t="shared" si="63"/>
        <v>VšĮ Kauno technologijos universitetas</v>
      </c>
    </row>
    <row r="1003" spans="1:9" ht="135">
      <c r="A1003" s="11">
        <v>1001</v>
      </c>
      <c r="B1003" s="18" t="str">
        <f t="shared" si="60"/>
        <v>ĮTRAUKI IR KŪRYBINGA VISUOMENĖ</v>
      </c>
      <c r="C1003" s="18" t="str">
        <f t="shared" si="61"/>
        <v>Modernios ugdymosi technologijos ir procesai, skatinantys kūrybiškos ir produktyvios asmenybės tapsmą</v>
      </c>
      <c r="D1003" s="18" t="str">
        <f t="shared" si="62"/>
        <v>Moksliniai tyrimai</v>
      </c>
      <c r="E1003" s="112" t="s">
        <v>62</v>
      </c>
      <c r="F1003" s="45" t="s">
        <v>2771</v>
      </c>
      <c r="G1003" s="27" t="s">
        <v>2772</v>
      </c>
      <c r="H1003" s="11">
        <v>16</v>
      </c>
      <c r="I1003" s="12" t="str">
        <f t="shared" si="63"/>
        <v>Šiaulių universitetas</v>
      </c>
    </row>
    <row r="1004" spans="1:9" ht="75">
      <c r="A1004" s="11">
        <v>1002</v>
      </c>
      <c r="B1004" s="18" t="str">
        <f t="shared" si="60"/>
        <v>ĮTRAUKI IR KŪRYBINGA VISUOMENĖ</v>
      </c>
      <c r="C1004" s="18" t="str">
        <f t="shared" si="61"/>
        <v>Modernios ugdymosi technologijos ir procesai, skatinantys kūrybiškos ir produktyvios asmenybės tapsmą</v>
      </c>
      <c r="D1004" s="18" t="str">
        <f t="shared" si="62"/>
        <v>Moksliniai tyrimai</v>
      </c>
      <c r="E1004" s="104" t="s">
        <v>62</v>
      </c>
      <c r="F1004" s="45" t="s">
        <v>2571</v>
      </c>
      <c r="G1004" s="27" t="s">
        <v>1902</v>
      </c>
      <c r="H1004" s="11">
        <v>13</v>
      </c>
      <c r="I1004" s="12" t="str">
        <f t="shared" si="63"/>
        <v>Mykolo Romerio universitetas</v>
      </c>
    </row>
    <row r="1005" spans="1:9" ht="75">
      <c r="A1005" s="11">
        <v>1003</v>
      </c>
      <c r="B1005" s="18" t="str">
        <f t="shared" si="60"/>
        <v>ĮTRAUKI IR KŪRYBINGA VISUOMENĖ</v>
      </c>
      <c r="C1005" s="18" t="str">
        <f t="shared" si="61"/>
        <v>Modernios ugdymosi technologijos ir procesai, skatinantys kūrybiškos ir produktyvios asmenybės tapsmą</v>
      </c>
      <c r="D1005" s="18" t="str">
        <f t="shared" si="62"/>
        <v>Moksliniai tyrimai</v>
      </c>
      <c r="E1005" s="105" t="s">
        <v>62</v>
      </c>
      <c r="F1005" s="45" t="s">
        <v>2803</v>
      </c>
      <c r="G1005" s="27" t="s">
        <v>2650</v>
      </c>
      <c r="H1005" s="11">
        <v>24</v>
      </c>
      <c r="I1005" s="12" t="str">
        <f t="shared" si="63"/>
        <v>Lietuvos edukologijos universitetas</v>
      </c>
    </row>
    <row r="1006" spans="1:9" ht="75">
      <c r="A1006" s="11">
        <v>1004</v>
      </c>
      <c r="B1006" s="18" t="str">
        <f t="shared" si="60"/>
        <v>ĮTRAUKI IR KŪRYBINGA VISUOMENĖ</v>
      </c>
      <c r="C1006" s="18" t="str">
        <f t="shared" si="61"/>
        <v>Modernios ugdymosi technologijos ir procesai, skatinantys kūrybiškos ir produktyvios asmenybės tapsmą</v>
      </c>
      <c r="D1006" s="18" t="str">
        <f t="shared" si="62"/>
        <v>Moksliniai tyrimai</v>
      </c>
      <c r="E1006" s="110" t="s">
        <v>62</v>
      </c>
      <c r="F1006" s="56" t="s">
        <v>2621</v>
      </c>
      <c r="G1006" s="29" t="s">
        <v>230</v>
      </c>
      <c r="H1006" s="11">
        <v>22</v>
      </c>
      <c r="I1006" s="12" t="str">
        <f t="shared" si="63"/>
        <v>VšĮ Kauno technologijos universitetas</v>
      </c>
    </row>
    <row r="1007" spans="1:9" ht="75">
      <c r="A1007" s="11">
        <v>1005</v>
      </c>
      <c r="B1007" s="18" t="str">
        <f t="shared" si="60"/>
        <v>ĮTRAUKI IR KŪRYBINGA VISUOMENĖ</v>
      </c>
      <c r="C1007" s="18" t="str">
        <f t="shared" si="61"/>
        <v>Modernios ugdymosi technologijos ir procesai, skatinantys kūrybiškos ir produktyvios asmenybės tapsmą</v>
      </c>
      <c r="D1007" s="18" t="str">
        <f t="shared" si="62"/>
        <v>Moksliniai tyrimai</v>
      </c>
      <c r="E1007" s="104" t="s">
        <v>62</v>
      </c>
      <c r="F1007" s="45" t="s">
        <v>2824</v>
      </c>
      <c r="G1007" s="27" t="s">
        <v>2821</v>
      </c>
      <c r="H1007" s="11">
        <v>30</v>
      </c>
      <c r="I1007" s="12" t="str">
        <f t="shared" si="63"/>
        <v>VšĮ Vilniaus universiteto Tarptautinio verslo mokykla</v>
      </c>
    </row>
    <row r="1008" spans="1:9" ht="105">
      <c r="A1008" s="11">
        <v>1006</v>
      </c>
      <c r="B1008" s="18" t="str">
        <f t="shared" si="60"/>
        <v>ĮTRAUKI IR KŪRYBINGA VISUOMENĖ</v>
      </c>
      <c r="C1008" s="18" t="str">
        <f t="shared" si="61"/>
        <v>Modernios ugdymosi technologijos ir procesai, skatinantys kūrybiškos ir produktyvios asmenybės tapsmą</v>
      </c>
      <c r="D1008" s="18" t="str">
        <f t="shared" si="62"/>
        <v>Moksliniai tyrimai</v>
      </c>
      <c r="E1008" s="104" t="s">
        <v>62</v>
      </c>
      <c r="F1008" s="45" t="s">
        <v>2877</v>
      </c>
      <c r="G1008" s="27" t="s">
        <v>2876</v>
      </c>
      <c r="H1008" s="11">
        <v>31</v>
      </c>
      <c r="I1008" s="12" t="str">
        <f t="shared" si="63"/>
        <v>Vytauto Didžiojo universitetas</v>
      </c>
    </row>
    <row r="1009" spans="1:9" ht="75">
      <c r="A1009" s="11">
        <v>1007</v>
      </c>
      <c r="B1009" s="18" t="str">
        <f t="shared" si="60"/>
        <v>ĮTRAUKI IR KŪRYBINGA VISUOMENĖ</v>
      </c>
      <c r="C1009" s="18" t="str">
        <f t="shared" si="61"/>
        <v>Modernios ugdymosi technologijos ir procesai, skatinantys kūrybiškos ir produktyvios asmenybės tapsmą</v>
      </c>
      <c r="D1009" s="18" t="str">
        <f t="shared" si="62"/>
        <v>Moksliniai tyrimai</v>
      </c>
      <c r="E1009" s="105" t="s">
        <v>62</v>
      </c>
      <c r="F1009" s="45" t="s">
        <v>2813</v>
      </c>
      <c r="G1009" s="27" t="s">
        <v>2694</v>
      </c>
      <c r="H1009" s="11">
        <v>24</v>
      </c>
      <c r="I1009" s="12" t="str">
        <f t="shared" si="63"/>
        <v>Lietuvos edukologijos universitetas</v>
      </c>
    </row>
    <row r="1010" spans="1:9" ht="75">
      <c r="A1010" s="11">
        <v>1008</v>
      </c>
      <c r="B1010" s="18" t="str">
        <f t="shared" si="60"/>
        <v>ĮTRAUKI IR KŪRYBINGA VISUOMENĖ</v>
      </c>
      <c r="C1010" s="18" t="str">
        <f t="shared" si="61"/>
        <v>Modernios ugdymosi technologijos ir procesai, skatinantys kūrybiškos ir produktyvios asmenybės tapsmą</v>
      </c>
      <c r="D1010" s="18" t="str">
        <f t="shared" si="62"/>
        <v>Moksliniai tyrimai</v>
      </c>
      <c r="E1010" s="106" t="s">
        <v>62</v>
      </c>
      <c r="F1010" s="52" t="s">
        <v>2588</v>
      </c>
      <c r="G1010" s="42" t="s">
        <v>1066</v>
      </c>
      <c r="H1010" s="11">
        <v>20</v>
      </c>
      <c r="I1010" s="12" t="str">
        <f t="shared" si="63"/>
        <v>Baltijos pažangių technologijų institutas</v>
      </c>
    </row>
    <row r="1011" spans="1:9" ht="75">
      <c r="A1011" s="11">
        <v>1009</v>
      </c>
      <c r="B1011" s="18" t="str">
        <f t="shared" si="60"/>
        <v>ĮTRAUKI IR KŪRYBINGA VISUOMENĖ</v>
      </c>
      <c r="C1011" s="18" t="str">
        <f t="shared" si="61"/>
        <v>Modernios ugdymosi technologijos ir procesai, skatinantys kūrybiškos ir produktyvios asmenybės tapsmą</v>
      </c>
      <c r="D1011" s="18" t="str">
        <f t="shared" si="62"/>
        <v>Moksliniai tyrimai</v>
      </c>
      <c r="E1011" s="104" t="s">
        <v>62</v>
      </c>
      <c r="F1011" s="45" t="s">
        <v>2720</v>
      </c>
      <c r="G1011" s="27" t="s">
        <v>425</v>
      </c>
      <c r="H1011" s="11">
        <v>32</v>
      </c>
      <c r="I1011" s="12" t="str">
        <f t="shared" si="63"/>
        <v>Vilniaus universitetas</v>
      </c>
    </row>
    <row r="1012" spans="1:9" ht="75">
      <c r="A1012" s="11">
        <v>1010</v>
      </c>
      <c r="B1012" s="18" t="str">
        <f t="shared" si="60"/>
        <v>ĮTRAUKI IR KŪRYBINGA VISUOMENĖ</v>
      </c>
      <c r="C1012" s="18" t="str">
        <f t="shared" si="61"/>
        <v>Modernios ugdymosi technologijos ir procesai, skatinantys kūrybiškos ir produktyvios asmenybės tapsmą</v>
      </c>
      <c r="D1012" s="18" t="str">
        <f t="shared" si="62"/>
        <v>Moksliniai tyrimai</v>
      </c>
      <c r="E1012" s="104" t="s">
        <v>62</v>
      </c>
      <c r="F1012" s="45" t="s">
        <v>2635</v>
      </c>
      <c r="G1012" s="27" t="s">
        <v>2634</v>
      </c>
      <c r="H1012" s="11">
        <v>23</v>
      </c>
      <c r="I1012" s="12" t="str">
        <f t="shared" si="63"/>
        <v>Klaipėdos universitetas</v>
      </c>
    </row>
    <row r="1013" spans="1:9" ht="75">
      <c r="A1013" s="11">
        <v>1011</v>
      </c>
      <c r="B1013" s="18" t="str">
        <f t="shared" si="60"/>
        <v>ĮTRAUKI IR KŪRYBINGA VISUOMENĖ</v>
      </c>
      <c r="C1013" s="18" t="str">
        <f t="shared" si="61"/>
        <v>Modernios ugdymosi technologijos ir procesai, skatinantys kūrybiškos ir produktyvios asmenybės tapsmą</v>
      </c>
      <c r="D1013" s="18" t="str">
        <f t="shared" si="62"/>
        <v>Moksliniai tyrimai</v>
      </c>
      <c r="E1013" s="105" t="s">
        <v>62</v>
      </c>
      <c r="F1013" s="45" t="s">
        <v>2667</v>
      </c>
      <c r="G1013" s="27" t="s">
        <v>2665</v>
      </c>
      <c r="H1013" s="11">
        <v>24</v>
      </c>
      <c r="I1013" s="12" t="str">
        <f t="shared" si="63"/>
        <v>Lietuvos edukologijos universitetas</v>
      </c>
    </row>
    <row r="1014" spans="1:9" ht="75">
      <c r="A1014" s="11">
        <v>1012</v>
      </c>
      <c r="B1014" s="18" t="str">
        <f t="shared" si="60"/>
        <v>ĮTRAUKI IR KŪRYBINGA VISUOMENĖ</v>
      </c>
      <c r="C1014" s="18" t="str">
        <f t="shared" si="61"/>
        <v>Modernios ugdymosi technologijos ir procesai, skatinantys kūrybiškos ir produktyvios asmenybės tapsmą</v>
      </c>
      <c r="D1014" s="18" t="str">
        <f t="shared" si="62"/>
        <v>Moksliniai tyrimai</v>
      </c>
      <c r="E1014" s="104" t="s">
        <v>62</v>
      </c>
      <c r="F1014" s="45" t="s">
        <v>2797</v>
      </c>
      <c r="G1014" s="27" t="s">
        <v>2634</v>
      </c>
      <c r="H1014" s="11">
        <v>23</v>
      </c>
      <c r="I1014" s="12" t="str">
        <f t="shared" si="63"/>
        <v>Klaipėdos universitetas</v>
      </c>
    </row>
    <row r="1015" spans="1:9" ht="75">
      <c r="A1015" s="11">
        <v>1013</v>
      </c>
      <c r="B1015" s="18" t="str">
        <f t="shared" si="60"/>
        <v>ĮTRAUKI IR KŪRYBINGA VISUOMENĖ</v>
      </c>
      <c r="C1015" s="18" t="str">
        <f t="shared" si="61"/>
        <v>Modernios ugdymosi technologijos ir procesai, skatinantys kūrybiškos ir produktyvios asmenybės tapsmą</v>
      </c>
      <c r="D1015" s="18" t="str">
        <f t="shared" si="62"/>
        <v>Moksliniai tyrimai</v>
      </c>
      <c r="E1015" s="104" t="s">
        <v>62</v>
      </c>
      <c r="F1015" s="45" t="s">
        <v>2636</v>
      </c>
      <c r="G1015" s="27" t="s">
        <v>2634</v>
      </c>
      <c r="H1015" s="11">
        <v>23</v>
      </c>
      <c r="I1015" s="12" t="str">
        <f t="shared" si="63"/>
        <v>Klaipėdos universitetas</v>
      </c>
    </row>
    <row r="1016" spans="1:9" ht="75">
      <c r="A1016" s="11">
        <v>1014</v>
      </c>
      <c r="B1016" s="18" t="str">
        <f t="shared" si="60"/>
        <v>ĮTRAUKI IR KŪRYBINGA VISUOMENĖ</v>
      </c>
      <c r="C1016" s="18" t="str">
        <f t="shared" si="61"/>
        <v>Modernios ugdymosi technologijos ir procesai, skatinantys kūrybiškos ir produktyvios asmenybės tapsmą</v>
      </c>
      <c r="D1016" s="18" t="str">
        <f t="shared" si="62"/>
        <v>Moksliniai tyrimai</v>
      </c>
      <c r="E1016" s="104" t="s">
        <v>62</v>
      </c>
      <c r="F1016" s="45" t="s">
        <v>2633</v>
      </c>
      <c r="G1016" s="27" t="s">
        <v>2634</v>
      </c>
      <c r="H1016" s="11">
        <v>23</v>
      </c>
      <c r="I1016" s="12" t="str">
        <f t="shared" si="63"/>
        <v>Klaipėdos universitetas</v>
      </c>
    </row>
    <row r="1017" spans="1:9" ht="75">
      <c r="A1017" s="11">
        <v>1015</v>
      </c>
      <c r="B1017" s="18" t="str">
        <f t="shared" si="60"/>
        <v>ĮTRAUKI IR KŪRYBINGA VISUOMENĖ</v>
      </c>
      <c r="C1017" s="18" t="str">
        <f t="shared" si="61"/>
        <v>Modernios ugdymosi technologijos ir procesai, skatinantys kūrybiškos ir produktyvios asmenybės tapsmą</v>
      </c>
      <c r="D1017" s="18" t="str">
        <f t="shared" si="62"/>
        <v>Moksliniai tyrimai</v>
      </c>
      <c r="E1017" s="110" t="s">
        <v>62</v>
      </c>
      <c r="F1017" s="94" t="s">
        <v>2866</v>
      </c>
      <c r="G1017" s="29" t="s">
        <v>230</v>
      </c>
      <c r="H1017" s="11">
        <v>22</v>
      </c>
      <c r="I1017" s="12" t="str">
        <f t="shared" si="63"/>
        <v>VšĮ Kauno technologijos universitetas</v>
      </c>
    </row>
    <row r="1018" spans="1:9" ht="75">
      <c r="A1018" s="11">
        <v>1016</v>
      </c>
      <c r="B1018" s="18" t="str">
        <f t="shared" si="60"/>
        <v>ĮTRAUKI IR KŪRYBINGA VISUOMENĖ</v>
      </c>
      <c r="C1018" s="18" t="str">
        <f t="shared" si="61"/>
        <v>Modernios ugdymosi technologijos ir procesai, skatinantys kūrybiškos ir produktyvios asmenybės tapsmą</v>
      </c>
      <c r="D1018" s="18" t="str">
        <f t="shared" si="62"/>
        <v>Moksliniai tyrimai</v>
      </c>
      <c r="E1018" s="105" t="s">
        <v>62</v>
      </c>
      <c r="F1018" s="45" t="s">
        <v>2674</v>
      </c>
      <c r="G1018" s="27" t="s">
        <v>2673</v>
      </c>
      <c r="H1018" s="11">
        <v>24</v>
      </c>
      <c r="I1018" s="12" t="str">
        <f t="shared" si="63"/>
        <v>Lietuvos edukologijos universitetas</v>
      </c>
    </row>
    <row r="1019" spans="1:9" ht="75">
      <c r="A1019" s="11">
        <v>1017</v>
      </c>
      <c r="B1019" s="18" t="str">
        <f t="shared" si="60"/>
        <v>ĮTRAUKI IR KŪRYBINGA VISUOMENĖ</v>
      </c>
      <c r="C1019" s="18" t="str">
        <f t="shared" si="61"/>
        <v>Modernios ugdymosi technologijos ir procesai, skatinantys kūrybiškos ir produktyvios asmenybės tapsmą</v>
      </c>
      <c r="D1019" s="18" t="str">
        <f t="shared" si="62"/>
        <v>Moksliniai tyrimai</v>
      </c>
      <c r="E1019" s="105" t="s">
        <v>62</v>
      </c>
      <c r="F1019" s="45" t="s">
        <v>2670</v>
      </c>
      <c r="G1019" s="27" t="s">
        <v>2671</v>
      </c>
      <c r="H1019" s="11">
        <v>24</v>
      </c>
      <c r="I1019" s="12" t="str">
        <f t="shared" si="63"/>
        <v>Lietuvos edukologijos universitetas</v>
      </c>
    </row>
    <row r="1020" spans="1:9" ht="75">
      <c r="A1020" s="11">
        <v>1018</v>
      </c>
      <c r="B1020" s="18" t="str">
        <f t="shared" si="60"/>
        <v>ĮTRAUKI IR KŪRYBINGA VISUOMENĖ</v>
      </c>
      <c r="C1020" s="18" t="str">
        <f t="shared" si="61"/>
        <v>Modernios ugdymosi technologijos ir procesai, skatinantys kūrybiškos ir produktyvios asmenybės tapsmą</v>
      </c>
      <c r="D1020" s="18" t="str">
        <f t="shared" si="62"/>
        <v>Moksliniai tyrimai</v>
      </c>
      <c r="E1020" s="104" t="s">
        <v>62</v>
      </c>
      <c r="F1020" s="45" t="s">
        <v>2725</v>
      </c>
      <c r="G1020" s="27" t="s">
        <v>2726</v>
      </c>
      <c r="H1020" s="11">
        <v>33</v>
      </c>
      <c r="I1020" s="12" t="str">
        <f t="shared" si="63"/>
        <v>Vilniaus Gedimino technikos universitetas</v>
      </c>
    </row>
    <row r="1021" spans="1:9" ht="75">
      <c r="A1021" s="11">
        <v>1019</v>
      </c>
      <c r="B1021" s="18" t="str">
        <f t="shared" si="60"/>
        <v>ĮTRAUKI IR KŪRYBINGA VISUOMENĖ</v>
      </c>
      <c r="C1021" s="18" t="str">
        <f t="shared" si="61"/>
        <v>Modernios ugdymosi technologijos ir procesai, skatinantys kūrybiškos ir produktyvios asmenybės tapsmą</v>
      </c>
      <c r="D1021" s="18" t="str">
        <f t="shared" si="62"/>
        <v>Moksliniai tyrimai</v>
      </c>
      <c r="E1021" s="104" t="s">
        <v>62</v>
      </c>
      <c r="F1021" s="45" t="s">
        <v>2637</v>
      </c>
      <c r="G1021" s="27" t="s">
        <v>2634</v>
      </c>
      <c r="H1021" s="11">
        <v>23</v>
      </c>
      <c r="I1021" s="12" t="str">
        <f t="shared" si="63"/>
        <v>Klaipėdos universitetas</v>
      </c>
    </row>
    <row r="1022" spans="1:9" ht="75">
      <c r="A1022" s="11">
        <v>1020</v>
      </c>
      <c r="B1022" s="18" t="str">
        <f t="shared" si="60"/>
        <v>ĮTRAUKI IR KŪRYBINGA VISUOMENĖ</v>
      </c>
      <c r="C1022" s="18" t="str">
        <f t="shared" si="61"/>
        <v>Modernios ugdymosi technologijos ir procesai, skatinantys kūrybiškos ir produktyvios asmenybės tapsmą</v>
      </c>
      <c r="D1022" s="18" t="str">
        <f t="shared" si="62"/>
        <v>Moksliniai tyrimai</v>
      </c>
      <c r="E1022" s="105" t="s">
        <v>62</v>
      </c>
      <c r="F1022" s="45" t="s">
        <v>2809</v>
      </c>
      <c r="G1022" s="27" t="s">
        <v>2810</v>
      </c>
      <c r="H1022" s="11">
        <v>24</v>
      </c>
      <c r="I1022" s="12" t="str">
        <f t="shared" si="63"/>
        <v>Lietuvos edukologijos universitetas</v>
      </c>
    </row>
    <row r="1023" spans="1:9" ht="75">
      <c r="A1023" s="11">
        <v>1021</v>
      </c>
      <c r="B1023" s="18" t="str">
        <f t="shared" si="60"/>
        <v>ĮTRAUKI IR KŪRYBINGA VISUOMENĖ</v>
      </c>
      <c r="C1023" s="18" t="str">
        <f t="shared" si="61"/>
        <v>Modernios ugdymosi technologijos ir procesai, skatinantys kūrybiškos ir produktyvios asmenybės tapsmą</v>
      </c>
      <c r="D1023" s="18" t="str">
        <f t="shared" si="62"/>
        <v>Moksliniai tyrimai</v>
      </c>
      <c r="E1023" s="110" t="s">
        <v>62</v>
      </c>
      <c r="F1023" s="94" t="s">
        <v>2623</v>
      </c>
      <c r="G1023" s="29" t="s">
        <v>230</v>
      </c>
      <c r="H1023" s="11">
        <v>22</v>
      </c>
      <c r="I1023" s="12" t="str">
        <f t="shared" si="63"/>
        <v>VšĮ Kauno technologijos universitetas</v>
      </c>
    </row>
    <row r="1024" spans="1:9" ht="75">
      <c r="A1024" s="11">
        <v>1022</v>
      </c>
      <c r="B1024" s="18" t="str">
        <f t="shared" si="60"/>
        <v>ĮTRAUKI IR KŪRYBINGA VISUOMENĖ</v>
      </c>
      <c r="C1024" s="18" t="str">
        <f t="shared" si="61"/>
        <v>Modernios ugdymosi technologijos ir procesai, skatinantys kūrybiškos ir produktyvios asmenybės tapsmą</v>
      </c>
      <c r="D1024" s="18" t="str">
        <f t="shared" si="62"/>
        <v>Moksliniai tyrimai</v>
      </c>
      <c r="E1024" s="105" t="s">
        <v>62</v>
      </c>
      <c r="F1024" s="45" t="s">
        <v>2643</v>
      </c>
      <c r="G1024" s="27" t="s">
        <v>2644</v>
      </c>
      <c r="H1024" s="11">
        <v>24</v>
      </c>
      <c r="I1024" s="12" t="str">
        <f t="shared" si="63"/>
        <v>Lietuvos edukologijos universitetas</v>
      </c>
    </row>
    <row r="1025" spans="1:9" ht="75">
      <c r="A1025" s="11">
        <v>1023</v>
      </c>
      <c r="B1025" s="18" t="str">
        <f t="shared" si="60"/>
        <v>ĮTRAUKI IR KŪRYBINGA VISUOMENĖ</v>
      </c>
      <c r="C1025" s="18" t="str">
        <f t="shared" si="61"/>
        <v>Modernios ugdymosi technologijos ir procesai, skatinantys kūrybiškos ir produktyvios asmenybės tapsmą</v>
      </c>
      <c r="D1025" s="18" t="str">
        <f t="shared" si="62"/>
        <v>Moksliniai tyrimai</v>
      </c>
      <c r="E1025" s="105" t="s">
        <v>62</v>
      </c>
      <c r="F1025" s="45" t="s">
        <v>2647</v>
      </c>
      <c r="G1025" s="27" t="s">
        <v>2648</v>
      </c>
      <c r="H1025" s="11">
        <v>24</v>
      </c>
      <c r="I1025" s="12" t="str">
        <f t="shared" si="63"/>
        <v>Lietuvos edukologijos universitetas</v>
      </c>
    </row>
    <row r="1026" spans="1:9" ht="75">
      <c r="A1026" s="11">
        <v>1024</v>
      </c>
      <c r="B1026" s="18" t="str">
        <f t="shared" si="60"/>
        <v>ĮTRAUKI IR KŪRYBINGA VISUOMENĖ</v>
      </c>
      <c r="C1026" s="18" t="str">
        <f t="shared" si="61"/>
        <v>Modernios ugdymosi technologijos ir procesai, skatinantys kūrybiškos ir produktyvios asmenybės tapsmą</v>
      </c>
      <c r="D1026" s="18" t="str">
        <f t="shared" si="62"/>
        <v>Moksliniai tyrimai</v>
      </c>
      <c r="E1026" s="104" t="s">
        <v>62</v>
      </c>
      <c r="F1026" s="45" t="s">
        <v>2731</v>
      </c>
      <c r="G1026" s="27" t="s">
        <v>1859</v>
      </c>
      <c r="H1026" s="11">
        <v>33</v>
      </c>
      <c r="I1026" s="12" t="str">
        <f t="shared" si="63"/>
        <v>Vilniaus Gedimino technikos universitetas</v>
      </c>
    </row>
    <row r="1027" spans="1:9" ht="75">
      <c r="A1027" s="11">
        <v>1025</v>
      </c>
      <c r="B1027" s="18" t="str">
        <f t="shared" ref="B1027:B1090" si="64">IF(ISBLANK(E1027), ,VLOOKUP(E1027, Kodai,2, FALSE))</f>
        <v>ĮTRAUKI IR KŪRYBINGA VISUOMENĖ</v>
      </c>
      <c r="C1027" s="18" t="str">
        <f t="shared" ref="C1027:C1090" si="65">IF(ISBLANK(E1027), ,VLOOKUP(E1027, Kodai,3, FALSE))</f>
        <v>Modernios ugdymosi technologijos ir procesai, skatinantys kūrybiškos ir produktyvios asmenybės tapsmą</v>
      </c>
      <c r="D1027" s="18" t="str">
        <f t="shared" ref="D1027:D1090" si="66">IF(ISBLANK(E1027), ,VLOOKUP(E1027, Kodai,4, FALSE))</f>
        <v>Moksliniai tyrimai</v>
      </c>
      <c r="E1027" s="104" t="s">
        <v>62</v>
      </c>
      <c r="F1027" s="45" t="s">
        <v>2879</v>
      </c>
      <c r="G1027" s="27" t="s">
        <v>2880</v>
      </c>
      <c r="H1027" s="11">
        <v>32</v>
      </c>
      <c r="I1027" s="12" t="str">
        <f t="shared" ref="I1027:I1090" si="67">IF(ISBLANK(H1027), ,VLOOKUP(H1027, Institucijos,2, FALSE))</f>
        <v>Vilniaus universitetas</v>
      </c>
    </row>
    <row r="1028" spans="1:9" ht="75">
      <c r="A1028" s="11">
        <v>1026</v>
      </c>
      <c r="B1028" s="18" t="str">
        <f t="shared" si="64"/>
        <v>ĮTRAUKI IR KŪRYBINGA VISUOMENĖ</v>
      </c>
      <c r="C1028" s="18" t="str">
        <f t="shared" si="65"/>
        <v>Modernios ugdymosi technologijos ir procesai, skatinantys kūrybiškos ir produktyvios asmenybės tapsmą</v>
      </c>
      <c r="D1028" s="18" t="str">
        <f t="shared" si="66"/>
        <v>Moksliniai tyrimai</v>
      </c>
      <c r="E1028" s="105" t="s">
        <v>62</v>
      </c>
      <c r="F1028" s="45" t="s">
        <v>2685</v>
      </c>
      <c r="G1028" s="27" t="s">
        <v>2684</v>
      </c>
      <c r="H1028" s="11">
        <v>24</v>
      </c>
      <c r="I1028" s="12" t="str">
        <f t="shared" si="67"/>
        <v>Lietuvos edukologijos universitetas</v>
      </c>
    </row>
    <row r="1029" spans="1:9" ht="75">
      <c r="A1029" s="11">
        <v>1027</v>
      </c>
      <c r="B1029" s="18" t="str">
        <f t="shared" si="64"/>
        <v>ĮTRAUKI IR KŪRYBINGA VISUOMENĖ</v>
      </c>
      <c r="C1029" s="18" t="str">
        <f t="shared" si="65"/>
        <v>Modernios ugdymosi technologijos ir procesai, skatinantys kūrybiškos ir produktyvios asmenybės tapsmą</v>
      </c>
      <c r="D1029" s="18" t="str">
        <f t="shared" si="66"/>
        <v>Moksliniai tyrimai</v>
      </c>
      <c r="E1029" s="104" t="s">
        <v>62</v>
      </c>
      <c r="F1029" s="45" t="s">
        <v>2823</v>
      </c>
      <c r="G1029" s="27" t="s">
        <v>2821</v>
      </c>
      <c r="H1029" s="11">
        <v>30</v>
      </c>
      <c r="I1029" s="12" t="str">
        <f t="shared" si="67"/>
        <v>VšĮ Vilniaus universiteto Tarptautinio verslo mokykla</v>
      </c>
    </row>
    <row r="1030" spans="1:9" ht="75">
      <c r="A1030" s="11">
        <v>1028</v>
      </c>
      <c r="B1030" s="18" t="str">
        <f t="shared" si="64"/>
        <v>ĮTRAUKI IR KŪRYBINGA VISUOMENĖ</v>
      </c>
      <c r="C1030" s="18" t="str">
        <f t="shared" si="65"/>
        <v>Modernios ugdymosi technologijos ir procesai, skatinantys kūrybiškos ir produktyvios asmenybės tapsmą</v>
      </c>
      <c r="D1030" s="18" t="str">
        <f t="shared" si="66"/>
        <v>Moksliniai tyrimai</v>
      </c>
      <c r="E1030" s="104" t="s">
        <v>62</v>
      </c>
      <c r="F1030" s="45" t="s">
        <v>2820</v>
      </c>
      <c r="G1030" s="27" t="s">
        <v>2821</v>
      </c>
      <c r="H1030" s="11">
        <v>30</v>
      </c>
      <c r="I1030" s="12" t="str">
        <f t="shared" si="67"/>
        <v>VšĮ Vilniaus universiteto Tarptautinio verslo mokykla</v>
      </c>
    </row>
    <row r="1031" spans="1:9" ht="75">
      <c r="A1031" s="11">
        <v>1029</v>
      </c>
      <c r="B1031" s="18" t="str">
        <f t="shared" si="64"/>
        <v>ĮTRAUKI IR KŪRYBINGA VISUOMENĖ</v>
      </c>
      <c r="C1031" s="18" t="str">
        <f t="shared" si="65"/>
        <v>Modernios ugdymosi technologijos ir procesai, skatinantys kūrybiškos ir produktyvios asmenybės tapsmą</v>
      </c>
      <c r="D1031" s="18" t="str">
        <f t="shared" si="66"/>
        <v>Moksliniai tyrimai</v>
      </c>
      <c r="E1031" s="110" t="s">
        <v>62</v>
      </c>
      <c r="F1031" s="56" t="s">
        <v>2618</v>
      </c>
      <c r="G1031" s="29" t="s">
        <v>230</v>
      </c>
      <c r="H1031" s="11">
        <v>22</v>
      </c>
      <c r="I1031" s="12" t="str">
        <f t="shared" si="67"/>
        <v>VšĮ Kauno technologijos universitetas</v>
      </c>
    </row>
    <row r="1032" spans="1:9" ht="75">
      <c r="A1032" s="11">
        <v>1030</v>
      </c>
      <c r="B1032" s="18" t="str">
        <f t="shared" si="64"/>
        <v>ĮTRAUKI IR KŪRYBINGA VISUOMENĖ</v>
      </c>
      <c r="C1032" s="18" t="str">
        <f t="shared" si="65"/>
        <v>Modernios ugdymosi technologijos ir procesai, skatinantys kūrybiškos ir produktyvios asmenybės tapsmą</v>
      </c>
      <c r="D1032" s="18" t="str">
        <f t="shared" si="66"/>
        <v>Moksliniai tyrimai</v>
      </c>
      <c r="E1032" s="110" t="s">
        <v>62</v>
      </c>
      <c r="F1032" s="56" t="s">
        <v>2792</v>
      </c>
      <c r="G1032" s="29" t="s">
        <v>230</v>
      </c>
      <c r="H1032" s="11">
        <v>22</v>
      </c>
      <c r="I1032" s="12" t="str">
        <f t="shared" si="67"/>
        <v>VšĮ Kauno technologijos universitetas</v>
      </c>
    </row>
    <row r="1033" spans="1:9" ht="75">
      <c r="A1033" s="11">
        <v>1031</v>
      </c>
      <c r="B1033" s="18" t="str">
        <f t="shared" si="64"/>
        <v>ĮTRAUKI IR KŪRYBINGA VISUOMENĖ</v>
      </c>
      <c r="C1033" s="18" t="str">
        <f t="shared" si="65"/>
        <v>Modernios ugdymosi technologijos ir procesai, skatinantys kūrybiškos ir produktyvios asmenybės tapsmą</v>
      </c>
      <c r="D1033" s="18" t="str">
        <f t="shared" si="66"/>
        <v>Moksliniai tyrimai</v>
      </c>
      <c r="E1033" s="105" t="s">
        <v>62</v>
      </c>
      <c r="F1033" s="45" t="s">
        <v>2697</v>
      </c>
      <c r="G1033" s="27" t="s">
        <v>2698</v>
      </c>
      <c r="H1033" s="11">
        <v>24</v>
      </c>
      <c r="I1033" s="12" t="str">
        <f t="shared" si="67"/>
        <v>Lietuvos edukologijos universitetas</v>
      </c>
    </row>
    <row r="1034" spans="1:9" ht="75">
      <c r="A1034" s="11">
        <v>1032</v>
      </c>
      <c r="B1034" s="18" t="str">
        <f t="shared" si="64"/>
        <v>ĮTRAUKI IR KŪRYBINGA VISUOMENĖ</v>
      </c>
      <c r="C1034" s="18" t="str">
        <f t="shared" si="65"/>
        <v>Modernios ugdymosi technologijos ir procesai, skatinantys kūrybiškos ir produktyvios asmenybės tapsmą</v>
      </c>
      <c r="D1034" s="18" t="str">
        <f t="shared" si="66"/>
        <v>Moksliniai tyrimai</v>
      </c>
      <c r="E1034" s="110" t="s">
        <v>62</v>
      </c>
      <c r="F1034" s="56" t="s">
        <v>3282</v>
      </c>
      <c r="G1034" s="29" t="s">
        <v>230</v>
      </c>
      <c r="H1034" s="11">
        <v>22</v>
      </c>
      <c r="I1034" s="12" t="str">
        <f t="shared" si="67"/>
        <v>VšĮ Kauno technologijos universitetas</v>
      </c>
    </row>
    <row r="1035" spans="1:9" ht="75">
      <c r="A1035" s="11">
        <v>1033</v>
      </c>
      <c r="B1035" s="18" t="str">
        <f t="shared" si="64"/>
        <v>ĮTRAUKI IR KŪRYBINGA VISUOMENĖ</v>
      </c>
      <c r="C1035" s="18" t="str">
        <f t="shared" si="65"/>
        <v>Modernios ugdymosi technologijos ir procesai, skatinantys kūrybiškos ir produktyvios asmenybės tapsmą</v>
      </c>
      <c r="D1035" s="18" t="str">
        <f t="shared" si="66"/>
        <v>Moksliniai tyrimai</v>
      </c>
      <c r="E1035" s="104" t="s">
        <v>62</v>
      </c>
      <c r="F1035" s="45" t="s">
        <v>2734</v>
      </c>
      <c r="G1035" s="27" t="s">
        <v>1839</v>
      </c>
      <c r="H1035" s="11">
        <v>35</v>
      </c>
      <c r="I1035" s="12" t="str">
        <f t="shared" si="67"/>
        <v>Vilniaus verslo kolegija</v>
      </c>
    </row>
    <row r="1036" spans="1:9" ht="75">
      <c r="A1036" s="11">
        <v>1034</v>
      </c>
      <c r="B1036" s="18" t="str">
        <f t="shared" si="64"/>
        <v>ĮTRAUKI IR KŪRYBINGA VISUOMENĖ</v>
      </c>
      <c r="C1036" s="18" t="str">
        <f t="shared" si="65"/>
        <v>Modernios ugdymosi technologijos ir procesai, skatinantys kūrybiškos ir produktyvios asmenybės tapsmą</v>
      </c>
      <c r="D1036" s="18" t="str">
        <f t="shared" si="66"/>
        <v>Moksliniai tyrimai</v>
      </c>
      <c r="E1036" s="104" t="s">
        <v>62</v>
      </c>
      <c r="F1036" s="45" t="s">
        <v>2833</v>
      </c>
      <c r="G1036" s="27" t="s">
        <v>2834</v>
      </c>
      <c r="H1036" s="11">
        <v>31</v>
      </c>
      <c r="I1036" s="12" t="str">
        <f t="shared" si="67"/>
        <v>Vytauto Didžiojo universitetas</v>
      </c>
    </row>
    <row r="1037" spans="1:9" ht="90">
      <c r="A1037" s="11">
        <v>1035</v>
      </c>
      <c r="B1037" s="18" t="str">
        <f t="shared" si="64"/>
        <v>ĮTRAUKI IR KŪRYBINGA VISUOMENĖ</v>
      </c>
      <c r="C1037" s="18" t="str">
        <f t="shared" si="65"/>
        <v>Modernios ugdymosi technologijos ir procesai, skatinantys kūrybiškos ir produktyvios asmenybės tapsmą</v>
      </c>
      <c r="D1037" s="18" t="str">
        <f t="shared" si="66"/>
        <v>Moksliniai tyrimai</v>
      </c>
      <c r="E1037" s="104" t="s">
        <v>62</v>
      </c>
      <c r="F1037" s="45" t="s">
        <v>2827</v>
      </c>
      <c r="G1037" s="27" t="s">
        <v>2828</v>
      </c>
      <c r="H1037" s="11">
        <v>31</v>
      </c>
      <c r="I1037" s="12" t="str">
        <f t="shared" si="67"/>
        <v>Vytauto Didžiojo universitetas</v>
      </c>
    </row>
    <row r="1038" spans="1:9" ht="75">
      <c r="A1038" s="11">
        <v>1036</v>
      </c>
      <c r="B1038" s="18" t="str">
        <f t="shared" si="64"/>
        <v>ĮTRAUKI IR KŪRYBINGA VISUOMENĖ</v>
      </c>
      <c r="C1038" s="18" t="str">
        <f t="shared" si="65"/>
        <v>Modernios ugdymosi technologijos ir procesai, skatinantys kūrybiškos ir produktyvios asmenybės tapsmą</v>
      </c>
      <c r="D1038" s="18" t="str">
        <f t="shared" si="66"/>
        <v>Moksliniai tyrimai</v>
      </c>
      <c r="E1038" s="104" t="s">
        <v>62</v>
      </c>
      <c r="F1038" s="45" t="s">
        <v>2831</v>
      </c>
      <c r="G1038" s="27" t="s">
        <v>2832</v>
      </c>
      <c r="H1038" s="11">
        <v>31</v>
      </c>
      <c r="I1038" s="12" t="str">
        <f t="shared" si="67"/>
        <v>Vytauto Didžiojo universitetas</v>
      </c>
    </row>
    <row r="1039" spans="1:9" ht="75">
      <c r="A1039" s="11">
        <v>1037</v>
      </c>
      <c r="B1039" s="18" t="str">
        <f t="shared" si="64"/>
        <v>ĮTRAUKI IR KŪRYBINGA VISUOMENĖ</v>
      </c>
      <c r="C1039" s="18" t="str">
        <f t="shared" si="65"/>
        <v>Modernios ugdymosi technologijos ir procesai, skatinantys kūrybiškos ir produktyvios asmenybės tapsmą</v>
      </c>
      <c r="D1039" s="18" t="str">
        <f t="shared" si="66"/>
        <v>Techninė galimybių studija</v>
      </c>
      <c r="E1039" s="106" t="s">
        <v>60</v>
      </c>
      <c r="F1039" s="52" t="s">
        <v>2591</v>
      </c>
      <c r="G1039" s="42" t="s">
        <v>374</v>
      </c>
      <c r="H1039" s="11">
        <v>20</v>
      </c>
      <c r="I1039" s="12" t="str">
        <f t="shared" si="67"/>
        <v>Baltijos pažangių technologijų institutas</v>
      </c>
    </row>
    <row r="1040" spans="1:9" ht="75">
      <c r="A1040" s="11">
        <v>1038</v>
      </c>
      <c r="B1040" s="18" t="str">
        <f t="shared" si="64"/>
        <v>ĮTRAUKI IR KŪRYBINGA VISUOMENĖ</v>
      </c>
      <c r="C1040" s="18" t="str">
        <f t="shared" si="65"/>
        <v>Modernios ugdymosi technologijos ir procesai, skatinantys kūrybiškos ir produktyvios asmenybės tapsmą</v>
      </c>
      <c r="D1040" s="18" t="str">
        <f t="shared" si="66"/>
        <v>Techninė galimybių studija</v>
      </c>
      <c r="E1040" s="105" t="s">
        <v>60</v>
      </c>
      <c r="F1040" s="45" t="s">
        <v>2651</v>
      </c>
      <c r="G1040" s="27" t="s">
        <v>2650</v>
      </c>
      <c r="H1040" s="11">
        <v>24</v>
      </c>
      <c r="I1040" s="12" t="str">
        <f t="shared" si="67"/>
        <v>Lietuvos edukologijos universitetas</v>
      </c>
    </row>
    <row r="1041" spans="1:9" ht="75">
      <c r="A1041" s="11">
        <v>1039</v>
      </c>
      <c r="B1041" s="18" t="str">
        <f t="shared" si="64"/>
        <v>ĮTRAUKI IR KŪRYBINGA VISUOMENĖ</v>
      </c>
      <c r="C1041" s="18" t="str">
        <f t="shared" si="65"/>
        <v>Modernios ugdymosi technologijos ir procesai, skatinantys kūrybiškos ir produktyvios asmenybės tapsmą</v>
      </c>
      <c r="D1041" s="18" t="str">
        <f t="shared" si="66"/>
        <v>Techninė galimybių studija</v>
      </c>
      <c r="E1041" s="105" t="s">
        <v>60</v>
      </c>
      <c r="F1041" s="45" t="s">
        <v>2554</v>
      </c>
      <c r="G1041" s="27" t="s">
        <v>1033</v>
      </c>
      <c r="H1041" s="11">
        <v>1</v>
      </c>
      <c r="I1041" s="12" t="str">
        <f t="shared" si="67"/>
        <v>Viešoji įstaiga Socialinių mokslų kolegija</v>
      </c>
    </row>
    <row r="1042" spans="1:9" ht="75">
      <c r="A1042" s="11">
        <v>1040</v>
      </c>
      <c r="B1042" s="18" t="str">
        <f t="shared" si="64"/>
        <v>ĮTRAUKI IR KŪRYBINGA VISUOMENĖ</v>
      </c>
      <c r="C1042" s="18" t="str">
        <f t="shared" si="65"/>
        <v>Modernios ugdymosi technologijos ir procesai, skatinantys kūrybiškos ir produktyvios asmenybės tapsmą</v>
      </c>
      <c r="D1042" s="18" t="str">
        <f t="shared" si="66"/>
        <v>Techninė galimybių studija</v>
      </c>
      <c r="E1042" s="110" t="s">
        <v>60</v>
      </c>
      <c r="F1042" s="56" t="s">
        <v>2604</v>
      </c>
      <c r="G1042" s="29" t="s">
        <v>230</v>
      </c>
      <c r="H1042" s="11">
        <v>22</v>
      </c>
      <c r="I1042" s="12" t="str">
        <f t="shared" si="67"/>
        <v>VšĮ Kauno technologijos universitetas</v>
      </c>
    </row>
    <row r="1043" spans="1:9" ht="75">
      <c r="A1043" s="11">
        <v>1041</v>
      </c>
      <c r="B1043" s="18" t="str">
        <f t="shared" si="64"/>
        <v>ĮTRAUKI IR KŪRYBINGA VISUOMENĖ</v>
      </c>
      <c r="C1043" s="18" t="str">
        <f t="shared" si="65"/>
        <v>Modernios ugdymosi technologijos ir procesai, skatinantys kūrybiškos ir produktyvios asmenybės tapsmą</v>
      </c>
      <c r="D1043" s="18" t="str">
        <f t="shared" si="66"/>
        <v>Techninė galimybių studija</v>
      </c>
      <c r="E1043" s="104" t="s">
        <v>60</v>
      </c>
      <c r="F1043" s="45" t="s">
        <v>2564</v>
      </c>
      <c r="G1043" s="27" t="s">
        <v>1902</v>
      </c>
      <c r="H1043" s="11">
        <v>13</v>
      </c>
      <c r="I1043" s="12" t="str">
        <f t="shared" si="67"/>
        <v>Mykolo Romerio universitetas</v>
      </c>
    </row>
    <row r="1044" spans="1:9" ht="75">
      <c r="A1044" s="11">
        <v>1042</v>
      </c>
      <c r="B1044" s="18" t="str">
        <f t="shared" si="64"/>
        <v>ĮTRAUKI IR KŪRYBINGA VISUOMENĖ</v>
      </c>
      <c r="C1044" s="18" t="str">
        <f t="shared" si="65"/>
        <v>Modernios ugdymosi technologijos ir procesai, skatinantys kūrybiškos ir produktyvios asmenybės tapsmą</v>
      </c>
      <c r="D1044" s="18" t="str">
        <f t="shared" si="66"/>
        <v>Techninė galimybių studija</v>
      </c>
      <c r="E1044" s="119" t="s">
        <v>60</v>
      </c>
      <c r="F1044" s="132" t="s">
        <v>1838</v>
      </c>
      <c r="G1044" s="42" t="s">
        <v>1839</v>
      </c>
      <c r="H1044" s="119">
        <v>35</v>
      </c>
      <c r="I1044" s="12" t="str">
        <f t="shared" si="67"/>
        <v>Vilniaus verslo kolegija</v>
      </c>
    </row>
    <row r="1045" spans="1:9" ht="75">
      <c r="A1045" s="11">
        <v>1043</v>
      </c>
      <c r="B1045" s="18" t="str">
        <f t="shared" si="64"/>
        <v>ĮTRAUKI IR KŪRYBINGA VISUOMENĖ</v>
      </c>
      <c r="C1045" s="18" t="str">
        <f t="shared" si="65"/>
        <v>Modernios ugdymosi technologijos ir procesai, skatinantys kūrybiškos ir produktyvios asmenybės tapsmą</v>
      </c>
      <c r="D1045" s="18" t="str">
        <f t="shared" si="66"/>
        <v>Techninė galimybių studija</v>
      </c>
      <c r="E1045" s="104" t="s">
        <v>60</v>
      </c>
      <c r="F1045" s="45" t="s">
        <v>2570</v>
      </c>
      <c r="G1045" s="27" t="s">
        <v>1902</v>
      </c>
      <c r="H1045" s="11">
        <v>13</v>
      </c>
      <c r="I1045" s="12" t="str">
        <f t="shared" si="67"/>
        <v>Mykolo Romerio universitetas</v>
      </c>
    </row>
    <row r="1046" spans="1:9" ht="75">
      <c r="A1046" s="11">
        <v>1044</v>
      </c>
      <c r="B1046" s="18" t="str">
        <f t="shared" si="64"/>
        <v>ĮTRAUKI IR KŪRYBINGA VISUOMENĖ</v>
      </c>
      <c r="C1046" s="18" t="str">
        <f t="shared" si="65"/>
        <v>Modernios ugdymosi technologijos ir procesai, skatinantys kūrybiškos ir produktyvios asmenybės tapsmą</v>
      </c>
      <c r="D1046" s="18" t="str">
        <f t="shared" si="66"/>
        <v>Techninė galimybių studija</v>
      </c>
      <c r="E1046" s="105" t="s">
        <v>60</v>
      </c>
      <c r="F1046" s="45" t="s">
        <v>2586</v>
      </c>
      <c r="G1046" s="27" t="s">
        <v>2587</v>
      </c>
      <c r="H1046" s="11">
        <v>19</v>
      </c>
      <c r="I1046" s="12" t="str">
        <f t="shared" si="67"/>
        <v>Aleksandro Stulginskio universitetas</v>
      </c>
    </row>
    <row r="1047" spans="1:9" ht="75">
      <c r="A1047" s="11">
        <v>1045</v>
      </c>
      <c r="B1047" s="18" t="str">
        <f t="shared" si="64"/>
        <v>ĮTRAUKI IR KŪRYBINGA VISUOMENĖ</v>
      </c>
      <c r="C1047" s="18" t="str">
        <f t="shared" si="65"/>
        <v>Modernios ugdymosi technologijos ir procesai, skatinantys kūrybiškos ir produktyvios asmenybės tapsmą</v>
      </c>
      <c r="D1047" s="18" t="str">
        <f t="shared" si="66"/>
        <v>Techninė galimybių studija</v>
      </c>
      <c r="E1047" s="104" t="s">
        <v>60</v>
      </c>
      <c r="F1047" s="45" t="s">
        <v>2585</v>
      </c>
      <c r="G1047" s="27" t="s">
        <v>2584</v>
      </c>
      <c r="H1047" s="11">
        <v>19</v>
      </c>
      <c r="I1047" s="12" t="str">
        <f t="shared" si="67"/>
        <v>Aleksandro Stulginskio universitetas</v>
      </c>
    </row>
    <row r="1048" spans="1:9" ht="75">
      <c r="A1048" s="11">
        <v>1046</v>
      </c>
      <c r="B1048" s="18" t="str">
        <f t="shared" si="64"/>
        <v>ĮTRAUKI IR KŪRYBINGA VISUOMENĖ</v>
      </c>
      <c r="C1048" s="18" t="str">
        <f t="shared" si="65"/>
        <v>Modernios ugdymosi technologijos ir procesai, skatinantys kūrybiškos ir produktyvios asmenybės tapsmą</v>
      </c>
      <c r="D1048" s="18" t="str">
        <f t="shared" si="66"/>
        <v>Techninė galimybių studija</v>
      </c>
      <c r="E1048" s="105" t="s">
        <v>60</v>
      </c>
      <c r="F1048" s="45" t="s">
        <v>2545</v>
      </c>
      <c r="G1048" s="27" t="s">
        <v>2546</v>
      </c>
      <c r="H1048" s="11">
        <v>1</v>
      </c>
      <c r="I1048" s="12" t="str">
        <f t="shared" si="67"/>
        <v>Viešoji įstaiga Socialinių mokslų kolegija</v>
      </c>
    </row>
    <row r="1049" spans="1:9" ht="75">
      <c r="A1049" s="11">
        <v>1047</v>
      </c>
      <c r="B1049" s="18" t="str">
        <f t="shared" si="64"/>
        <v>ĮTRAUKI IR KŪRYBINGA VISUOMENĖ</v>
      </c>
      <c r="C1049" s="18" t="str">
        <f t="shared" si="65"/>
        <v>Modernios ugdymosi technologijos ir procesai, skatinantys kūrybiškos ir produktyvios asmenybės tapsmą</v>
      </c>
      <c r="D1049" s="18" t="str">
        <f t="shared" si="66"/>
        <v>Techninė galimybių studija</v>
      </c>
      <c r="E1049" s="105" t="s">
        <v>60</v>
      </c>
      <c r="F1049" s="45" t="s">
        <v>2551</v>
      </c>
      <c r="G1049" s="27" t="s">
        <v>2548</v>
      </c>
      <c r="H1049" s="11">
        <v>1</v>
      </c>
      <c r="I1049" s="12" t="str">
        <f t="shared" si="67"/>
        <v>Viešoji įstaiga Socialinių mokslų kolegija</v>
      </c>
    </row>
    <row r="1050" spans="1:9" ht="75">
      <c r="A1050" s="11">
        <v>1048</v>
      </c>
      <c r="B1050" s="18" t="str">
        <f t="shared" si="64"/>
        <v>ĮTRAUKI IR KŪRYBINGA VISUOMENĖ</v>
      </c>
      <c r="C1050" s="18" t="str">
        <f t="shared" si="65"/>
        <v>Modernios ugdymosi technologijos ir procesai, skatinantys kūrybiškos ir produktyvios asmenybės tapsmą</v>
      </c>
      <c r="D1050" s="18" t="str">
        <f t="shared" si="66"/>
        <v>Techninė galimybių studija</v>
      </c>
      <c r="E1050" s="104" t="s">
        <v>60</v>
      </c>
      <c r="F1050" s="45" t="s">
        <v>2735</v>
      </c>
      <c r="G1050" s="27" t="s">
        <v>1839</v>
      </c>
      <c r="H1050" s="11">
        <v>35</v>
      </c>
      <c r="I1050" s="12" t="str">
        <f t="shared" si="67"/>
        <v>Vilniaus verslo kolegija</v>
      </c>
    </row>
    <row r="1051" spans="1:9" ht="75">
      <c r="A1051" s="11">
        <v>1049</v>
      </c>
      <c r="B1051" s="18" t="str">
        <f t="shared" si="64"/>
        <v>ĮTRAUKI IR KŪRYBINGA VISUOMENĖ</v>
      </c>
      <c r="C1051" s="18" t="str">
        <f t="shared" si="65"/>
        <v>Modernios ugdymosi technologijos ir procesai, skatinantys kūrybiškos ir produktyvios asmenybės tapsmą</v>
      </c>
      <c r="D1051" s="18" t="str">
        <f t="shared" si="66"/>
        <v>Techninė galimybių studija</v>
      </c>
      <c r="E1051" s="104" t="s">
        <v>60</v>
      </c>
      <c r="F1051" s="45" t="s">
        <v>2562</v>
      </c>
      <c r="G1051" s="27" t="s">
        <v>1902</v>
      </c>
      <c r="H1051" s="11">
        <v>13</v>
      </c>
      <c r="I1051" s="12" t="str">
        <f t="shared" si="67"/>
        <v>Mykolo Romerio universitetas</v>
      </c>
    </row>
    <row r="1052" spans="1:9" ht="75">
      <c r="A1052" s="11">
        <v>1050</v>
      </c>
      <c r="B1052" s="18" t="str">
        <f t="shared" si="64"/>
        <v>ĮTRAUKI IR KŪRYBINGA VISUOMENĖ</v>
      </c>
      <c r="C1052" s="18" t="str">
        <f t="shared" si="65"/>
        <v>Modernios ugdymosi technologijos ir procesai, skatinantys kūrybiškos ir produktyvios asmenybės tapsmą</v>
      </c>
      <c r="D1052" s="18" t="str">
        <f t="shared" si="66"/>
        <v>Techninė galimybių studija</v>
      </c>
      <c r="E1052" s="105" t="s">
        <v>60</v>
      </c>
      <c r="F1052" s="45" t="s">
        <v>2672</v>
      </c>
      <c r="G1052" s="27" t="s">
        <v>2673</v>
      </c>
      <c r="H1052" s="11">
        <v>24</v>
      </c>
      <c r="I1052" s="12" t="str">
        <f t="shared" si="67"/>
        <v>Lietuvos edukologijos universitetas</v>
      </c>
    </row>
    <row r="1053" spans="1:9" ht="75">
      <c r="A1053" s="11">
        <v>1051</v>
      </c>
      <c r="B1053" s="18" t="str">
        <f t="shared" si="64"/>
        <v>ĮTRAUKI IR KŪRYBINGA VISUOMENĖ</v>
      </c>
      <c r="C1053" s="18" t="str">
        <f t="shared" si="65"/>
        <v>Modernios ugdymosi technologijos ir procesai, skatinantys kūrybiškos ir produktyvios asmenybės tapsmą</v>
      </c>
      <c r="D1053" s="18" t="str">
        <f t="shared" si="66"/>
        <v>Techninė galimybių studija</v>
      </c>
      <c r="E1053" s="112" t="s">
        <v>60</v>
      </c>
      <c r="F1053" s="45" t="s">
        <v>2575</v>
      </c>
      <c r="G1053" s="27" t="s">
        <v>2576</v>
      </c>
      <c r="H1053" s="11">
        <v>16</v>
      </c>
      <c r="I1053" s="12" t="str">
        <f t="shared" si="67"/>
        <v>Šiaulių universitetas</v>
      </c>
    </row>
    <row r="1054" spans="1:9" ht="75">
      <c r="A1054" s="11">
        <v>1052</v>
      </c>
      <c r="B1054" s="18" t="str">
        <f t="shared" si="64"/>
        <v>ĮTRAUKI IR KŪRYBINGA VISUOMENĖ</v>
      </c>
      <c r="C1054" s="18" t="str">
        <f t="shared" si="65"/>
        <v>Modernios ugdymosi technologijos ir procesai, skatinantys kūrybiškos ir produktyvios asmenybės tapsmą</v>
      </c>
      <c r="D1054" s="18" t="str">
        <f t="shared" si="66"/>
        <v>Techninė galimybių studija</v>
      </c>
      <c r="E1054" s="104" t="s">
        <v>60</v>
      </c>
      <c r="F1054" s="45" t="s">
        <v>2569</v>
      </c>
      <c r="G1054" s="27" t="s">
        <v>1902</v>
      </c>
      <c r="H1054" s="11">
        <v>13</v>
      </c>
      <c r="I1054" s="12" t="str">
        <f t="shared" si="67"/>
        <v>Mykolo Romerio universitetas</v>
      </c>
    </row>
    <row r="1055" spans="1:9" ht="90">
      <c r="A1055" s="11">
        <v>1053</v>
      </c>
      <c r="B1055" s="18" t="str">
        <f t="shared" si="64"/>
        <v>ĮTRAUKI IR KŪRYBINGA VISUOMENĖ</v>
      </c>
      <c r="C1055" s="18" t="str">
        <f t="shared" si="65"/>
        <v>Modernios ugdymosi technologijos ir procesai, skatinantys kūrybiškos ir produktyvios asmenybės tapsmą</v>
      </c>
      <c r="D1055" s="18" t="str">
        <f t="shared" si="66"/>
        <v>Techninė galimybių studija</v>
      </c>
      <c r="E1055" s="104" t="s">
        <v>60</v>
      </c>
      <c r="F1055" s="45" t="s">
        <v>2711</v>
      </c>
      <c r="G1055" s="27" t="s">
        <v>2710</v>
      </c>
      <c r="H1055" s="11">
        <v>28</v>
      </c>
      <c r="I1055" s="12" t="str">
        <f t="shared" si="67"/>
        <v>Vilniaus technologijų ir dizaino kolegija</v>
      </c>
    </row>
    <row r="1056" spans="1:9" ht="75">
      <c r="A1056" s="11">
        <v>1054</v>
      </c>
      <c r="B1056" s="18" t="str">
        <f t="shared" si="64"/>
        <v>ĮTRAUKI IR KŪRYBINGA VISUOMENĖ</v>
      </c>
      <c r="C1056" s="18" t="str">
        <f t="shared" si="65"/>
        <v>Modernios ugdymosi technologijos ir procesai, skatinantys kūrybiškos ir produktyvios asmenybės tapsmą</v>
      </c>
      <c r="D1056" s="18" t="str">
        <f t="shared" si="66"/>
        <v>Techninė galimybių studija</v>
      </c>
      <c r="E1056" s="105" t="s">
        <v>60</v>
      </c>
      <c r="F1056" s="45" t="s">
        <v>2559</v>
      </c>
      <c r="G1056" s="27" t="s">
        <v>2558</v>
      </c>
      <c r="H1056" s="11">
        <v>6</v>
      </c>
      <c r="I1056" s="12" t="str">
        <f t="shared" si="67"/>
        <v>VšĮ „Ateities visuomenės institutas“</v>
      </c>
    </row>
    <row r="1057" spans="1:9" ht="105">
      <c r="A1057" s="11">
        <v>1055</v>
      </c>
      <c r="B1057" s="18" t="str">
        <f t="shared" si="64"/>
        <v>ĮTRAUKI IR KŪRYBINGA VISUOMENĖ</v>
      </c>
      <c r="C1057" s="18" t="str">
        <f t="shared" si="65"/>
        <v>Modernios ugdymosi technologijos ir procesai, skatinantys kūrybiškos ir produktyvios asmenybės tapsmą</v>
      </c>
      <c r="D1057" s="18" t="str">
        <f t="shared" si="66"/>
        <v>Techninė galimybių studija</v>
      </c>
      <c r="E1057" s="105" t="s">
        <v>60</v>
      </c>
      <c r="F1057" s="45" t="s">
        <v>2557</v>
      </c>
      <c r="G1057" s="27" t="s">
        <v>2558</v>
      </c>
      <c r="H1057" s="11">
        <v>6</v>
      </c>
      <c r="I1057" s="12" t="str">
        <f t="shared" si="67"/>
        <v>VšĮ „Ateities visuomenės institutas“</v>
      </c>
    </row>
    <row r="1058" spans="1:9" ht="75">
      <c r="A1058" s="11">
        <v>1056</v>
      </c>
      <c r="B1058" s="18" t="str">
        <f t="shared" si="64"/>
        <v>ĮTRAUKI IR KŪRYBINGA VISUOMENĖ</v>
      </c>
      <c r="C1058" s="18" t="str">
        <f t="shared" si="65"/>
        <v>Modernios ugdymosi technologijos ir procesai, skatinantys kūrybiškos ir produktyvios asmenybės tapsmą</v>
      </c>
      <c r="D1058" s="18" t="str">
        <f t="shared" si="66"/>
        <v>Techninė galimybių studija</v>
      </c>
      <c r="E1058" s="105" t="s">
        <v>60</v>
      </c>
      <c r="F1058" s="45" t="s">
        <v>2560</v>
      </c>
      <c r="G1058" s="27" t="s">
        <v>2558</v>
      </c>
      <c r="H1058" s="11">
        <v>6</v>
      </c>
      <c r="I1058" s="12" t="str">
        <f t="shared" si="67"/>
        <v>VšĮ „Ateities visuomenės institutas“</v>
      </c>
    </row>
    <row r="1059" spans="1:9" ht="75">
      <c r="A1059" s="11">
        <v>1057</v>
      </c>
      <c r="B1059" s="18" t="str">
        <f t="shared" si="64"/>
        <v>ĮTRAUKI IR KŪRYBINGA VISUOMENĖ</v>
      </c>
      <c r="C1059" s="18" t="str">
        <f t="shared" si="65"/>
        <v>Modernios ugdymosi technologijos ir procesai, skatinantys kūrybiškos ir produktyvios asmenybės tapsmą</v>
      </c>
      <c r="D1059" s="18" t="str">
        <f t="shared" si="66"/>
        <v>Techninė galimybių studija</v>
      </c>
      <c r="E1059" s="105" t="s">
        <v>60</v>
      </c>
      <c r="F1059" s="45" t="s">
        <v>2705</v>
      </c>
      <c r="G1059" s="27" t="s">
        <v>2703</v>
      </c>
      <c r="H1059" s="11">
        <v>26</v>
      </c>
      <c r="I1059" s="12" t="str">
        <f t="shared" si="67"/>
        <v>Lietuvos sporto universitetas</v>
      </c>
    </row>
    <row r="1060" spans="1:9" ht="75">
      <c r="A1060" s="11">
        <v>1058</v>
      </c>
      <c r="B1060" s="18" t="str">
        <f t="shared" si="64"/>
        <v>ĮTRAUKI IR KŪRYBINGA VISUOMENĖ</v>
      </c>
      <c r="C1060" s="18" t="str">
        <f t="shared" si="65"/>
        <v>Modernios ugdymosi technologijos ir procesai, skatinantys kūrybiškos ir produktyvios asmenybės tapsmą</v>
      </c>
      <c r="D1060" s="18" t="str">
        <f t="shared" si="66"/>
        <v>Techninė galimybių studija</v>
      </c>
      <c r="E1060" s="105" t="s">
        <v>60</v>
      </c>
      <c r="F1060" s="45" t="s">
        <v>2702</v>
      </c>
      <c r="G1060" s="27" t="s">
        <v>2703</v>
      </c>
      <c r="H1060" s="11">
        <v>26</v>
      </c>
      <c r="I1060" s="12" t="str">
        <f t="shared" si="67"/>
        <v>Lietuvos sporto universitetas</v>
      </c>
    </row>
    <row r="1061" spans="1:9" ht="75">
      <c r="A1061" s="11">
        <v>1059</v>
      </c>
      <c r="B1061" s="18" t="str">
        <f t="shared" si="64"/>
        <v>ĮTRAUKI IR KŪRYBINGA VISUOMENĖ</v>
      </c>
      <c r="C1061" s="18" t="str">
        <f t="shared" si="65"/>
        <v>Modernios ugdymosi technologijos ir procesai, skatinantys kūrybiškos ir produktyvios asmenybės tapsmą</v>
      </c>
      <c r="D1061" s="18" t="str">
        <f t="shared" si="66"/>
        <v>Techninė galimybių studija</v>
      </c>
      <c r="E1061" s="105" t="s">
        <v>60</v>
      </c>
      <c r="F1061" s="45" t="s">
        <v>2704</v>
      </c>
      <c r="G1061" s="27" t="s">
        <v>2703</v>
      </c>
      <c r="H1061" s="11">
        <v>26</v>
      </c>
      <c r="I1061" s="12" t="str">
        <f t="shared" si="67"/>
        <v>Lietuvos sporto universitetas</v>
      </c>
    </row>
    <row r="1062" spans="1:9" ht="75">
      <c r="A1062" s="11">
        <v>1060</v>
      </c>
      <c r="B1062" s="18" t="str">
        <f t="shared" si="64"/>
        <v>ĮTRAUKI IR KŪRYBINGA VISUOMENĖ</v>
      </c>
      <c r="C1062" s="18" t="str">
        <f t="shared" si="65"/>
        <v>Modernios ugdymosi technologijos ir procesai, skatinantys kūrybiškos ir produktyvios asmenybės tapsmą</v>
      </c>
      <c r="D1062" s="18" t="str">
        <f t="shared" si="66"/>
        <v>Techninė galimybių studija</v>
      </c>
      <c r="E1062" s="105" t="s">
        <v>60</v>
      </c>
      <c r="F1062" s="45" t="s">
        <v>2555</v>
      </c>
      <c r="G1062" s="27" t="s">
        <v>2556</v>
      </c>
      <c r="H1062" s="11">
        <v>1</v>
      </c>
      <c r="I1062" s="12" t="str">
        <f t="shared" si="67"/>
        <v>Viešoji įstaiga Socialinių mokslų kolegija</v>
      </c>
    </row>
    <row r="1063" spans="1:9" ht="75">
      <c r="A1063" s="11">
        <v>1061</v>
      </c>
      <c r="B1063" s="18" t="str">
        <f t="shared" si="64"/>
        <v>ĮTRAUKI IR KŪRYBINGA VISUOMENĖ</v>
      </c>
      <c r="C1063" s="18" t="str">
        <f t="shared" si="65"/>
        <v>Modernios ugdymosi technologijos ir procesai, skatinantys kūrybiškos ir produktyvios asmenybės tapsmą</v>
      </c>
      <c r="D1063" s="18" t="str">
        <f t="shared" si="66"/>
        <v>Techninė galimybių studija</v>
      </c>
      <c r="E1063" s="104" t="s">
        <v>60</v>
      </c>
      <c r="F1063" s="45" t="s">
        <v>2583</v>
      </c>
      <c r="G1063" s="27" t="s">
        <v>2584</v>
      </c>
      <c r="H1063" s="11">
        <v>19</v>
      </c>
      <c r="I1063" s="12" t="str">
        <f t="shared" si="67"/>
        <v>Aleksandro Stulginskio universitetas</v>
      </c>
    </row>
    <row r="1064" spans="1:9" ht="75">
      <c r="A1064" s="11">
        <v>1062</v>
      </c>
      <c r="B1064" s="18" t="str">
        <f t="shared" si="64"/>
        <v>ĮTRAUKI IR KŪRYBINGA VISUOMENĖ</v>
      </c>
      <c r="C1064" s="18" t="str">
        <f t="shared" si="65"/>
        <v>Modernios ugdymosi technologijos ir procesai, skatinantys kūrybiškos ir produktyvios asmenybės tapsmą</v>
      </c>
      <c r="D1064" s="18" t="str">
        <f t="shared" si="66"/>
        <v>Techninė galimybių studija</v>
      </c>
      <c r="E1064" s="104" t="s">
        <v>60</v>
      </c>
      <c r="F1064" s="45" t="s">
        <v>2732</v>
      </c>
      <c r="G1064" s="27" t="s">
        <v>464</v>
      </c>
      <c r="H1064" s="11">
        <v>33</v>
      </c>
      <c r="I1064" s="12" t="str">
        <f t="shared" si="67"/>
        <v>Vilniaus Gedimino technikos universitetas</v>
      </c>
    </row>
    <row r="1065" spans="1:9" ht="75">
      <c r="A1065" s="11">
        <v>1063</v>
      </c>
      <c r="B1065" s="18" t="str">
        <f t="shared" si="64"/>
        <v>ĮTRAUKI IR KŪRYBINGA VISUOMENĖ</v>
      </c>
      <c r="C1065" s="18" t="str">
        <f t="shared" si="65"/>
        <v>Modernios ugdymosi technologijos ir procesai, skatinantys kūrybiškos ir produktyvios asmenybės tapsmą</v>
      </c>
      <c r="D1065" s="18" t="str">
        <f t="shared" si="66"/>
        <v>Techninė galimybių studija</v>
      </c>
      <c r="E1065" s="105" t="s">
        <v>60</v>
      </c>
      <c r="F1065" s="45" t="s">
        <v>2656</v>
      </c>
      <c r="G1065" s="27" t="s">
        <v>2655</v>
      </c>
      <c r="H1065" s="11">
        <v>24</v>
      </c>
      <c r="I1065" s="12" t="str">
        <f t="shared" si="67"/>
        <v>Lietuvos edukologijos universitetas</v>
      </c>
    </row>
    <row r="1066" spans="1:9" ht="75">
      <c r="A1066" s="11">
        <v>1064</v>
      </c>
      <c r="B1066" s="18" t="str">
        <f t="shared" si="64"/>
        <v>ĮTRAUKI IR KŪRYBINGA VISUOMENĖ</v>
      </c>
      <c r="C1066" s="18" t="str">
        <f t="shared" si="65"/>
        <v>Modernios ugdymosi technologijos ir procesai, skatinantys kūrybiškos ir produktyvios asmenybės tapsmą</v>
      </c>
      <c r="D1066" s="18" t="str">
        <f t="shared" si="66"/>
        <v>Techninė galimybių studija</v>
      </c>
      <c r="E1066" s="105" t="s">
        <v>60</v>
      </c>
      <c r="F1066" s="45" t="s">
        <v>2654</v>
      </c>
      <c r="G1066" s="27" t="s">
        <v>2655</v>
      </c>
      <c r="H1066" s="11">
        <v>24</v>
      </c>
      <c r="I1066" s="12" t="str">
        <f t="shared" si="67"/>
        <v>Lietuvos edukologijos universitetas</v>
      </c>
    </row>
    <row r="1067" spans="1:9" ht="75">
      <c r="A1067" s="11">
        <v>1065</v>
      </c>
      <c r="B1067" s="18" t="str">
        <f t="shared" si="64"/>
        <v>ĮTRAUKI IR KŪRYBINGA VISUOMENĖ</v>
      </c>
      <c r="C1067" s="18" t="str">
        <f t="shared" si="65"/>
        <v>Modernios ugdymosi technologijos ir procesai, skatinantys kūrybiškos ir produktyvios asmenybės tapsmą</v>
      </c>
      <c r="D1067" s="18" t="str">
        <f t="shared" si="66"/>
        <v>Techninė galimybių studija</v>
      </c>
      <c r="E1067" s="105" t="s">
        <v>60</v>
      </c>
      <c r="F1067" s="45" t="s">
        <v>2642</v>
      </c>
      <c r="G1067" s="27" t="s">
        <v>2641</v>
      </c>
      <c r="H1067" s="11">
        <v>24</v>
      </c>
      <c r="I1067" s="12" t="str">
        <f t="shared" si="67"/>
        <v>Lietuvos edukologijos universitetas</v>
      </c>
    </row>
    <row r="1068" spans="1:9" ht="75">
      <c r="A1068" s="11">
        <v>1066</v>
      </c>
      <c r="B1068" s="18" t="str">
        <f t="shared" si="64"/>
        <v>ĮTRAUKI IR KŪRYBINGA VISUOMENĖ</v>
      </c>
      <c r="C1068" s="18" t="str">
        <f t="shared" si="65"/>
        <v>Modernios ugdymosi technologijos ir procesai, skatinantys kūrybiškos ir produktyvios asmenybės tapsmą</v>
      </c>
      <c r="D1068" s="18" t="str">
        <f t="shared" si="66"/>
        <v>Techninė galimybių studija</v>
      </c>
      <c r="E1068" s="105" t="s">
        <v>60</v>
      </c>
      <c r="F1068" s="45" t="s">
        <v>2547</v>
      </c>
      <c r="G1068" s="27" t="s">
        <v>2548</v>
      </c>
      <c r="H1068" s="11">
        <v>1</v>
      </c>
      <c r="I1068" s="12" t="str">
        <f t="shared" si="67"/>
        <v>Viešoji įstaiga Socialinių mokslų kolegija</v>
      </c>
    </row>
    <row r="1069" spans="1:9" ht="75">
      <c r="A1069" s="11">
        <v>1067</v>
      </c>
      <c r="B1069" s="18" t="str">
        <f t="shared" si="64"/>
        <v>ĮTRAUKI IR KŪRYBINGA VISUOMENĖ</v>
      </c>
      <c r="C1069" s="18" t="str">
        <f t="shared" si="65"/>
        <v>Modernios ugdymosi technologijos ir procesai, skatinantys kūrybiškos ir produktyvios asmenybės tapsmą</v>
      </c>
      <c r="D1069" s="18" t="str">
        <f t="shared" si="66"/>
        <v>Techninė galimybių studija</v>
      </c>
      <c r="E1069" s="105" t="s">
        <v>60</v>
      </c>
      <c r="F1069" s="45" t="s">
        <v>2693</v>
      </c>
      <c r="G1069" s="27" t="s">
        <v>2694</v>
      </c>
      <c r="H1069" s="11">
        <v>24</v>
      </c>
      <c r="I1069" s="12" t="str">
        <f t="shared" si="67"/>
        <v>Lietuvos edukologijos universitetas</v>
      </c>
    </row>
    <row r="1070" spans="1:9" ht="75">
      <c r="A1070" s="11">
        <v>1068</v>
      </c>
      <c r="B1070" s="18" t="str">
        <f t="shared" si="64"/>
        <v>ĮTRAUKI IR KŪRYBINGA VISUOMENĖ</v>
      </c>
      <c r="C1070" s="18" t="str">
        <f t="shared" si="65"/>
        <v>Modernios ugdymosi technologijos ir procesai, skatinantys kūrybiškos ir produktyvios asmenybės tapsmą</v>
      </c>
      <c r="D1070" s="18" t="str">
        <f t="shared" si="66"/>
        <v>Techninė galimybių studija</v>
      </c>
      <c r="E1070" s="104" t="s">
        <v>60</v>
      </c>
      <c r="F1070" s="45" t="s">
        <v>2722</v>
      </c>
      <c r="G1070" s="27" t="s">
        <v>2045</v>
      </c>
      <c r="H1070" s="11">
        <v>32</v>
      </c>
      <c r="I1070" s="12" t="str">
        <f t="shared" si="67"/>
        <v>Vilniaus universitetas</v>
      </c>
    </row>
    <row r="1071" spans="1:9" ht="75">
      <c r="A1071" s="11">
        <v>1069</v>
      </c>
      <c r="B1071" s="18" t="str">
        <f t="shared" si="64"/>
        <v>ĮTRAUKI IR KŪRYBINGA VISUOMENĖ</v>
      </c>
      <c r="C1071" s="18" t="str">
        <f t="shared" si="65"/>
        <v>Modernios ugdymosi technologijos ir procesai, skatinantys kūrybiškos ir produktyvios asmenybės tapsmą</v>
      </c>
      <c r="D1071" s="18" t="str">
        <f t="shared" si="66"/>
        <v>Techninė galimybių studija</v>
      </c>
      <c r="E1071" s="104" t="s">
        <v>60</v>
      </c>
      <c r="F1071" s="45" t="s">
        <v>2730</v>
      </c>
      <c r="G1071" s="27" t="s">
        <v>716</v>
      </c>
      <c r="H1071" s="11">
        <v>33</v>
      </c>
      <c r="I1071" s="12" t="str">
        <f t="shared" si="67"/>
        <v>Vilniaus Gedimino technikos universitetas</v>
      </c>
    </row>
    <row r="1072" spans="1:9" ht="75">
      <c r="A1072" s="11">
        <v>1070</v>
      </c>
      <c r="B1072" s="18" t="str">
        <f t="shared" si="64"/>
        <v>ĮTRAUKI IR KŪRYBINGA VISUOMENĖ</v>
      </c>
      <c r="C1072" s="18" t="str">
        <f t="shared" si="65"/>
        <v>Modernios ugdymosi technologijos ir procesai, skatinantys kūrybiškos ir produktyvios asmenybės tapsmą</v>
      </c>
      <c r="D1072" s="18" t="str">
        <f t="shared" si="66"/>
        <v>Techninė galimybių studija</v>
      </c>
      <c r="E1072" s="104" t="s">
        <v>60</v>
      </c>
      <c r="F1072" s="45" t="s">
        <v>2563</v>
      </c>
      <c r="G1072" s="27" t="s">
        <v>1902</v>
      </c>
      <c r="H1072" s="11">
        <v>13</v>
      </c>
      <c r="I1072" s="12" t="str">
        <f t="shared" si="67"/>
        <v>Mykolo Romerio universitetas</v>
      </c>
    </row>
    <row r="1073" spans="1:9" ht="75">
      <c r="A1073" s="11">
        <v>1071</v>
      </c>
      <c r="B1073" s="18" t="str">
        <f t="shared" si="64"/>
        <v>ĮTRAUKI IR KŪRYBINGA VISUOMENĖ</v>
      </c>
      <c r="C1073" s="18" t="str">
        <f t="shared" si="65"/>
        <v>Modernios ugdymosi technologijos ir procesai, skatinantys kūrybiškos ir produktyvios asmenybės tapsmą</v>
      </c>
      <c r="D1073" s="18" t="str">
        <f t="shared" si="66"/>
        <v>Techninė galimybių studija</v>
      </c>
      <c r="E1073" s="104" t="s">
        <v>60</v>
      </c>
      <c r="F1073" s="45" t="s">
        <v>2568</v>
      </c>
      <c r="G1073" s="27" t="s">
        <v>1902</v>
      </c>
      <c r="H1073" s="11">
        <v>13</v>
      </c>
      <c r="I1073" s="12" t="str">
        <f t="shared" si="67"/>
        <v>Mykolo Romerio universitetas</v>
      </c>
    </row>
    <row r="1074" spans="1:9" ht="75">
      <c r="A1074" s="11">
        <v>1072</v>
      </c>
      <c r="B1074" s="18" t="str">
        <f t="shared" si="64"/>
        <v>ĮTRAUKI IR KŪRYBINGA VISUOMENĖ</v>
      </c>
      <c r="C1074" s="18" t="str">
        <f t="shared" si="65"/>
        <v>Modernios ugdymosi technologijos ir procesai, skatinantys kūrybiškos ir produktyvios asmenybės tapsmą</v>
      </c>
      <c r="D1074" s="18" t="str">
        <f t="shared" si="66"/>
        <v>Techninė galimybių studija</v>
      </c>
      <c r="E1074" s="105" t="s">
        <v>60</v>
      </c>
      <c r="F1074" s="45" t="s">
        <v>2552</v>
      </c>
      <c r="G1074" s="27" t="s">
        <v>2553</v>
      </c>
      <c r="H1074" s="11">
        <v>1</v>
      </c>
      <c r="I1074" s="12" t="str">
        <f t="shared" si="67"/>
        <v>Viešoji įstaiga Socialinių mokslų kolegija</v>
      </c>
    </row>
    <row r="1075" spans="1:9" ht="75">
      <c r="A1075" s="11">
        <v>1073</v>
      </c>
      <c r="B1075" s="18" t="str">
        <f t="shared" si="64"/>
        <v>ĮTRAUKI IR KŪRYBINGA VISUOMENĖ</v>
      </c>
      <c r="C1075" s="18" t="str">
        <f t="shared" si="65"/>
        <v>Modernios ugdymosi technologijos ir procesai, skatinantys kūrybiškos ir produktyvios asmenybės tapsmą</v>
      </c>
      <c r="D1075" s="18" t="str">
        <f t="shared" si="66"/>
        <v>Techninė galimybių studija</v>
      </c>
      <c r="E1075" s="119" t="s">
        <v>60</v>
      </c>
      <c r="F1075" s="132" t="s">
        <v>1973</v>
      </c>
      <c r="G1075" s="42" t="s">
        <v>1974</v>
      </c>
      <c r="H1075" s="119">
        <v>16</v>
      </c>
      <c r="I1075" s="12" t="str">
        <f t="shared" si="67"/>
        <v>Šiaulių universitetas</v>
      </c>
    </row>
    <row r="1076" spans="1:9" ht="180">
      <c r="A1076" s="11">
        <v>1074</v>
      </c>
      <c r="B1076" s="18" t="str">
        <f t="shared" si="64"/>
        <v>ĮTRAUKI IR KŪRYBINGA VISUOMENĖ</v>
      </c>
      <c r="C1076" s="18" t="str">
        <f t="shared" si="65"/>
        <v>Proveržio inovacijų kūrimo ir diegimo technologijos ir procesai</v>
      </c>
      <c r="D1076" s="18" t="str">
        <f t="shared" si="66"/>
        <v>Eksperimentinė plėtra</v>
      </c>
      <c r="E1076" s="104" t="s">
        <v>64</v>
      </c>
      <c r="F1076" s="45" t="s">
        <v>2842</v>
      </c>
      <c r="G1076" s="27" t="s">
        <v>2840</v>
      </c>
      <c r="H1076" s="11">
        <v>32</v>
      </c>
      <c r="I1076" s="12" t="str">
        <f t="shared" si="67"/>
        <v>Vilniaus universitetas</v>
      </c>
    </row>
    <row r="1077" spans="1:9" ht="60">
      <c r="A1077" s="11">
        <v>1075</v>
      </c>
      <c r="B1077" s="18" t="str">
        <f t="shared" si="64"/>
        <v>ĮTRAUKI IR KŪRYBINGA VISUOMENĖ</v>
      </c>
      <c r="C1077" s="18" t="str">
        <f t="shared" si="65"/>
        <v>Proveržio inovacijų kūrimo ir diegimo technologijos ir procesai</v>
      </c>
      <c r="D1077" s="18" t="str">
        <f t="shared" si="66"/>
        <v>Eksperimentinė plėtra</v>
      </c>
      <c r="E1077" s="105" t="s">
        <v>64</v>
      </c>
      <c r="F1077" s="45" t="s">
        <v>3173</v>
      </c>
      <c r="G1077" s="27" t="s">
        <v>3061</v>
      </c>
      <c r="H1077" s="11">
        <v>32</v>
      </c>
      <c r="I1077" s="12" t="str">
        <f t="shared" si="67"/>
        <v>Vilniaus universitetas</v>
      </c>
    </row>
    <row r="1078" spans="1:9" ht="60">
      <c r="A1078" s="11">
        <v>1076</v>
      </c>
      <c r="B1078" s="18" t="str">
        <f t="shared" si="64"/>
        <v>ĮTRAUKI IR KŪRYBINGA VISUOMENĖ</v>
      </c>
      <c r="C1078" s="18" t="str">
        <f t="shared" si="65"/>
        <v>Proveržio inovacijų kūrimo ir diegimo technologijos ir procesai</v>
      </c>
      <c r="D1078" s="18" t="str">
        <f t="shared" si="66"/>
        <v>Eksperimentinė plėtra</v>
      </c>
      <c r="E1078" s="110" t="s">
        <v>64</v>
      </c>
      <c r="F1078" s="56" t="s">
        <v>2596</v>
      </c>
      <c r="G1078" s="29" t="s">
        <v>230</v>
      </c>
      <c r="H1078" s="11">
        <v>22</v>
      </c>
      <c r="I1078" s="12" t="str">
        <f t="shared" si="67"/>
        <v>VšĮ Kauno technologijos universitetas</v>
      </c>
    </row>
    <row r="1079" spans="1:9" ht="60">
      <c r="A1079" s="11">
        <v>1077</v>
      </c>
      <c r="B1079" s="18" t="str">
        <f t="shared" si="64"/>
        <v>ĮTRAUKI IR KŪRYBINGA VISUOMENĖ</v>
      </c>
      <c r="C1079" s="18" t="str">
        <f t="shared" si="65"/>
        <v>Proveržio inovacijų kūrimo ir diegimo technologijos ir procesai</v>
      </c>
      <c r="D1079" s="18" t="str">
        <f t="shared" si="66"/>
        <v>Eksperimentinė plėtra</v>
      </c>
      <c r="E1079" s="110" t="s">
        <v>64</v>
      </c>
      <c r="F1079" s="56" t="s">
        <v>2595</v>
      </c>
      <c r="G1079" s="29" t="s">
        <v>230</v>
      </c>
      <c r="H1079" s="11">
        <v>22</v>
      </c>
      <c r="I1079" s="12" t="str">
        <f t="shared" si="67"/>
        <v>VšĮ Kauno technologijos universitetas</v>
      </c>
    </row>
    <row r="1080" spans="1:9" ht="180">
      <c r="A1080" s="11">
        <v>1078</v>
      </c>
      <c r="B1080" s="18" t="str">
        <f t="shared" si="64"/>
        <v>ĮTRAUKI IR KŪRYBINGA VISUOMENĖ</v>
      </c>
      <c r="C1080" s="18" t="str">
        <f t="shared" si="65"/>
        <v>Proveržio inovacijų kūrimo ir diegimo technologijos ir procesai</v>
      </c>
      <c r="D1080" s="18" t="str">
        <f t="shared" si="66"/>
        <v>Eksperimentinė plėtra</v>
      </c>
      <c r="E1080" s="105" t="s">
        <v>64</v>
      </c>
      <c r="F1080" s="45" t="s">
        <v>2911</v>
      </c>
      <c r="G1080" s="27" t="s">
        <v>1902</v>
      </c>
      <c r="H1080" s="11">
        <v>13</v>
      </c>
      <c r="I1080" s="12" t="str">
        <f t="shared" si="67"/>
        <v>Mykolo Romerio universitetas</v>
      </c>
    </row>
    <row r="1081" spans="1:9" ht="135">
      <c r="A1081" s="11">
        <v>1079</v>
      </c>
      <c r="B1081" s="18" t="str">
        <f t="shared" si="64"/>
        <v>ĮTRAUKI IR KŪRYBINGA VISUOMENĖ</v>
      </c>
      <c r="C1081" s="18" t="str">
        <f t="shared" si="65"/>
        <v>Proveržio inovacijų kūrimo ir diegimo technologijos ir procesai</v>
      </c>
      <c r="D1081" s="18" t="str">
        <f t="shared" si="66"/>
        <v>Eksperimentinė plėtra</v>
      </c>
      <c r="E1081" s="105" t="s">
        <v>64</v>
      </c>
      <c r="F1081" s="45" t="s">
        <v>3116</v>
      </c>
      <c r="G1081" s="27" t="s">
        <v>1902</v>
      </c>
      <c r="H1081" s="11">
        <v>13</v>
      </c>
      <c r="I1081" s="12" t="str">
        <f t="shared" si="67"/>
        <v>Mykolo Romerio universitetas</v>
      </c>
    </row>
    <row r="1082" spans="1:9" ht="90">
      <c r="A1082" s="11">
        <v>1080</v>
      </c>
      <c r="B1082" s="18" t="str">
        <f t="shared" si="64"/>
        <v>ĮTRAUKI IR KŪRYBINGA VISUOMENĖ</v>
      </c>
      <c r="C1082" s="18" t="str">
        <f t="shared" si="65"/>
        <v>Proveržio inovacijų kūrimo ir diegimo technologijos ir procesai</v>
      </c>
      <c r="D1082" s="18" t="str">
        <f t="shared" si="66"/>
        <v>Eksperimentinė plėtra</v>
      </c>
      <c r="E1082" s="105" t="s">
        <v>64</v>
      </c>
      <c r="F1082" s="45" t="s">
        <v>3084</v>
      </c>
      <c r="G1082" s="27" t="s">
        <v>1029</v>
      </c>
      <c r="H1082" s="11">
        <v>1</v>
      </c>
      <c r="I1082" s="12" t="str">
        <f t="shared" si="67"/>
        <v>Viešoji įstaiga Socialinių mokslų kolegija</v>
      </c>
    </row>
    <row r="1083" spans="1:9" ht="60">
      <c r="A1083" s="11">
        <v>1081</v>
      </c>
      <c r="B1083" s="18" t="str">
        <f t="shared" si="64"/>
        <v>ĮTRAUKI IR KŪRYBINGA VISUOMENĖ</v>
      </c>
      <c r="C1083" s="18" t="str">
        <f t="shared" si="65"/>
        <v>Proveržio inovacijų kūrimo ir diegimo technologijos ir procesai</v>
      </c>
      <c r="D1083" s="18" t="str">
        <f t="shared" si="66"/>
        <v>Eksperimentinė plėtra</v>
      </c>
      <c r="E1083" s="104" t="s">
        <v>64</v>
      </c>
      <c r="F1083" s="45" t="s">
        <v>3183</v>
      </c>
      <c r="G1083" s="27" t="s">
        <v>1839</v>
      </c>
      <c r="H1083" s="11">
        <v>35</v>
      </c>
      <c r="I1083" s="12" t="str">
        <f t="shared" si="67"/>
        <v>Vilniaus verslo kolegija</v>
      </c>
    </row>
    <row r="1084" spans="1:9" ht="60">
      <c r="A1084" s="11">
        <v>1082</v>
      </c>
      <c r="B1084" s="18" t="str">
        <f t="shared" si="64"/>
        <v>ĮTRAUKI IR KŪRYBINGA VISUOMENĖ</v>
      </c>
      <c r="C1084" s="18" t="str">
        <f t="shared" si="65"/>
        <v>Proveržio inovacijų kūrimo ir diegimo technologijos ir procesai</v>
      </c>
      <c r="D1084" s="18" t="str">
        <f t="shared" si="66"/>
        <v>Eksperimentinė plėtra</v>
      </c>
      <c r="E1084" s="110" t="s">
        <v>64</v>
      </c>
      <c r="F1084" s="56" t="s">
        <v>3127</v>
      </c>
      <c r="G1084" s="29" t="s">
        <v>230</v>
      </c>
      <c r="H1084" s="11">
        <v>22</v>
      </c>
      <c r="I1084" s="12" t="str">
        <f t="shared" si="67"/>
        <v>VšĮ Kauno technologijos universitetas</v>
      </c>
    </row>
    <row r="1085" spans="1:9" ht="120">
      <c r="A1085" s="11">
        <v>1083</v>
      </c>
      <c r="B1085" s="18" t="str">
        <f t="shared" si="64"/>
        <v>ĮTRAUKI IR KŪRYBINGA VISUOMENĖ</v>
      </c>
      <c r="C1085" s="18" t="str">
        <f t="shared" si="65"/>
        <v>Proveržio inovacijų kūrimo ir diegimo technologijos ir procesai</v>
      </c>
      <c r="D1085" s="18" t="str">
        <f t="shared" si="66"/>
        <v>Eksperimentinė plėtra</v>
      </c>
      <c r="E1085" s="105" t="s">
        <v>64</v>
      </c>
      <c r="F1085" s="45" t="s">
        <v>3094</v>
      </c>
      <c r="G1085" s="27" t="s">
        <v>2558</v>
      </c>
      <c r="H1085" s="11">
        <v>6</v>
      </c>
      <c r="I1085" s="12" t="str">
        <f t="shared" si="67"/>
        <v>VšĮ „Ateities visuomenės institutas“</v>
      </c>
    </row>
    <row r="1086" spans="1:9" ht="90">
      <c r="A1086" s="11">
        <v>1084</v>
      </c>
      <c r="B1086" s="18" t="str">
        <f t="shared" si="64"/>
        <v>ĮTRAUKI IR KŪRYBINGA VISUOMENĖ</v>
      </c>
      <c r="C1086" s="18" t="str">
        <f t="shared" si="65"/>
        <v>Proveržio inovacijų kūrimo ir diegimo technologijos ir procesai</v>
      </c>
      <c r="D1086" s="18" t="str">
        <f t="shared" si="66"/>
        <v>Eksperimentinė plėtra</v>
      </c>
      <c r="E1086" s="105" t="s">
        <v>64</v>
      </c>
      <c r="F1086" s="45" t="s">
        <v>3103</v>
      </c>
      <c r="G1086" s="27" t="s">
        <v>2558</v>
      </c>
      <c r="H1086" s="11">
        <v>6</v>
      </c>
      <c r="I1086" s="12" t="str">
        <f t="shared" si="67"/>
        <v>VšĮ „Ateities visuomenės institutas“</v>
      </c>
    </row>
    <row r="1087" spans="1:9" ht="90">
      <c r="A1087" s="11">
        <v>1085</v>
      </c>
      <c r="B1087" s="18" t="str">
        <f t="shared" si="64"/>
        <v>ĮTRAUKI IR KŪRYBINGA VISUOMENĖ</v>
      </c>
      <c r="C1087" s="18" t="str">
        <f t="shared" si="65"/>
        <v>Proveržio inovacijų kūrimo ir diegimo technologijos ir procesai</v>
      </c>
      <c r="D1087" s="18" t="str">
        <f t="shared" si="66"/>
        <v>Eksperimentinė plėtra</v>
      </c>
      <c r="E1087" s="105" t="s">
        <v>64</v>
      </c>
      <c r="F1087" s="45" t="s">
        <v>3110</v>
      </c>
      <c r="G1087" s="27" t="s">
        <v>2558</v>
      </c>
      <c r="H1087" s="11">
        <v>6</v>
      </c>
      <c r="I1087" s="12" t="str">
        <f t="shared" si="67"/>
        <v>VšĮ „Ateities visuomenės institutas“</v>
      </c>
    </row>
    <row r="1088" spans="1:9" ht="165">
      <c r="A1088" s="11">
        <v>1086</v>
      </c>
      <c r="B1088" s="18" t="str">
        <f t="shared" si="64"/>
        <v>ĮTRAUKI IR KŪRYBINGA VISUOMENĖ</v>
      </c>
      <c r="C1088" s="18" t="str">
        <f t="shared" si="65"/>
        <v>Proveržio inovacijų kūrimo ir diegimo technologijos ir procesai</v>
      </c>
      <c r="D1088" s="18" t="str">
        <f t="shared" si="66"/>
        <v>Eksperimentinė plėtra</v>
      </c>
      <c r="E1088" s="105" t="s">
        <v>64</v>
      </c>
      <c r="F1088" s="45" t="s">
        <v>3109</v>
      </c>
      <c r="G1088" s="27" t="s">
        <v>2558</v>
      </c>
      <c r="H1088" s="11">
        <v>6</v>
      </c>
      <c r="I1088" s="12" t="str">
        <f t="shared" si="67"/>
        <v>VšĮ „Ateities visuomenės institutas“</v>
      </c>
    </row>
    <row r="1089" spans="1:9" ht="135">
      <c r="A1089" s="11">
        <v>1087</v>
      </c>
      <c r="B1089" s="18" t="str">
        <f t="shared" si="64"/>
        <v>ĮTRAUKI IR KŪRYBINGA VISUOMENĖ</v>
      </c>
      <c r="C1089" s="18" t="str">
        <f t="shared" si="65"/>
        <v>Proveržio inovacijų kūrimo ir diegimo technologijos ir procesai</v>
      </c>
      <c r="D1089" s="18" t="str">
        <f t="shared" si="66"/>
        <v>Eksperimentinė plėtra</v>
      </c>
      <c r="E1089" s="105" t="s">
        <v>64</v>
      </c>
      <c r="F1089" s="45" t="s">
        <v>3102</v>
      </c>
      <c r="G1089" s="27" t="s">
        <v>2558</v>
      </c>
      <c r="H1089" s="11">
        <v>6</v>
      </c>
      <c r="I1089" s="12" t="str">
        <f t="shared" si="67"/>
        <v>VšĮ „Ateities visuomenės institutas“</v>
      </c>
    </row>
    <row r="1090" spans="1:9" ht="180">
      <c r="A1090" s="11">
        <v>1088</v>
      </c>
      <c r="B1090" s="18" t="str">
        <f t="shared" si="64"/>
        <v>ĮTRAUKI IR KŪRYBINGA VISUOMENĖ</v>
      </c>
      <c r="C1090" s="18" t="str">
        <f t="shared" si="65"/>
        <v>Proveržio inovacijų kūrimo ir diegimo technologijos ir procesai</v>
      </c>
      <c r="D1090" s="18" t="str">
        <f t="shared" si="66"/>
        <v>Eksperimentinė plėtra</v>
      </c>
      <c r="E1090" s="105" t="s">
        <v>64</v>
      </c>
      <c r="F1090" s="45" t="s">
        <v>3093</v>
      </c>
      <c r="G1090" s="27" t="s">
        <v>2558</v>
      </c>
      <c r="H1090" s="11">
        <v>6</v>
      </c>
      <c r="I1090" s="12" t="str">
        <f t="shared" si="67"/>
        <v>VšĮ „Ateities visuomenės institutas“</v>
      </c>
    </row>
    <row r="1091" spans="1:9" ht="60">
      <c r="A1091" s="11">
        <v>1089</v>
      </c>
      <c r="B1091" s="18" t="str">
        <f t="shared" ref="B1091:B1154" si="68">IF(ISBLANK(E1091), ,VLOOKUP(E1091, Kodai,2, FALSE))</f>
        <v>ĮTRAUKI IR KŪRYBINGA VISUOMENĖ</v>
      </c>
      <c r="C1091" s="18" t="str">
        <f t="shared" ref="C1091:C1154" si="69">IF(ISBLANK(E1091), ,VLOOKUP(E1091, Kodai,3, FALSE))</f>
        <v>Proveržio inovacijų kūrimo ir diegimo technologijos ir procesai</v>
      </c>
      <c r="D1091" s="18" t="str">
        <f t="shared" ref="D1091:D1154" si="70">IF(ISBLANK(E1091), ,VLOOKUP(E1091, Kodai,4, FALSE))</f>
        <v>Eksperimentinė plėtra</v>
      </c>
      <c r="E1091" s="104" t="s">
        <v>64</v>
      </c>
      <c r="F1091" s="45" t="s">
        <v>2756</v>
      </c>
      <c r="G1091" s="27" t="s">
        <v>2757</v>
      </c>
      <c r="H1091" s="11">
        <v>9</v>
      </c>
      <c r="I1091" s="12" t="str">
        <f t="shared" ref="I1091:I1154" si="71">IF(ISBLANK(H1091), ,VLOOKUP(H1091, Institucijos,2, FALSE))</f>
        <v>Šiaulių valstybinė kolegija</v>
      </c>
    </row>
    <row r="1092" spans="1:9" ht="105">
      <c r="A1092" s="11">
        <v>1090</v>
      </c>
      <c r="B1092" s="18" t="str">
        <f t="shared" si="68"/>
        <v>ĮTRAUKI IR KŪRYBINGA VISUOMENĖ</v>
      </c>
      <c r="C1092" s="18" t="str">
        <f t="shared" si="69"/>
        <v>Proveržio inovacijų kūrimo ir diegimo technologijos ir procesai</v>
      </c>
      <c r="D1092" s="18" t="str">
        <f t="shared" si="70"/>
        <v>Eksperimentinė plėtra</v>
      </c>
      <c r="E1092" s="104" t="s">
        <v>64</v>
      </c>
      <c r="F1092" s="45" t="s">
        <v>3175</v>
      </c>
      <c r="G1092" s="27" t="s">
        <v>512</v>
      </c>
      <c r="H1092" s="11">
        <v>33</v>
      </c>
      <c r="I1092" s="12" t="str">
        <f t="shared" si="71"/>
        <v>Vilniaus Gedimino technikos universitetas</v>
      </c>
    </row>
    <row r="1093" spans="1:9" ht="75">
      <c r="A1093" s="11">
        <v>1091</v>
      </c>
      <c r="B1093" s="18" t="str">
        <f t="shared" si="68"/>
        <v>ĮTRAUKI IR KŪRYBINGA VISUOMENĖ</v>
      </c>
      <c r="C1093" s="18" t="str">
        <f t="shared" si="69"/>
        <v>Proveržio inovacijų kūrimo ir diegimo technologijos ir procesai</v>
      </c>
      <c r="D1093" s="18" t="str">
        <f t="shared" si="70"/>
        <v>Eksperimentinė plėtra</v>
      </c>
      <c r="E1093" s="104" t="s">
        <v>64</v>
      </c>
      <c r="F1093" s="45" t="s">
        <v>3151</v>
      </c>
      <c r="G1093" s="27" t="s">
        <v>3152</v>
      </c>
      <c r="H1093" s="11">
        <v>31</v>
      </c>
      <c r="I1093" s="12" t="str">
        <f t="shared" si="71"/>
        <v>Vytauto Didžiojo universitetas</v>
      </c>
    </row>
    <row r="1094" spans="1:9" ht="75">
      <c r="A1094" s="11">
        <v>1092</v>
      </c>
      <c r="B1094" s="18" t="str">
        <f t="shared" si="68"/>
        <v>ĮTRAUKI IR KŪRYBINGA VISUOMENĖ</v>
      </c>
      <c r="C1094" s="18" t="str">
        <f t="shared" si="69"/>
        <v>Proveržio inovacijų kūrimo ir diegimo technologijos ir procesai</v>
      </c>
      <c r="D1094" s="18" t="str">
        <f t="shared" si="70"/>
        <v>Eksperimentinė plėtra</v>
      </c>
      <c r="E1094" s="105" t="s">
        <v>64</v>
      </c>
      <c r="F1094" s="45" t="s">
        <v>3079</v>
      </c>
      <c r="G1094" s="27" t="s">
        <v>1259</v>
      </c>
      <c r="H1094" s="11">
        <v>1</v>
      </c>
      <c r="I1094" s="12" t="str">
        <f t="shared" si="71"/>
        <v>Viešoji įstaiga Socialinių mokslų kolegija</v>
      </c>
    </row>
    <row r="1095" spans="1:9" ht="60">
      <c r="A1095" s="11">
        <v>1093</v>
      </c>
      <c r="B1095" s="18" t="str">
        <f t="shared" si="68"/>
        <v>ĮTRAUKI IR KŪRYBINGA VISUOMENĖ</v>
      </c>
      <c r="C1095" s="18" t="str">
        <f t="shared" si="69"/>
        <v>Proveržio inovacijų kūrimo ir diegimo technologijos ir procesai</v>
      </c>
      <c r="D1095" s="18" t="str">
        <f t="shared" si="70"/>
        <v>Eksperimentinė plėtra</v>
      </c>
      <c r="E1095" s="104" t="s">
        <v>64</v>
      </c>
      <c r="F1095" s="45" t="s">
        <v>2758</v>
      </c>
      <c r="G1095" s="27" t="s">
        <v>2759</v>
      </c>
      <c r="H1095" s="11">
        <v>9</v>
      </c>
      <c r="I1095" s="12" t="str">
        <f t="shared" si="71"/>
        <v>Šiaulių valstybinė kolegija</v>
      </c>
    </row>
    <row r="1096" spans="1:9" ht="105">
      <c r="A1096" s="11">
        <v>1094</v>
      </c>
      <c r="B1096" s="18" t="str">
        <f t="shared" si="68"/>
        <v>ĮTRAUKI IR KŪRYBINGA VISUOMENĖ</v>
      </c>
      <c r="C1096" s="18" t="str">
        <f t="shared" si="69"/>
        <v>Proveržio inovacijų kūrimo ir diegimo technologijos ir procesai</v>
      </c>
      <c r="D1096" s="18" t="str">
        <f t="shared" si="70"/>
        <v>Eksperimentinė plėtra</v>
      </c>
      <c r="E1096" s="104" t="s">
        <v>64</v>
      </c>
      <c r="F1096" s="45" t="s">
        <v>3176</v>
      </c>
      <c r="G1096" s="27" t="s">
        <v>3177</v>
      </c>
      <c r="H1096" s="11">
        <v>33</v>
      </c>
      <c r="I1096" s="12" t="str">
        <f t="shared" si="71"/>
        <v>Vilniaus Gedimino technikos universitetas</v>
      </c>
    </row>
    <row r="1097" spans="1:9" ht="60">
      <c r="A1097" s="11">
        <v>1095</v>
      </c>
      <c r="B1097" s="18" t="str">
        <f t="shared" si="68"/>
        <v>ĮTRAUKI IR KŪRYBINGA VISUOMENĖ</v>
      </c>
      <c r="C1097" s="18" t="str">
        <f t="shared" si="69"/>
        <v>Proveržio inovacijų kūrimo ir diegimo technologijos ir procesai</v>
      </c>
      <c r="D1097" s="18" t="str">
        <f t="shared" si="70"/>
        <v>Eksperimentinė plėtra</v>
      </c>
      <c r="E1097" s="105" t="s">
        <v>64</v>
      </c>
      <c r="F1097" s="45" t="s">
        <v>3179</v>
      </c>
      <c r="G1097" s="27" t="s">
        <v>1839</v>
      </c>
      <c r="H1097" s="11">
        <v>35</v>
      </c>
      <c r="I1097" s="12" t="str">
        <f t="shared" si="71"/>
        <v>Vilniaus verslo kolegija</v>
      </c>
    </row>
    <row r="1098" spans="1:9" ht="75">
      <c r="A1098" s="11">
        <v>1096</v>
      </c>
      <c r="B1098" s="18" t="str">
        <f t="shared" si="68"/>
        <v>ĮTRAUKI IR KŪRYBINGA VISUOMENĖ</v>
      </c>
      <c r="C1098" s="18" t="str">
        <f t="shared" si="69"/>
        <v>Proveržio inovacijų kūrimo ir diegimo technologijos ir procesai</v>
      </c>
      <c r="D1098" s="18" t="str">
        <f t="shared" si="70"/>
        <v>Eksperimentinė plėtra</v>
      </c>
      <c r="E1098" s="105" t="s">
        <v>64</v>
      </c>
      <c r="F1098" s="45" t="s">
        <v>3185</v>
      </c>
      <c r="G1098" s="27" t="s">
        <v>3086</v>
      </c>
      <c r="H1098" s="11">
        <v>3</v>
      </c>
      <c r="I1098" s="12" t="str">
        <f t="shared" si="71"/>
        <v>Vilniaus dailės akademija</v>
      </c>
    </row>
    <row r="1099" spans="1:9" ht="90">
      <c r="A1099" s="11">
        <v>1097</v>
      </c>
      <c r="B1099" s="18" t="str">
        <f t="shared" si="68"/>
        <v>ĮTRAUKI IR KŪRYBINGA VISUOMENĖ</v>
      </c>
      <c r="C1099" s="18" t="str">
        <f t="shared" si="69"/>
        <v>Proveržio inovacijų kūrimo ir diegimo technologijos ir procesai</v>
      </c>
      <c r="D1099" s="18" t="str">
        <f t="shared" si="70"/>
        <v>Eksperimentinė plėtra</v>
      </c>
      <c r="E1099" s="105" t="s">
        <v>64</v>
      </c>
      <c r="F1099" s="45" t="s">
        <v>3104</v>
      </c>
      <c r="G1099" s="27" t="s">
        <v>2558</v>
      </c>
      <c r="H1099" s="11">
        <v>6</v>
      </c>
      <c r="I1099" s="12" t="str">
        <f t="shared" si="71"/>
        <v>VšĮ „Ateities visuomenės institutas“</v>
      </c>
    </row>
    <row r="1100" spans="1:9" ht="105">
      <c r="A1100" s="11">
        <v>1098</v>
      </c>
      <c r="B1100" s="18" t="str">
        <f t="shared" si="68"/>
        <v>ĮTRAUKI IR KŪRYBINGA VISUOMENĖ</v>
      </c>
      <c r="C1100" s="18" t="str">
        <f t="shared" si="69"/>
        <v>Proveržio inovacijų kūrimo ir diegimo technologijos ir procesai</v>
      </c>
      <c r="D1100" s="18" t="str">
        <f t="shared" si="70"/>
        <v>Eksperimentinė plėtra</v>
      </c>
      <c r="E1100" s="105" t="s">
        <v>64</v>
      </c>
      <c r="F1100" s="45" t="s">
        <v>3095</v>
      </c>
      <c r="G1100" s="27" t="s">
        <v>2558</v>
      </c>
      <c r="H1100" s="11">
        <v>6</v>
      </c>
      <c r="I1100" s="12" t="str">
        <f t="shared" si="71"/>
        <v>VšĮ „Ateities visuomenės institutas“</v>
      </c>
    </row>
    <row r="1101" spans="1:9" ht="105">
      <c r="A1101" s="11">
        <v>1099</v>
      </c>
      <c r="B1101" s="18" t="str">
        <f t="shared" si="68"/>
        <v>ĮTRAUKI IR KŪRYBINGA VISUOMENĖ</v>
      </c>
      <c r="C1101" s="18" t="str">
        <f t="shared" si="69"/>
        <v>Proveržio inovacijų kūrimo ir diegimo technologijos ir procesai</v>
      </c>
      <c r="D1101" s="18" t="str">
        <f t="shared" si="70"/>
        <v>Eksperimentinė plėtra</v>
      </c>
      <c r="E1101" s="105" t="s">
        <v>64</v>
      </c>
      <c r="F1101" s="45" t="s">
        <v>3111</v>
      </c>
      <c r="G1101" s="27" t="s">
        <v>2558</v>
      </c>
      <c r="H1101" s="11">
        <v>6</v>
      </c>
      <c r="I1101" s="12" t="str">
        <f t="shared" si="71"/>
        <v>VšĮ „Ateities visuomenės institutas“</v>
      </c>
    </row>
    <row r="1102" spans="1:9" ht="165">
      <c r="A1102" s="11">
        <v>1100</v>
      </c>
      <c r="B1102" s="18" t="str">
        <f t="shared" si="68"/>
        <v>ĮTRAUKI IR KŪRYBINGA VISUOMENĖ</v>
      </c>
      <c r="C1102" s="18" t="str">
        <f t="shared" si="69"/>
        <v>Proveržio inovacijų kūrimo ir diegimo technologijos ir procesai</v>
      </c>
      <c r="D1102" s="18" t="str">
        <f t="shared" si="70"/>
        <v>Eksperimentinė plėtra</v>
      </c>
      <c r="E1102" s="105" t="s">
        <v>64</v>
      </c>
      <c r="F1102" s="45" t="s">
        <v>3098</v>
      </c>
      <c r="G1102" s="27" t="s">
        <v>2558</v>
      </c>
      <c r="H1102" s="11">
        <v>6</v>
      </c>
      <c r="I1102" s="12" t="str">
        <f t="shared" si="71"/>
        <v>VšĮ „Ateities visuomenės institutas“</v>
      </c>
    </row>
    <row r="1103" spans="1:9" ht="210">
      <c r="A1103" s="11">
        <v>1101</v>
      </c>
      <c r="B1103" s="18" t="str">
        <f t="shared" si="68"/>
        <v>ĮTRAUKI IR KŪRYBINGA VISUOMENĖ</v>
      </c>
      <c r="C1103" s="18" t="str">
        <f t="shared" si="69"/>
        <v>Proveržio inovacijų kūrimo ir diegimo technologijos ir procesai</v>
      </c>
      <c r="D1103" s="18" t="str">
        <f t="shared" si="70"/>
        <v>Eksperimentinė plėtra</v>
      </c>
      <c r="E1103" s="105" t="s">
        <v>64</v>
      </c>
      <c r="F1103" s="45" t="s">
        <v>3091</v>
      </c>
      <c r="G1103" s="27" t="s">
        <v>2558</v>
      </c>
      <c r="H1103" s="11">
        <v>6</v>
      </c>
      <c r="I1103" s="12" t="str">
        <f t="shared" si="71"/>
        <v>VšĮ „Ateities visuomenės institutas“</v>
      </c>
    </row>
    <row r="1104" spans="1:9" ht="180">
      <c r="A1104" s="11">
        <v>1102</v>
      </c>
      <c r="B1104" s="18" t="str">
        <f t="shared" si="68"/>
        <v>ĮTRAUKI IR KŪRYBINGA VISUOMENĖ</v>
      </c>
      <c r="C1104" s="18" t="str">
        <f t="shared" si="69"/>
        <v>Proveržio inovacijų kūrimo ir diegimo technologijos ir procesai</v>
      </c>
      <c r="D1104" s="18" t="str">
        <f t="shared" si="70"/>
        <v>Eksperimentinė plėtra</v>
      </c>
      <c r="E1104" s="105" t="s">
        <v>64</v>
      </c>
      <c r="F1104" s="45" t="s">
        <v>3100</v>
      </c>
      <c r="G1104" s="27" t="s">
        <v>2558</v>
      </c>
      <c r="H1104" s="11">
        <v>6</v>
      </c>
      <c r="I1104" s="12" t="str">
        <f t="shared" si="71"/>
        <v>VšĮ „Ateities visuomenės institutas“</v>
      </c>
    </row>
    <row r="1105" spans="1:9" ht="180">
      <c r="A1105" s="11">
        <v>1103</v>
      </c>
      <c r="B1105" s="18" t="str">
        <f t="shared" si="68"/>
        <v>ĮTRAUKI IR KŪRYBINGA VISUOMENĖ</v>
      </c>
      <c r="C1105" s="18" t="str">
        <f t="shared" si="69"/>
        <v>Proveržio inovacijų kūrimo ir diegimo technologijos ir procesai</v>
      </c>
      <c r="D1105" s="18" t="str">
        <f t="shared" si="70"/>
        <v>Eksperimentinė plėtra</v>
      </c>
      <c r="E1105" s="105" t="s">
        <v>64</v>
      </c>
      <c r="F1105" s="45" t="s">
        <v>3106</v>
      </c>
      <c r="G1105" s="27" t="s">
        <v>2558</v>
      </c>
      <c r="H1105" s="11">
        <v>6</v>
      </c>
      <c r="I1105" s="12" t="str">
        <f t="shared" si="71"/>
        <v>VšĮ „Ateities visuomenės institutas“</v>
      </c>
    </row>
    <row r="1106" spans="1:9" ht="180">
      <c r="A1106" s="11">
        <v>1104</v>
      </c>
      <c r="B1106" s="18" t="str">
        <f t="shared" si="68"/>
        <v>ĮTRAUKI IR KŪRYBINGA VISUOMENĖ</v>
      </c>
      <c r="C1106" s="18" t="str">
        <f t="shared" si="69"/>
        <v>Proveržio inovacijų kūrimo ir diegimo technologijos ir procesai</v>
      </c>
      <c r="D1106" s="18" t="str">
        <f t="shared" si="70"/>
        <v>Eksperimentinė plėtra</v>
      </c>
      <c r="E1106" s="105" t="s">
        <v>64</v>
      </c>
      <c r="F1106" s="45" t="s">
        <v>3090</v>
      </c>
      <c r="G1106" s="27" t="s">
        <v>2558</v>
      </c>
      <c r="H1106" s="11">
        <v>6</v>
      </c>
      <c r="I1106" s="12" t="str">
        <f t="shared" si="71"/>
        <v>VšĮ „Ateities visuomenės institutas“</v>
      </c>
    </row>
    <row r="1107" spans="1:9" ht="225">
      <c r="A1107" s="11">
        <v>1105</v>
      </c>
      <c r="B1107" s="18" t="str">
        <f t="shared" si="68"/>
        <v>ĮTRAUKI IR KŪRYBINGA VISUOMENĖ</v>
      </c>
      <c r="C1107" s="18" t="str">
        <f t="shared" si="69"/>
        <v>Proveržio inovacijų kūrimo ir diegimo technologijos ir procesai</v>
      </c>
      <c r="D1107" s="18" t="str">
        <f t="shared" si="70"/>
        <v>Eksperimentinė plėtra</v>
      </c>
      <c r="E1107" s="105" t="s">
        <v>64</v>
      </c>
      <c r="F1107" s="45" t="s">
        <v>3099</v>
      </c>
      <c r="G1107" s="27" t="s">
        <v>2558</v>
      </c>
      <c r="H1107" s="11">
        <v>6</v>
      </c>
      <c r="I1107" s="12" t="str">
        <f t="shared" si="71"/>
        <v>VšĮ „Ateities visuomenės institutas“</v>
      </c>
    </row>
    <row r="1108" spans="1:9" ht="285">
      <c r="A1108" s="11">
        <v>1106</v>
      </c>
      <c r="B1108" s="18" t="str">
        <f t="shared" si="68"/>
        <v>ĮTRAUKI IR KŪRYBINGA VISUOMENĖ</v>
      </c>
      <c r="C1108" s="18" t="str">
        <f t="shared" si="69"/>
        <v>Proveržio inovacijų kūrimo ir diegimo technologijos ir procesai</v>
      </c>
      <c r="D1108" s="18" t="str">
        <f t="shared" si="70"/>
        <v>Eksperimentinė plėtra</v>
      </c>
      <c r="E1108" s="105" t="s">
        <v>64</v>
      </c>
      <c r="F1108" s="45" t="s">
        <v>3107</v>
      </c>
      <c r="G1108" s="27" t="s">
        <v>2558</v>
      </c>
      <c r="H1108" s="11">
        <v>6</v>
      </c>
      <c r="I1108" s="12" t="str">
        <f t="shared" si="71"/>
        <v>VšĮ „Ateities visuomenės institutas“</v>
      </c>
    </row>
    <row r="1109" spans="1:9" ht="135">
      <c r="A1109" s="11">
        <v>1107</v>
      </c>
      <c r="B1109" s="18" t="str">
        <f t="shared" si="68"/>
        <v>ĮTRAUKI IR KŪRYBINGA VISUOMENĖ</v>
      </c>
      <c r="C1109" s="18" t="str">
        <f t="shared" si="69"/>
        <v>Proveržio inovacijų kūrimo ir diegimo technologijos ir procesai</v>
      </c>
      <c r="D1109" s="18" t="str">
        <f t="shared" si="70"/>
        <v>Eksperimentinė plėtra</v>
      </c>
      <c r="E1109" s="105" t="s">
        <v>64</v>
      </c>
      <c r="F1109" s="45" t="s">
        <v>3089</v>
      </c>
      <c r="G1109" s="27" t="s">
        <v>2558</v>
      </c>
      <c r="H1109" s="11">
        <v>6</v>
      </c>
      <c r="I1109" s="12" t="str">
        <f t="shared" si="71"/>
        <v>VšĮ „Ateities visuomenės institutas“</v>
      </c>
    </row>
    <row r="1110" spans="1:9" ht="45">
      <c r="A1110" s="11">
        <v>1108</v>
      </c>
      <c r="B1110" s="18" t="str">
        <f t="shared" si="68"/>
        <v>ĮTRAUKI IR KŪRYBINGA VISUOMENĖ</v>
      </c>
      <c r="C1110" s="18" t="str">
        <f t="shared" si="69"/>
        <v>Proveržio inovacijų kūrimo ir diegimo technologijos ir procesai</v>
      </c>
      <c r="D1110" s="18" t="str">
        <f t="shared" si="70"/>
        <v>Eksperimentinė plėtra</v>
      </c>
      <c r="E1110" s="105" t="s">
        <v>64</v>
      </c>
      <c r="F1110" s="45" t="s">
        <v>2681</v>
      </c>
      <c r="G1110" s="27" t="s">
        <v>2673</v>
      </c>
      <c r="H1110" s="11">
        <v>24</v>
      </c>
      <c r="I1110" s="12" t="str">
        <f t="shared" si="71"/>
        <v>Lietuvos edukologijos universitetas</v>
      </c>
    </row>
    <row r="1111" spans="1:9" ht="75">
      <c r="A1111" s="11">
        <v>1109</v>
      </c>
      <c r="B1111" s="18" t="str">
        <f t="shared" si="68"/>
        <v>ĮTRAUKI IR KŪRYBINGA VISUOMENĖ</v>
      </c>
      <c r="C1111" s="18" t="str">
        <f t="shared" si="69"/>
        <v>Proveržio inovacijų kūrimo ir diegimo technologijos ir procesai</v>
      </c>
      <c r="D1111" s="18" t="str">
        <f t="shared" si="70"/>
        <v>Eksperimentinė plėtra</v>
      </c>
      <c r="E1111" s="110" t="s">
        <v>64</v>
      </c>
      <c r="F1111" s="56" t="s">
        <v>3130</v>
      </c>
      <c r="G1111" s="29" t="s">
        <v>230</v>
      </c>
      <c r="H1111" s="11">
        <v>22</v>
      </c>
      <c r="I1111" s="12" t="str">
        <f t="shared" si="71"/>
        <v>VšĮ Kauno technologijos universitetas</v>
      </c>
    </row>
    <row r="1112" spans="1:9" ht="75">
      <c r="A1112" s="11">
        <v>1110</v>
      </c>
      <c r="B1112" s="18" t="str">
        <f t="shared" si="68"/>
        <v>ĮTRAUKI IR KŪRYBINGA VISUOMENĖ</v>
      </c>
      <c r="C1112" s="18" t="str">
        <f t="shared" si="69"/>
        <v>Proveržio inovacijų kūrimo ir diegimo technologijos ir procesai</v>
      </c>
      <c r="D1112" s="18" t="str">
        <f t="shared" si="70"/>
        <v>Eksperimentinė plėtra</v>
      </c>
      <c r="E1112" s="105" t="s">
        <v>64</v>
      </c>
      <c r="F1112" s="45" t="s">
        <v>3080</v>
      </c>
      <c r="G1112" s="27" t="s">
        <v>2379</v>
      </c>
      <c r="H1112" s="11">
        <v>1</v>
      </c>
      <c r="I1112" s="12" t="str">
        <f t="shared" si="71"/>
        <v>Viešoji įstaiga Socialinių mokslų kolegija</v>
      </c>
    </row>
    <row r="1113" spans="1:9" ht="60">
      <c r="A1113" s="11">
        <v>1111</v>
      </c>
      <c r="B1113" s="18" t="str">
        <f t="shared" si="68"/>
        <v>ĮTRAUKI IR KŪRYBINGA VISUOMENĖ</v>
      </c>
      <c r="C1113" s="18" t="str">
        <f t="shared" si="69"/>
        <v>Proveržio inovacijų kūrimo ir diegimo technologijos ir procesai</v>
      </c>
      <c r="D1113" s="18" t="str">
        <f t="shared" si="70"/>
        <v>Eksperimentinė plėtra</v>
      </c>
      <c r="E1113" s="110" t="s">
        <v>64</v>
      </c>
      <c r="F1113" s="58" t="s">
        <v>2941</v>
      </c>
      <c r="G1113" s="29" t="s">
        <v>230</v>
      </c>
      <c r="H1113" s="11">
        <v>22</v>
      </c>
      <c r="I1113" s="12" t="str">
        <f t="shared" si="71"/>
        <v>VšĮ Kauno technologijos universitetas</v>
      </c>
    </row>
    <row r="1114" spans="1:9" ht="90">
      <c r="A1114" s="11">
        <v>1112</v>
      </c>
      <c r="B1114" s="18" t="str">
        <f t="shared" si="68"/>
        <v>ĮTRAUKI IR KŪRYBINGA VISUOMENĖ</v>
      </c>
      <c r="C1114" s="18" t="str">
        <f t="shared" si="69"/>
        <v>Proveržio inovacijų kūrimo ir diegimo technologijos ir procesai</v>
      </c>
      <c r="D1114" s="18" t="str">
        <f t="shared" si="70"/>
        <v>Eksperimentinė plėtra</v>
      </c>
      <c r="E1114" s="110" t="s">
        <v>64</v>
      </c>
      <c r="F1114" s="56" t="s">
        <v>3020</v>
      </c>
      <c r="G1114" s="29" t="s">
        <v>230</v>
      </c>
      <c r="H1114" s="11">
        <v>22</v>
      </c>
      <c r="I1114" s="12" t="str">
        <f t="shared" si="71"/>
        <v>VšĮ Kauno technologijos universitetas</v>
      </c>
    </row>
    <row r="1115" spans="1:9" ht="75">
      <c r="A1115" s="11">
        <v>1113</v>
      </c>
      <c r="B1115" s="18" t="str">
        <f t="shared" si="68"/>
        <v>ĮTRAUKI IR KŪRYBINGA VISUOMENĖ</v>
      </c>
      <c r="C1115" s="18" t="str">
        <f t="shared" si="69"/>
        <v>Proveržio inovacijų kūrimo ir diegimo technologijos ir procesai</v>
      </c>
      <c r="D1115" s="18" t="str">
        <f t="shared" si="70"/>
        <v>Eksperimentinė plėtra</v>
      </c>
      <c r="E1115" s="110" t="s">
        <v>64</v>
      </c>
      <c r="F1115" s="56" t="s">
        <v>3024</v>
      </c>
      <c r="G1115" s="29" t="s">
        <v>230</v>
      </c>
      <c r="H1115" s="11">
        <v>22</v>
      </c>
      <c r="I1115" s="12" t="str">
        <f t="shared" si="71"/>
        <v>VšĮ Kauno technologijos universitetas</v>
      </c>
    </row>
    <row r="1116" spans="1:9" ht="90">
      <c r="A1116" s="11">
        <v>1114</v>
      </c>
      <c r="B1116" s="18" t="str">
        <f t="shared" si="68"/>
        <v>ĮTRAUKI IR KŪRYBINGA VISUOMENĖ</v>
      </c>
      <c r="C1116" s="18" t="str">
        <f t="shared" si="69"/>
        <v>Proveržio inovacijų kūrimo ir diegimo technologijos ir procesai</v>
      </c>
      <c r="D1116" s="18" t="str">
        <f t="shared" si="70"/>
        <v>Eksperimentinė plėtra</v>
      </c>
      <c r="E1116" s="110" t="s">
        <v>64</v>
      </c>
      <c r="F1116" s="56" t="s">
        <v>3021</v>
      </c>
      <c r="G1116" s="29" t="s">
        <v>230</v>
      </c>
      <c r="H1116" s="11">
        <v>22</v>
      </c>
      <c r="I1116" s="12" t="str">
        <f t="shared" si="71"/>
        <v>VšĮ Kauno technologijos universitetas</v>
      </c>
    </row>
    <row r="1117" spans="1:9" ht="75">
      <c r="A1117" s="11">
        <v>1115</v>
      </c>
      <c r="B1117" s="18" t="str">
        <f t="shared" si="68"/>
        <v>ĮTRAUKI IR KŪRYBINGA VISUOMENĖ</v>
      </c>
      <c r="C1117" s="18" t="str">
        <f t="shared" si="69"/>
        <v>Proveržio inovacijų kūrimo ir diegimo technologijos ir procesai</v>
      </c>
      <c r="D1117" s="18" t="str">
        <f t="shared" si="70"/>
        <v>Eksperimentinė plėtra</v>
      </c>
      <c r="E1117" s="105" t="s">
        <v>64</v>
      </c>
      <c r="F1117" s="45" t="s">
        <v>3083</v>
      </c>
      <c r="G1117" s="27" t="s">
        <v>2379</v>
      </c>
      <c r="H1117" s="11">
        <v>1</v>
      </c>
      <c r="I1117" s="12" t="str">
        <f t="shared" si="71"/>
        <v>Viešoji įstaiga Socialinių mokslų kolegija</v>
      </c>
    </row>
    <row r="1118" spans="1:9" ht="75">
      <c r="A1118" s="11">
        <v>1116</v>
      </c>
      <c r="B1118" s="18" t="str">
        <f t="shared" si="68"/>
        <v>ĮTRAUKI IR KŪRYBINGA VISUOMENĖ</v>
      </c>
      <c r="C1118" s="18" t="str">
        <f t="shared" si="69"/>
        <v>Proveržio inovacijų kūrimo ir diegimo technologijos ir procesai</v>
      </c>
      <c r="D1118" s="18" t="str">
        <f t="shared" si="70"/>
        <v>Eksperimentinė plėtra</v>
      </c>
      <c r="E1118" s="105" t="s">
        <v>64</v>
      </c>
      <c r="F1118" s="45" t="s">
        <v>3081</v>
      </c>
      <c r="G1118" s="27" t="s">
        <v>2379</v>
      </c>
      <c r="H1118" s="11">
        <v>1</v>
      </c>
      <c r="I1118" s="12" t="str">
        <f t="shared" si="71"/>
        <v>Viešoji įstaiga Socialinių mokslų kolegija</v>
      </c>
    </row>
    <row r="1119" spans="1:9" ht="60">
      <c r="A1119" s="11">
        <v>1117</v>
      </c>
      <c r="B1119" s="18" t="str">
        <f t="shared" si="68"/>
        <v>ĮTRAUKI IR KŪRYBINGA VISUOMENĖ</v>
      </c>
      <c r="C1119" s="18" t="str">
        <f t="shared" si="69"/>
        <v>Proveržio inovacijų kūrimo ir diegimo technologijos ir procesai</v>
      </c>
      <c r="D1119" s="18" t="str">
        <f t="shared" si="70"/>
        <v>Eksperimentinė plėtra</v>
      </c>
      <c r="E1119" s="104" t="s">
        <v>64</v>
      </c>
      <c r="F1119" s="45" t="s">
        <v>3182</v>
      </c>
      <c r="G1119" s="27" t="s">
        <v>1839</v>
      </c>
      <c r="H1119" s="11">
        <v>35</v>
      </c>
      <c r="I1119" s="12" t="str">
        <f t="shared" si="71"/>
        <v>Vilniaus verslo kolegija</v>
      </c>
    </row>
    <row r="1120" spans="1:9" ht="60">
      <c r="A1120" s="11">
        <v>1118</v>
      </c>
      <c r="B1120" s="18" t="str">
        <f t="shared" si="68"/>
        <v>ĮTRAUKI IR KŪRYBINGA VISUOMENĖ</v>
      </c>
      <c r="C1120" s="18" t="str">
        <f t="shared" si="69"/>
        <v>Proveržio inovacijų kūrimo ir diegimo technologijos ir procesai</v>
      </c>
      <c r="D1120" s="18" t="str">
        <f t="shared" si="70"/>
        <v>Eksperimentinė plėtra</v>
      </c>
      <c r="E1120" s="115" t="s">
        <v>64</v>
      </c>
      <c r="F1120" s="54" t="s">
        <v>3025</v>
      </c>
      <c r="G1120" s="29" t="s">
        <v>230</v>
      </c>
      <c r="H1120" s="11">
        <v>22</v>
      </c>
      <c r="I1120" s="12" t="str">
        <f t="shared" si="71"/>
        <v>VšĮ Kauno technologijos universitetas</v>
      </c>
    </row>
    <row r="1121" spans="1:9" ht="60">
      <c r="A1121" s="11">
        <v>1119</v>
      </c>
      <c r="B1121" s="18" t="str">
        <f t="shared" si="68"/>
        <v>ĮTRAUKI IR KŪRYBINGA VISUOMENĖ</v>
      </c>
      <c r="C1121" s="18" t="str">
        <f t="shared" si="69"/>
        <v>Proveržio inovacijų kūrimo ir diegimo technologijos ir procesai</v>
      </c>
      <c r="D1121" s="18" t="str">
        <f t="shared" si="70"/>
        <v>Eksperimentinė plėtra</v>
      </c>
      <c r="E1121" s="110" t="s">
        <v>64</v>
      </c>
      <c r="F1121" s="56" t="s">
        <v>2978</v>
      </c>
      <c r="G1121" s="29" t="s">
        <v>230</v>
      </c>
      <c r="H1121" s="11">
        <v>22</v>
      </c>
      <c r="I1121" s="12" t="str">
        <f t="shared" si="71"/>
        <v>VšĮ Kauno technologijos universitetas</v>
      </c>
    </row>
    <row r="1122" spans="1:9" ht="180">
      <c r="A1122" s="11">
        <v>1120</v>
      </c>
      <c r="B1122" s="18" t="str">
        <f t="shared" si="68"/>
        <v>ĮTRAUKI IR KŪRYBINGA VISUOMENĖ</v>
      </c>
      <c r="C1122" s="18" t="str">
        <f t="shared" si="69"/>
        <v>Proveržio inovacijų kūrimo ir diegimo technologijos ir procesai</v>
      </c>
      <c r="D1122" s="18" t="str">
        <f t="shared" si="70"/>
        <v>Eksperimentinė plėtra</v>
      </c>
      <c r="E1122" s="104" t="s">
        <v>64</v>
      </c>
      <c r="F1122" s="45" t="s">
        <v>3058</v>
      </c>
      <c r="G1122" s="27" t="s">
        <v>3059</v>
      </c>
      <c r="H1122" s="11">
        <v>32</v>
      </c>
      <c r="I1122" s="12" t="str">
        <f t="shared" si="71"/>
        <v>Vilniaus universitetas</v>
      </c>
    </row>
    <row r="1123" spans="1:9" ht="60">
      <c r="A1123" s="11">
        <v>1121</v>
      </c>
      <c r="B1123" s="18" t="str">
        <f t="shared" si="68"/>
        <v>ĮTRAUKI IR KŪRYBINGA VISUOMENĖ</v>
      </c>
      <c r="C1123" s="18" t="str">
        <f t="shared" si="69"/>
        <v>Proveržio inovacijų kūrimo ir diegimo technologijos ir procesai</v>
      </c>
      <c r="D1123" s="18" t="str">
        <f t="shared" si="70"/>
        <v>Eksperimentinė plėtra</v>
      </c>
      <c r="E1123" s="110" t="s">
        <v>64</v>
      </c>
      <c r="F1123" s="56" t="s">
        <v>2793</v>
      </c>
      <c r="G1123" s="29" t="s">
        <v>230</v>
      </c>
      <c r="H1123" s="11">
        <v>22</v>
      </c>
      <c r="I1123" s="12" t="str">
        <f t="shared" si="71"/>
        <v>VšĮ Kauno technologijos universitetas</v>
      </c>
    </row>
    <row r="1124" spans="1:9" ht="60">
      <c r="A1124" s="11">
        <v>1122</v>
      </c>
      <c r="B1124" s="18" t="str">
        <f t="shared" si="68"/>
        <v>ĮTRAUKI IR KŪRYBINGA VISUOMENĖ</v>
      </c>
      <c r="C1124" s="18" t="str">
        <f t="shared" si="69"/>
        <v>Proveržio inovacijų kūrimo ir diegimo technologijos ir procesai</v>
      </c>
      <c r="D1124" s="18" t="str">
        <f t="shared" si="70"/>
        <v>Eksperimentinė plėtra</v>
      </c>
      <c r="E1124" s="105" t="s">
        <v>64</v>
      </c>
      <c r="F1124" s="45" t="s">
        <v>3178</v>
      </c>
      <c r="G1124" s="27" t="s">
        <v>1839</v>
      </c>
      <c r="H1124" s="11">
        <v>35</v>
      </c>
      <c r="I1124" s="12" t="str">
        <f t="shared" si="71"/>
        <v>Vilniaus verslo kolegija</v>
      </c>
    </row>
    <row r="1125" spans="1:9" ht="60">
      <c r="A1125" s="11">
        <v>1123</v>
      </c>
      <c r="B1125" s="18" t="str">
        <f t="shared" si="68"/>
        <v>ĮTRAUKI IR KŪRYBINGA VISUOMENĖ</v>
      </c>
      <c r="C1125" s="18" t="str">
        <f t="shared" si="69"/>
        <v>Proveržio inovacijų kūrimo ir diegimo technologijos ir procesai</v>
      </c>
      <c r="D1125" s="18" t="str">
        <f t="shared" si="70"/>
        <v>Eksperimentinė plėtra</v>
      </c>
      <c r="E1125" s="110" t="s">
        <v>64</v>
      </c>
      <c r="F1125" s="74" t="s">
        <v>3132</v>
      </c>
      <c r="G1125" s="29" t="s">
        <v>230</v>
      </c>
      <c r="H1125" s="11">
        <v>22</v>
      </c>
      <c r="I1125" s="12" t="str">
        <f t="shared" si="71"/>
        <v>VšĮ Kauno technologijos universitetas</v>
      </c>
    </row>
    <row r="1126" spans="1:9" ht="75">
      <c r="A1126" s="11">
        <v>1124</v>
      </c>
      <c r="B1126" s="18" t="str">
        <f t="shared" si="68"/>
        <v>ĮTRAUKI IR KŪRYBINGA VISUOMENĖ</v>
      </c>
      <c r="C1126" s="18" t="str">
        <f t="shared" si="69"/>
        <v>Proveržio inovacijų kūrimo ir diegimo technologijos ir procesai</v>
      </c>
      <c r="D1126" s="18" t="str">
        <f t="shared" si="70"/>
        <v>Eksperimentinė plėtra</v>
      </c>
      <c r="E1126" s="104" t="s">
        <v>64</v>
      </c>
      <c r="F1126" s="45" t="s">
        <v>3156</v>
      </c>
      <c r="G1126" s="27" t="s">
        <v>3157</v>
      </c>
      <c r="H1126" s="11">
        <v>31</v>
      </c>
      <c r="I1126" s="12" t="str">
        <f t="shared" si="71"/>
        <v>Vytauto Didžiojo universitetas</v>
      </c>
    </row>
    <row r="1127" spans="1:9" ht="75">
      <c r="A1127" s="11">
        <v>1125</v>
      </c>
      <c r="B1127" s="18" t="str">
        <f t="shared" si="68"/>
        <v>ĮTRAUKI IR KŪRYBINGA VISUOMENĖ</v>
      </c>
      <c r="C1127" s="18" t="str">
        <f t="shared" si="69"/>
        <v>Proveržio inovacijų kūrimo ir diegimo technologijos ir procesai</v>
      </c>
      <c r="D1127" s="18" t="str">
        <f t="shared" si="70"/>
        <v>Eksperimentinė plėtra</v>
      </c>
      <c r="E1127" s="110" t="s">
        <v>64</v>
      </c>
      <c r="F1127" s="58" t="s">
        <v>2942</v>
      </c>
      <c r="G1127" s="29" t="s">
        <v>230</v>
      </c>
      <c r="H1127" s="11">
        <v>22</v>
      </c>
      <c r="I1127" s="12" t="str">
        <f t="shared" si="71"/>
        <v>VšĮ Kauno technologijos universitetas</v>
      </c>
    </row>
    <row r="1128" spans="1:9" ht="75">
      <c r="A1128" s="11">
        <v>1126</v>
      </c>
      <c r="B1128" s="18" t="str">
        <f t="shared" si="68"/>
        <v>ĮTRAUKI IR KŪRYBINGA VISUOMENĖ</v>
      </c>
      <c r="C1128" s="18" t="str">
        <f t="shared" si="69"/>
        <v>Proveržio inovacijų kūrimo ir diegimo technologijos ir procesai</v>
      </c>
      <c r="D1128" s="18" t="str">
        <f t="shared" si="70"/>
        <v>Eksperimentinė plėtra</v>
      </c>
      <c r="E1128" s="105" t="s">
        <v>64</v>
      </c>
      <c r="F1128" s="45" t="s">
        <v>3087</v>
      </c>
      <c r="G1128" s="27" t="s">
        <v>3086</v>
      </c>
      <c r="H1128" s="11">
        <v>3</v>
      </c>
      <c r="I1128" s="12" t="str">
        <f t="shared" si="71"/>
        <v>Vilniaus dailės akademija</v>
      </c>
    </row>
    <row r="1129" spans="1:9" ht="75">
      <c r="A1129" s="11">
        <v>1127</v>
      </c>
      <c r="B1129" s="18" t="str">
        <f t="shared" si="68"/>
        <v>ĮTRAUKI IR KŪRYBINGA VISUOMENĖ</v>
      </c>
      <c r="C1129" s="18" t="str">
        <f t="shared" si="69"/>
        <v>Proveržio inovacijų kūrimo ir diegimo technologijos ir procesai</v>
      </c>
      <c r="D1129" s="18" t="str">
        <f t="shared" si="70"/>
        <v>Eksperimentinė plėtra</v>
      </c>
      <c r="E1129" s="105" t="s">
        <v>64</v>
      </c>
      <c r="F1129" s="45" t="s">
        <v>3085</v>
      </c>
      <c r="G1129" s="27" t="s">
        <v>3086</v>
      </c>
      <c r="H1129" s="11">
        <v>3</v>
      </c>
      <c r="I1129" s="12" t="str">
        <f t="shared" si="71"/>
        <v>Vilniaus dailės akademija</v>
      </c>
    </row>
    <row r="1130" spans="1:9" ht="60">
      <c r="A1130" s="11">
        <v>1128</v>
      </c>
      <c r="B1130" s="18" t="str">
        <f t="shared" si="68"/>
        <v>ĮTRAUKI IR KŪRYBINGA VISUOMENĖ</v>
      </c>
      <c r="C1130" s="18" t="str">
        <f t="shared" si="69"/>
        <v>Proveržio inovacijų kūrimo ir diegimo technologijos ir procesai</v>
      </c>
      <c r="D1130" s="18" t="str">
        <f t="shared" si="70"/>
        <v>Eksperimentinė plėtra</v>
      </c>
      <c r="E1130" s="106" t="s">
        <v>64</v>
      </c>
      <c r="F1130" s="52" t="s">
        <v>3121</v>
      </c>
      <c r="G1130" s="42" t="s">
        <v>1121</v>
      </c>
      <c r="H1130" s="11">
        <v>20</v>
      </c>
      <c r="I1130" s="12" t="str">
        <f t="shared" si="71"/>
        <v>Baltijos pažangių technologijų institutas</v>
      </c>
    </row>
    <row r="1131" spans="1:9" ht="75">
      <c r="A1131" s="11">
        <v>1129</v>
      </c>
      <c r="B1131" s="18" t="str">
        <f t="shared" si="68"/>
        <v>ĮTRAUKI IR KŪRYBINGA VISUOMENĖ</v>
      </c>
      <c r="C1131" s="18" t="str">
        <f t="shared" si="69"/>
        <v>Proveržio inovacijų kūrimo ir diegimo technologijos ir procesai</v>
      </c>
      <c r="D1131" s="18" t="str">
        <f t="shared" si="70"/>
        <v>Eksperimentinė plėtra</v>
      </c>
      <c r="E1131" s="105" t="s">
        <v>64</v>
      </c>
      <c r="F1131" s="45" t="s">
        <v>3088</v>
      </c>
      <c r="G1131" s="27" t="s">
        <v>3086</v>
      </c>
      <c r="H1131" s="11">
        <v>3</v>
      </c>
      <c r="I1131" s="12" t="str">
        <f t="shared" si="71"/>
        <v>Vilniaus dailės akademija</v>
      </c>
    </row>
    <row r="1132" spans="1:9" ht="60">
      <c r="A1132" s="11">
        <v>1130</v>
      </c>
      <c r="B1132" s="18" t="str">
        <f t="shared" si="68"/>
        <v>ĮTRAUKI IR KŪRYBINGA VISUOMENĖ</v>
      </c>
      <c r="C1132" s="18" t="str">
        <f t="shared" si="69"/>
        <v>Proveržio inovacijų kūrimo ir diegimo technologijos ir procesai</v>
      </c>
      <c r="D1132" s="18" t="str">
        <f t="shared" si="70"/>
        <v>Eksperimentinė plėtra</v>
      </c>
      <c r="E1132" s="106" t="s">
        <v>64</v>
      </c>
      <c r="F1132" s="52" t="s">
        <v>3125</v>
      </c>
      <c r="G1132" s="42" t="s">
        <v>367</v>
      </c>
      <c r="H1132" s="11">
        <v>20</v>
      </c>
      <c r="I1132" s="12" t="str">
        <f t="shared" si="71"/>
        <v>Baltijos pažangių technologijų institutas</v>
      </c>
    </row>
    <row r="1133" spans="1:9" ht="60">
      <c r="A1133" s="11">
        <v>1131</v>
      </c>
      <c r="B1133" s="18" t="str">
        <f t="shared" si="68"/>
        <v>ĮTRAUKI IR KŪRYBINGA VISUOMENĖ</v>
      </c>
      <c r="C1133" s="18" t="str">
        <f t="shared" si="69"/>
        <v>Proveržio inovacijų kūrimo ir diegimo technologijos ir procesai</v>
      </c>
      <c r="D1133" s="18" t="str">
        <f t="shared" si="70"/>
        <v>Eksperimentinė plėtra</v>
      </c>
      <c r="E1133" s="106" t="s">
        <v>64</v>
      </c>
      <c r="F1133" s="52" t="s">
        <v>3123</v>
      </c>
      <c r="G1133" s="42" t="s">
        <v>367</v>
      </c>
      <c r="H1133" s="11">
        <v>20</v>
      </c>
      <c r="I1133" s="12" t="str">
        <f t="shared" si="71"/>
        <v>Baltijos pažangių technologijų institutas</v>
      </c>
    </row>
    <row r="1134" spans="1:9" ht="60">
      <c r="A1134" s="11">
        <v>1132</v>
      </c>
      <c r="B1134" s="18" t="str">
        <f t="shared" si="68"/>
        <v>ĮTRAUKI IR KŪRYBINGA VISUOMENĖ</v>
      </c>
      <c r="C1134" s="18" t="str">
        <f t="shared" si="69"/>
        <v>Proveržio inovacijų kūrimo ir diegimo technologijos ir procesai</v>
      </c>
      <c r="D1134" s="18" t="str">
        <f t="shared" si="70"/>
        <v>Eksperimentinė plėtra</v>
      </c>
      <c r="E1134" s="106" t="s">
        <v>64</v>
      </c>
      <c r="F1134" s="52" t="s">
        <v>3124</v>
      </c>
      <c r="G1134" s="42" t="s">
        <v>367</v>
      </c>
      <c r="H1134" s="11">
        <v>20</v>
      </c>
      <c r="I1134" s="12" t="str">
        <f t="shared" si="71"/>
        <v>Baltijos pažangių technologijų institutas</v>
      </c>
    </row>
    <row r="1135" spans="1:9" ht="60">
      <c r="A1135" s="11">
        <v>1133</v>
      </c>
      <c r="B1135" s="18" t="str">
        <f t="shared" si="68"/>
        <v>ĮTRAUKI IR KŪRYBINGA VISUOMENĖ</v>
      </c>
      <c r="C1135" s="18" t="str">
        <f t="shared" si="69"/>
        <v>Proveržio inovacijų kūrimo ir diegimo technologijos ir procesai</v>
      </c>
      <c r="D1135" s="18" t="str">
        <f t="shared" si="70"/>
        <v>Eksperimentinė plėtra</v>
      </c>
      <c r="E1135" s="106" t="s">
        <v>64</v>
      </c>
      <c r="F1135" s="52" t="s">
        <v>3126</v>
      </c>
      <c r="G1135" s="42" t="s">
        <v>367</v>
      </c>
      <c r="H1135" s="11">
        <v>20</v>
      </c>
      <c r="I1135" s="12" t="str">
        <f t="shared" si="71"/>
        <v>Baltijos pažangių technologijų institutas</v>
      </c>
    </row>
    <row r="1136" spans="1:9" ht="120">
      <c r="A1136" s="11">
        <v>1134</v>
      </c>
      <c r="B1136" s="18" t="str">
        <f t="shared" si="68"/>
        <v>ĮTRAUKI IR KŪRYBINGA VISUOMENĖ</v>
      </c>
      <c r="C1136" s="18" t="str">
        <f t="shared" si="69"/>
        <v>Proveržio inovacijų kūrimo ir diegimo technologijos ir procesai</v>
      </c>
      <c r="D1136" s="18" t="str">
        <f t="shared" si="70"/>
        <v>Eksperimentinė plėtra</v>
      </c>
      <c r="E1136" s="105" t="s">
        <v>64</v>
      </c>
      <c r="F1136" s="45" t="s">
        <v>3101</v>
      </c>
      <c r="G1136" s="27" t="s">
        <v>2558</v>
      </c>
      <c r="H1136" s="11">
        <v>6</v>
      </c>
      <c r="I1136" s="12" t="str">
        <f t="shared" si="71"/>
        <v>VšĮ „Ateities visuomenės institutas“</v>
      </c>
    </row>
    <row r="1137" spans="1:9" ht="165">
      <c r="A1137" s="11">
        <v>1135</v>
      </c>
      <c r="B1137" s="18" t="str">
        <f t="shared" si="68"/>
        <v>ĮTRAUKI IR KŪRYBINGA VISUOMENĖ</v>
      </c>
      <c r="C1137" s="18" t="str">
        <f t="shared" si="69"/>
        <v>Proveržio inovacijų kūrimo ir diegimo technologijos ir procesai</v>
      </c>
      <c r="D1137" s="18" t="str">
        <f t="shared" si="70"/>
        <v>Eksperimentinė plėtra</v>
      </c>
      <c r="E1137" s="105" t="s">
        <v>64</v>
      </c>
      <c r="F1137" s="45" t="s">
        <v>3092</v>
      </c>
      <c r="G1137" s="27" t="s">
        <v>2558</v>
      </c>
      <c r="H1137" s="11">
        <v>6</v>
      </c>
      <c r="I1137" s="12" t="str">
        <f t="shared" si="71"/>
        <v>VšĮ „Ateities visuomenės institutas“</v>
      </c>
    </row>
    <row r="1138" spans="1:9" ht="135">
      <c r="A1138" s="11">
        <v>1136</v>
      </c>
      <c r="B1138" s="18" t="str">
        <f t="shared" si="68"/>
        <v>ĮTRAUKI IR KŪRYBINGA VISUOMENĖ</v>
      </c>
      <c r="C1138" s="18" t="str">
        <f t="shared" si="69"/>
        <v>Proveržio inovacijų kūrimo ir diegimo technologijos ir procesai</v>
      </c>
      <c r="D1138" s="18" t="str">
        <f t="shared" si="70"/>
        <v>Eksperimentinė plėtra</v>
      </c>
      <c r="E1138" s="105" t="s">
        <v>64</v>
      </c>
      <c r="F1138" s="45" t="s">
        <v>3108</v>
      </c>
      <c r="G1138" s="27" t="s">
        <v>2558</v>
      </c>
      <c r="H1138" s="11">
        <v>6</v>
      </c>
      <c r="I1138" s="12" t="str">
        <f t="shared" si="71"/>
        <v>VšĮ „Ateities visuomenės institutas“</v>
      </c>
    </row>
    <row r="1139" spans="1:9" ht="60">
      <c r="A1139" s="11">
        <v>1137</v>
      </c>
      <c r="B1139" s="18" t="str">
        <f t="shared" si="68"/>
        <v>ĮTRAUKI IR KŪRYBINGA VISUOMENĖ</v>
      </c>
      <c r="C1139" s="18" t="str">
        <f t="shared" si="69"/>
        <v>Proveržio inovacijų kūrimo ir diegimo technologijos ir procesai</v>
      </c>
      <c r="D1139" s="18" t="str">
        <f t="shared" si="70"/>
        <v>Eksperimentinė plėtra</v>
      </c>
      <c r="E1139" s="105" t="s">
        <v>64</v>
      </c>
      <c r="F1139" s="45" t="s">
        <v>3172</v>
      </c>
      <c r="G1139" s="27" t="s">
        <v>3061</v>
      </c>
      <c r="H1139" s="11">
        <v>32</v>
      </c>
      <c r="I1139" s="12" t="str">
        <f t="shared" si="71"/>
        <v>Vilniaus universitetas</v>
      </c>
    </row>
    <row r="1140" spans="1:9" ht="60">
      <c r="A1140" s="11">
        <v>1138</v>
      </c>
      <c r="B1140" s="18" t="str">
        <f t="shared" si="68"/>
        <v>ĮTRAUKI IR KŪRYBINGA VISUOMENĖ</v>
      </c>
      <c r="C1140" s="18" t="str">
        <f t="shared" si="69"/>
        <v>Proveržio inovacijų kūrimo ir diegimo technologijos ir procesai</v>
      </c>
      <c r="D1140" s="18" t="str">
        <f t="shared" si="70"/>
        <v>Eksperimentinė plėtra</v>
      </c>
      <c r="E1140" s="104" t="s">
        <v>64</v>
      </c>
      <c r="F1140" s="45" t="s">
        <v>2754</v>
      </c>
      <c r="G1140" s="27" t="s">
        <v>2755</v>
      </c>
      <c r="H1140" s="11">
        <v>9</v>
      </c>
      <c r="I1140" s="12" t="str">
        <f t="shared" si="71"/>
        <v>Šiaulių valstybinė kolegija</v>
      </c>
    </row>
    <row r="1141" spans="1:9" ht="75">
      <c r="A1141" s="11">
        <v>1139</v>
      </c>
      <c r="B1141" s="18" t="str">
        <f t="shared" si="68"/>
        <v>ĮTRAUKI IR KŪRYBINGA VISUOMENĖ</v>
      </c>
      <c r="C1141" s="18" t="str">
        <f t="shared" si="69"/>
        <v>Proveržio inovacijų kūrimo ir diegimo technologijos ir procesai</v>
      </c>
      <c r="D1141" s="18" t="str">
        <f t="shared" si="70"/>
        <v>Eksperimentinė plėtra</v>
      </c>
      <c r="E1141" s="104" t="s">
        <v>64</v>
      </c>
      <c r="F1141" s="45" t="s">
        <v>3161</v>
      </c>
      <c r="G1141" s="27" t="s">
        <v>3162</v>
      </c>
      <c r="H1141" s="11">
        <v>31</v>
      </c>
      <c r="I1141" s="12" t="str">
        <f t="shared" si="71"/>
        <v>Vytauto Didžiojo universitetas</v>
      </c>
    </row>
    <row r="1142" spans="1:9" ht="135">
      <c r="A1142" s="11">
        <v>1140</v>
      </c>
      <c r="B1142" s="18" t="str">
        <f t="shared" si="68"/>
        <v>ĮTRAUKI IR KŪRYBINGA VISUOMENĖ</v>
      </c>
      <c r="C1142" s="18" t="str">
        <f t="shared" si="69"/>
        <v>Proveržio inovacijų kūrimo ir diegimo technologijos ir procesai</v>
      </c>
      <c r="D1142" s="18" t="str">
        <f t="shared" si="70"/>
        <v>Eksperimentinė plėtra</v>
      </c>
      <c r="E1142" s="105" t="s">
        <v>64</v>
      </c>
      <c r="F1142" s="45" t="s">
        <v>3115</v>
      </c>
      <c r="G1142" s="27" t="s">
        <v>1902</v>
      </c>
      <c r="H1142" s="11">
        <v>13</v>
      </c>
      <c r="I1142" s="12" t="str">
        <f t="shared" si="71"/>
        <v>Mykolo Romerio universitetas</v>
      </c>
    </row>
    <row r="1143" spans="1:9" ht="60">
      <c r="A1143" s="11">
        <v>1141</v>
      </c>
      <c r="B1143" s="18" t="str">
        <f t="shared" si="68"/>
        <v>ĮTRAUKI IR KŪRYBINGA VISUOMENĖ</v>
      </c>
      <c r="C1143" s="18" t="str">
        <f t="shared" si="69"/>
        <v>Proveržio inovacijų kūrimo ir diegimo technologijos ir procesai</v>
      </c>
      <c r="D1143" s="18" t="str">
        <f t="shared" si="70"/>
        <v>Eksperimentinė plėtra</v>
      </c>
      <c r="E1143" s="104" t="s">
        <v>64</v>
      </c>
      <c r="F1143" s="45" t="s">
        <v>2760</v>
      </c>
      <c r="G1143" s="27" t="s">
        <v>2761</v>
      </c>
      <c r="H1143" s="11">
        <v>9</v>
      </c>
      <c r="I1143" s="12" t="str">
        <f t="shared" si="71"/>
        <v>Šiaulių valstybinė kolegija</v>
      </c>
    </row>
    <row r="1144" spans="1:9" ht="105">
      <c r="A1144" s="11">
        <v>1142</v>
      </c>
      <c r="B1144" s="18" t="str">
        <f t="shared" si="68"/>
        <v>ĮTRAUKI IR KŪRYBINGA VISUOMENĖ</v>
      </c>
      <c r="C1144" s="18" t="str">
        <f t="shared" si="69"/>
        <v>Proveržio inovacijų kūrimo ir diegimo technologijos ir procesai</v>
      </c>
      <c r="D1144" s="18" t="str">
        <f t="shared" si="70"/>
        <v>Eksperimentinė plėtra</v>
      </c>
      <c r="E1144" s="105" t="s">
        <v>64</v>
      </c>
      <c r="F1144" s="45" t="s">
        <v>3112</v>
      </c>
      <c r="G1144" s="27" t="s">
        <v>2558</v>
      </c>
      <c r="H1144" s="11">
        <v>6</v>
      </c>
      <c r="I1144" s="12" t="str">
        <f t="shared" si="71"/>
        <v>VšĮ „Ateities visuomenės institutas“</v>
      </c>
    </row>
    <row r="1145" spans="1:9" ht="90">
      <c r="A1145" s="11">
        <v>1143</v>
      </c>
      <c r="B1145" s="18" t="str">
        <f t="shared" si="68"/>
        <v>ĮTRAUKI IR KŪRYBINGA VISUOMENĖ</v>
      </c>
      <c r="C1145" s="18" t="str">
        <f t="shared" si="69"/>
        <v>Proveržio inovacijų kūrimo ir diegimo technologijos ir procesai</v>
      </c>
      <c r="D1145" s="18" t="str">
        <f t="shared" si="70"/>
        <v>Eksperimentinė plėtra</v>
      </c>
      <c r="E1145" s="105" t="s">
        <v>64</v>
      </c>
      <c r="F1145" s="45" t="s">
        <v>3105</v>
      </c>
      <c r="G1145" s="27" t="s">
        <v>2558</v>
      </c>
      <c r="H1145" s="11">
        <v>6</v>
      </c>
      <c r="I1145" s="12" t="str">
        <f t="shared" si="71"/>
        <v>VšĮ „Ateities visuomenės institutas“</v>
      </c>
    </row>
    <row r="1146" spans="1:9" ht="105">
      <c r="A1146" s="11">
        <v>1144</v>
      </c>
      <c r="B1146" s="18" t="str">
        <f t="shared" si="68"/>
        <v>ĮTRAUKI IR KŪRYBINGA VISUOMENĖ</v>
      </c>
      <c r="C1146" s="18" t="str">
        <f t="shared" si="69"/>
        <v>Proveržio inovacijų kūrimo ir diegimo technologijos ir procesai</v>
      </c>
      <c r="D1146" s="18" t="str">
        <f t="shared" si="70"/>
        <v>Eksperimentinė plėtra</v>
      </c>
      <c r="E1146" s="105" t="s">
        <v>64</v>
      </c>
      <c r="F1146" s="45" t="s">
        <v>3096</v>
      </c>
      <c r="G1146" s="27" t="s">
        <v>2558</v>
      </c>
      <c r="H1146" s="11">
        <v>6</v>
      </c>
      <c r="I1146" s="12" t="str">
        <f t="shared" si="71"/>
        <v>VšĮ „Ateities visuomenės institutas“</v>
      </c>
    </row>
    <row r="1147" spans="1:9" ht="45">
      <c r="A1147" s="11">
        <v>1145</v>
      </c>
      <c r="B1147" s="18" t="str">
        <f t="shared" si="68"/>
        <v>ĮTRAUKI IR KŪRYBINGA VISUOMENĖ</v>
      </c>
      <c r="C1147" s="18" t="str">
        <f t="shared" si="69"/>
        <v>Proveržio inovacijų kūrimo ir diegimo technologijos ir procesai</v>
      </c>
      <c r="D1147" s="18" t="str">
        <f t="shared" si="70"/>
        <v>Eksperimentinė plėtra</v>
      </c>
      <c r="E1147" s="105" t="s">
        <v>64</v>
      </c>
      <c r="F1147" s="45" t="s">
        <v>3141</v>
      </c>
      <c r="G1147" s="27" t="s">
        <v>3040</v>
      </c>
      <c r="H1147" s="11">
        <v>24</v>
      </c>
      <c r="I1147" s="12" t="str">
        <f t="shared" si="71"/>
        <v>Lietuvos edukologijos universitetas</v>
      </c>
    </row>
    <row r="1148" spans="1:9" ht="60">
      <c r="A1148" s="11">
        <v>1146</v>
      </c>
      <c r="B1148" s="18" t="str">
        <f t="shared" si="68"/>
        <v>ĮTRAUKI IR KŪRYBINGA VISUOMENĖ</v>
      </c>
      <c r="C1148" s="18" t="str">
        <f t="shared" si="69"/>
        <v>Proveržio inovacijų kūrimo ir diegimo technologijos ir procesai</v>
      </c>
      <c r="D1148" s="18" t="str">
        <f t="shared" si="70"/>
        <v>Eksperimentinė plėtra</v>
      </c>
      <c r="E1148" s="105" t="s">
        <v>64</v>
      </c>
      <c r="F1148" s="45" t="s">
        <v>3181</v>
      </c>
      <c r="G1148" s="27" t="s">
        <v>1839</v>
      </c>
      <c r="H1148" s="11">
        <v>35</v>
      </c>
      <c r="I1148" s="12" t="str">
        <f t="shared" si="71"/>
        <v>Vilniaus verslo kolegija</v>
      </c>
    </row>
    <row r="1149" spans="1:9" ht="45">
      <c r="A1149" s="11">
        <v>1147</v>
      </c>
      <c r="B1149" s="18" t="str">
        <f t="shared" si="68"/>
        <v>ĮTRAUKI IR KŪRYBINGA VISUOMENĖ</v>
      </c>
      <c r="C1149" s="18" t="str">
        <f t="shared" si="69"/>
        <v>Proveržio inovacijų kūrimo ir diegimo technologijos ir procesai</v>
      </c>
      <c r="D1149" s="18" t="str">
        <f t="shared" si="70"/>
        <v>Eksperimentinė plėtra</v>
      </c>
      <c r="E1149" s="105" t="s">
        <v>64</v>
      </c>
      <c r="F1149" s="45" t="s">
        <v>3133</v>
      </c>
      <c r="G1149" s="27" t="s">
        <v>3040</v>
      </c>
      <c r="H1149" s="11">
        <v>24</v>
      </c>
      <c r="I1149" s="12" t="str">
        <f t="shared" si="71"/>
        <v>Lietuvos edukologijos universitetas</v>
      </c>
    </row>
    <row r="1150" spans="1:9" ht="60">
      <c r="A1150" s="11">
        <v>1148</v>
      </c>
      <c r="B1150" s="18" t="str">
        <f t="shared" si="68"/>
        <v>ĮTRAUKI IR KŪRYBINGA VISUOMENĖ</v>
      </c>
      <c r="C1150" s="18" t="str">
        <f t="shared" si="69"/>
        <v>Proveržio inovacijų kūrimo ir diegimo technologijos ir procesai</v>
      </c>
      <c r="D1150" s="18" t="str">
        <f t="shared" si="70"/>
        <v>Eksperimentinė plėtra</v>
      </c>
      <c r="E1150" s="105" t="s">
        <v>64</v>
      </c>
      <c r="F1150" s="45" t="s">
        <v>3180</v>
      </c>
      <c r="G1150" s="27" t="s">
        <v>1839</v>
      </c>
      <c r="H1150" s="11">
        <v>35</v>
      </c>
      <c r="I1150" s="12" t="str">
        <f t="shared" si="71"/>
        <v>Vilniaus verslo kolegija</v>
      </c>
    </row>
    <row r="1151" spans="1:9" ht="195">
      <c r="A1151" s="11">
        <v>1149</v>
      </c>
      <c r="B1151" s="18" t="str">
        <f t="shared" si="68"/>
        <v>ĮTRAUKI IR KŪRYBINGA VISUOMENĖ</v>
      </c>
      <c r="C1151" s="18" t="str">
        <f t="shared" si="69"/>
        <v>Proveržio inovacijų kūrimo ir diegimo technologijos ir procesai</v>
      </c>
      <c r="D1151" s="18" t="str">
        <f t="shared" si="70"/>
        <v>Eksperimentinė plėtra</v>
      </c>
      <c r="E1151" s="105" t="s">
        <v>64</v>
      </c>
      <c r="F1151" s="45" t="s">
        <v>2912</v>
      </c>
      <c r="G1151" s="27" t="s">
        <v>1902</v>
      </c>
      <c r="H1151" s="11">
        <v>13</v>
      </c>
      <c r="I1151" s="12" t="str">
        <f t="shared" si="71"/>
        <v>Mykolo Romerio universitetas</v>
      </c>
    </row>
    <row r="1152" spans="1:9" ht="105">
      <c r="A1152" s="11">
        <v>1150</v>
      </c>
      <c r="B1152" s="18" t="str">
        <f t="shared" si="68"/>
        <v>ĮTRAUKI IR KŪRYBINGA VISUOMENĖ</v>
      </c>
      <c r="C1152" s="18" t="str">
        <f t="shared" si="69"/>
        <v>Proveržio inovacijų kūrimo ir diegimo technologijos ir procesai</v>
      </c>
      <c r="D1152" s="18" t="str">
        <f t="shared" si="70"/>
        <v>Eksperimentinė plėtra</v>
      </c>
      <c r="E1152" s="105" t="s">
        <v>64</v>
      </c>
      <c r="F1152" s="45" t="s">
        <v>3097</v>
      </c>
      <c r="G1152" s="27" t="s">
        <v>2558</v>
      </c>
      <c r="H1152" s="11">
        <v>6</v>
      </c>
      <c r="I1152" s="12" t="str">
        <f t="shared" si="71"/>
        <v>VšĮ „Ateities visuomenės institutas“</v>
      </c>
    </row>
    <row r="1153" spans="1:9" ht="60">
      <c r="A1153" s="11">
        <v>1151</v>
      </c>
      <c r="B1153" s="18" t="str">
        <f t="shared" si="68"/>
        <v>ĮTRAUKI IR KŪRYBINGA VISUOMENĖ</v>
      </c>
      <c r="C1153" s="18" t="str">
        <f t="shared" si="69"/>
        <v>Proveržio inovacijų kūrimo ir diegimo technologijos ir procesai</v>
      </c>
      <c r="D1153" s="18" t="str">
        <f t="shared" si="70"/>
        <v>Eksperimentinė plėtra</v>
      </c>
      <c r="E1153" s="110" t="s">
        <v>64</v>
      </c>
      <c r="F1153" s="56" t="s">
        <v>2965</v>
      </c>
      <c r="G1153" s="29" t="s">
        <v>230</v>
      </c>
      <c r="H1153" s="11">
        <v>22</v>
      </c>
      <c r="I1153" s="12" t="str">
        <f t="shared" si="71"/>
        <v>VšĮ Kauno technologijos universitetas</v>
      </c>
    </row>
    <row r="1154" spans="1:9" ht="60">
      <c r="A1154" s="11">
        <v>1152</v>
      </c>
      <c r="B1154" s="18" t="str">
        <f t="shared" si="68"/>
        <v>ĮTRAUKI IR KŪRYBINGA VISUOMENĖ</v>
      </c>
      <c r="C1154" s="18" t="str">
        <f t="shared" si="69"/>
        <v>Proveržio inovacijų kūrimo ir diegimo technologijos ir procesai</v>
      </c>
      <c r="D1154" s="18" t="str">
        <f t="shared" si="70"/>
        <v>Eksperimentinė plėtra</v>
      </c>
      <c r="E1154" s="110" t="s">
        <v>64</v>
      </c>
      <c r="F1154" s="56" t="s">
        <v>2966</v>
      </c>
      <c r="G1154" s="29" t="s">
        <v>230</v>
      </c>
      <c r="H1154" s="11">
        <v>22</v>
      </c>
      <c r="I1154" s="12" t="str">
        <f t="shared" si="71"/>
        <v>VšĮ Kauno technologijos universitetas</v>
      </c>
    </row>
    <row r="1155" spans="1:9" ht="60">
      <c r="A1155" s="11">
        <v>1153</v>
      </c>
      <c r="B1155" s="18" t="str">
        <f t="shared" ref="B1155:B1218" si="72">IF(ISBLANK(E1155), ,VLOOKUP(E1155, Kodai,2, FALSE))</f>
        <v>ĮTRAUKI IR KŪRYBINGA VISUOMENĖ</v>
      </c>
      <c r="C1155" s="18" t="str">
        <f t="shared" ref="C1155:C1218" si="73">IF(ISBLANK(E1155), ,VLOOKUP(E1155, Kodai,3, FALSE))</f>
        <v>Proveržio inovacijų kūrimo ir diegimo technologijos ir procesai</v>
      </c>
      <c r="D1155" s="18" t="str">
        <f t="shared" ref="D1155:D1218" si="74">IF(ISBLANK(E1155), ,VLOOKUP(E1155, Kodai,4, FALSE))</f>
        <v>Eksperimentinė plėtra</v>
      </c>
      <c r="E1155" s="110" t="s">
        <v>64</v>
      </c>
      <c r="F1155" s="118" t="s">
        <v>3128</v>
      </c>
      <c r="G1155" s="29" t="s">
        <v>230</v>
      </c>
      <c r="H1155" s="11">
        <v>22</v>
      </c>
      <c r="I1155" s="12" t="str">
        <f t="shared" ref="I1155:I1218" si="75">IF(ISBLANK(H1155), ,VLOOKUP(H1155, Institucijos,2, FALSE))</f>
        <v>VšĮ Kauno technologijos universitetas</v>
      </c>
    </row>
    <row r="1156" spans="1:9" ht="75">
      <c r="A1156" s="11">
        <v>1154</v>
      </c>
      <c r="B1156" s="18" t="str">
        <f t="shared" si="72"/>
        <v>ĮTRAUKI IR KŪRYBINGA VISUOMENĖ</v>
      </c>
      <c r="C1156" s="18" t="str">
        <f t="shared" si="73"/>
        <v>Proveržio inovacijų kūrimo ir diegimo technologijos ir procesai</v>
      </c>
      <c r="D1156" s="18" t="str">
        <f t="shared" si="74"/>
        <v>Eksperimentinė plėtra</v>
      </c>
      <c r="E1156" s="110" t="s">
        <v>64</v>
      </c>
      <c r="F1156" s="56" t="s">
        <v>3131</v>
      </c>
      <c r="G1156" s="29" t="s">
        <v>230</v>
      </c>
      <c r="H1156" s="11">
        <v>22</v>
      </c>
      <c r="I1156" s="12" t="str">
        <f t="shared" si="75"/>
        <v>VšĮ Kauno technologijos universitetas</v>
      </c>
    </row>
    <row r="1157" spans="1:9" ht="60">
      <c r="A1157" s="11">
        <v>1155</v>
      </c>
      <c r="B1157" s="18" t="str">
        <f t="shared" si="72"/>
        <v>ĮTRAUKI IR KŪRYBINGA VISUOMENĖ</v>
      </c>
      <c r="C1157" s="18" t="str">
        <f t="shared" si="73"/>
        <v>Proveržio inovacijų kūrimo ir diegimo technologijos ir procesai</v>
      </c>
      <c r="D1157" s="18" t="str">
        <f t="shared" si="74"/>
        <v>Eksperimentinė plėtra</v>
      </c>
      <c r="E1157" s="111" t="s">
        <v>64</v>
      </c>
      <c r="F1157" s="56" t="s">
        <v>3033</v>
      </c>
      <c r="G1157" s="29" t="s">
        <v>230</v>
      </c>
      <c r="H1157" s="11">
        <v>22</v>
      </c>
      <c r="I1157" s="12" t="str">
        <f t="shared" si="75"/>
        <v>VšĮ Kauno technologijos universitetas</v>
      </c>
    </row>
    <row r="1158" spans="1:9" ht="60">
      <c r="A1158" s="11">
        <v>1156</v>
      </c>
      <c r="B1158" s="18" t="str">
        <f t="shared" si="72"/>
        <v>ĮTRAUKI IR KŪRYBINGA VISUOMENĖ</v>
      </c>
      <c r="C1158" s="18" t="str">
        <f t="shared" si="73"/>
        <v>Proveržio inovacijų kūrimo ir diegimo technologijos ir procesai</v>
      </c>
      <c r="D1158" s="18" t="str">
        <f t="shared" si="74"/>
        <v>Eksperimentinė plėtra</v>
      </c>
      <c r="E1158" s="111" t="s">
        <v>64</v>
      </c>
      <c r="F1158" s="56" t="s">
        <v>3029</v>
      </c>
      <c r="G1158" s="29" t="s">
        <v>230</v>
      </c>
      <c r="H1158" s="11">
        <v>22</v>
      </c>
      <c r="I1158" s="12" t="str">
        <f t="shared" si="75"/>
        <v>VšĮ Kauno technologijos universitetas</v>
      </c>
    </row>
    <row r="1159" spans="1:9" ht="255">
      <c r="A1159" s="11">
        <v>1157</v>
      </c>
      <c r="B1159" s="18" t="str">
        <f t="shared" si="72"/>
        <v>ĮTRAUKI IR KŪRYBINGA VISUOMENĖ</v>
      </c>
      <c r="C1159" s="18" t="str">
        <f t="shared" si="73"/>
        <v>Proveržio inovacijų kūrimo ir diegimo technologijos ir procesai</v>
      </c>
      <c r="D1159" s="18" t="str">
        <f t="shared" si="74"/>
        <v>Eksperimentinė plėtra</v>
      </c>
      <c r="E1159" s="104" t="s">
        <v>64</v>
      </c>
      <c r="F1159" s="45" t="s">
        <v>3113</v>
      </c>
      <c r="G1159" s="27" t="s">
        <v>1902</v>
      </c>
      <c r="H1159" s="11">
        <v>13</v>
      </c>
      <c r="I1159" s="12" t="str">
        <f t="shared" si="75"/>
        <v>Mykolo Romerio universitetas</v>
      </c>
    </row>
    <row r="1160" spans="1:9" ht="60">
      <c r="A1160" s="11">
        <v>1158</v>
      </c>
      <c r="B1160" s="18" t="str">
        <f t="shared" si="72"/>
        <v>ĮTRAUKI IR KŪRYBINGA VISUOMENĖ</v>
      </c>
      <c r="C1160" s="18" t="str">
        <f t="shared" si="73"/>
        <v>Proveržio inovacijų kūrimo ir diegimo technologijos ir procesai</v>
      </c>
      <c r="D1160" s="18" t="str">
        <f t="shared" si="74"/>
        <v>Eksperimentinė plėtra</v>
      </c>
      <c r="E1160" s="110" t="s">
        <v>64</v>
      </c>
      <c r="F1160" s="56" t="s">
        <v>2975</v>
      </c>
      <c r="G1160" s="29" t="s">
        <v>230</v>
      </c>
      <c r="H1160" s="11">
        <v>22</v>
      </c>
      <c r="I1160" s="12" t="str">
        <f t="shared" si="75"/>
        <v>VšĮ Kauno technologijos universitetas</v>
      </c>
    </row>
    <row r="1161" spans="1:9" ht="60">
      <c r="A1161" s="11">
        <v>1159</v>
      </c>
      <c r="B1161" s="18" t="str">
        <f t="shared" si="72"/>
        <v>ĮTRAUKI IR KŪRYBINGA VISUOMENĖ</v>
      </c>
      <c r="C1161" s="18" t="str">
        <f t="shared" si="73"/>
        <v>Proveržio inovacijų kūrimo ir diegimo technologijos ir procesai</v>
      </c>
      <c r="D1161" s="18" t="str">
        <f t="shared" si="74"/>
        <v>Eksperimentinė plėtra</v>
      </c>
      <c r="E1161" s="110" t="s">
        <v>64</v>
      </c>
      <c r="F1161" s="56" t="s">
        <v>2593</v>
      </c>
      <c r="G1161" s="29" t="s">
        <v>230</v>
      </c>
      <c r="H1161" s="11">
        <v>22</v>
      </c>
      <c r="I1161" s="12" t="str">
        <f t="shared" si="75"/>
        <v>VšĮ Kauno technologijos universitetas</v>
      </c>
    </row>
    <row r="1162" spans="1:9" ht="60">
      <c r="A1162" s="11">
        <v>1160</v>
      </c>
      <c r="B1162" s="18" t="str">
        <f t="shared" si="72"/>
        <v>ĮTRAUKI IR KŪRYBINGA VISUOMENĖ</v>
      </c>
      <c r="C1162" s="18" t="str">
        <f t="shared" si="73"/>
        <v>Proveržio inovacijų kūrimo ir diegimo technologijos ir procesai</v>
      </c>
      <c r="D1162" s="18" t="str">
        <f t="shared" si="74"/>
        <v>Eksperimentinė plėtra</v>
      </c>
      <c r="E1162" s="110" t="s">
        <v>64</v>
      </c>
      <c r="F1162" s="56" t="s">
        <v>2788</v>
      </c>
      <c r="G1162" s="29" t="s">
        <v>230</v>
      </c>
      <c r="H1162" s="11">
        <v>22</v>
      </c>
      <c r="I1162" s="12" t="str">
        <f t="shared" si="75"/>
        <v>VšĮ Kauno technologijos universitetas</v>
      </c>
    </row>
    <row r="1163" spans="1:9" ht="60">
      <c r="A1163" s="11">
        <v>1161</v>
      </c>
      <c r="B1163" s="18" t="str">
        <f t="shared" si="72"/>
        <v>ĮTRAUKI IR KŪRYBINGA VISUOMENĖ</v>
      </c>
      <c r="C1163" s="18" t="str">
        <f t="shared" si="73"/>
        <v>Proveržio inovacijų kūrimo ir diegimo technologijos ir procesai</v>
      </c>
      <c r="D1163" s="18" t="str">
        <f t="shared" si="74"/>
        <v>Eksperimentinė plėtra</v>
      </c>
      <c r="E1163" s="104" t="s">
        <v>64</v>
      </c>
      <c r="F1163" s="45" t="s">
        <v>2752</v>
      </c>
      <c r="G1163" s="27" t="s">
        <v>2753</v>
      </c>
      <c r="H1163" s="11">
        <v>9</v>
      </c>
      <c r="I1163" s="12" t="str">
        <f t="shared" si="75"/>
        <v>Šiaulių valstybinė kolegija</v>
      </c>
    </row>
    <row r="1164" spans="1:9" ht="105">
      <c r="A1164" s="11">
        <v>1162</v>
      </c>
      <c r="B1164" s="18" t="str">
        <f t="shared" si="72"/>
        <v>ĮTRAUKI IR KŪRYBINGA VISUOMENĖ</v>
      </c>
      <c r="C1164" s="18" t="str">
        <f t="shared" si="73"/>
        <v>Proveržio inovacijų kūrimo ir diegimo technologijos ir procesai</v>
      </c>
      <c r="D1164" s="18" t="str">
        <f t="shared" si="74"/>
        <v>Eksperimentinė plėtra</v>
      </c>
      <c r="E1164" s="110" t="s">
        <v>64</v>
      </c>
      <c r="F1164" s="56" t="s">
        <v>3023</v>
      </c>
      <c r="G1164" s="29" t="s">
        <v>230</v>
      </c>
      <c r="H1164" s="11">
        <v>22</v>
      </c>
      <c r="I1164" s="12" t="str">
        <f t="shared" si="75"/>
        <v>VšĮ Kauno technologijos universitetas</v>
      </c>
    </row>
    <row r="1165" spans="1:9" ht="45">
      <c r="A1165" s="11">
        <v>1163</v>
      </c>
      <c r="B1165" s="18" t="str">
        <f t="shared" si="72"/>
        <v>ĮTRAUKI IR KŪRYBINGA VISUOMENĖ</v>
      </c>
      <c r="C1165" s="18" t="str">
        <f t="shared" si="73"/>
        <v>Proveržio inovacijų kūrimo ir diegimo technologijos ir procesai</v>
      </c>
      <c r="D1165" s="18" t="str">
        <f t="shared" si="74"/>
        <v>Eksperimentinė plėtra</v>
      </c>
      <c r="E1165" s="104" t="s">
        <v>64</v>
      </c>
      <c r="F1165" s="45" t="s">
        <v>3114</v>
      </c>
      <c r="G1165" s="27" t="s">
        <v>1902</v>
      </c>
      <c r="H1165" s="11">
        <v>13</v>
      </c>
      <c r="I1165" s="12" t="str">
        <f t="shared" si="75"/>
        <v>Mykolo Romerio universitetas</v>
      </c>
    </row>
    <row r="1166" spans="1:9" ht="90">
      <c r="A1166" s="11">
        <v>1164</v>
      </c>
      <c r="B1166" s="18" t="str">
        <f t="shared" si="72"/>
        <v>ĮTRAUKI IR KŪRYBINGA VISUOMENĖ</v>
      </c>
      <c r="C1166" s="18" t="str">
        <f t="shared" si="73"/>
        <v>Proveržio inovacijų kūrimo ir diegimo technologijos ir procesai</v>
      </c>
      <c r="D1166" s="18" t="str">
        <f t="shared" si="74"/>
        <v>Eksperimentinė plėtra</v>
      </c>
      <c r="E1166" s="105" t="s">
        <v>64</v>
      </c>
      <c r="F1166" s="45" t="s">
        <v>3082</v>
      </c>
      <c r="G1166" s="27" t="s">
        <v>1029</v>
      </c>
      <c r="H1166" s="11">
        <v>1</v>
      </c>
      <c r="I1166" s="12" t="str">
        <f t="shared" si="75"/>
        <v>Viešoji įstaiga Socialinių mokslų kolegija</v>
      </c>
    </row>
    <row r="1167" spans="1:9" ht="60">
      <c r="A1167" s="11">
        <v>1165</v>
      </c>
      <c r="B1167" s="18" t="str">
        <f t="shared" si="72"/>
        <v>ĮTRAUKI IR KŪRYBINGA VISUOMENĖ</v>
      </c>
      <c r="C1167" s="18" t="str">
        <f t="shared" si="73"/>
        <v>Proveržio inovacijų kūrimo ir diegimo technologijos ir procesai</v>
      </c>
      <c r="D1167" s="18" t="str">
        <f t="shared" si="74"/>
        <v>Moksliniai tyrimai</v>
      </c>
      <c r="E1167" s="110" t="s">
        <v>65</v>
      </c>
      <c r="F1167" s="74" t="s">
        <v>3129</v>
      </c>
      <c r="G1167" s="29" t="s">
        <v>230</v>
      </c>
      <c r="H1167" s="11">
        <v>22</v>
      </c>
      <c r="I1167" s="12" t="str">
        <f t="shared" si="75"/>
        <v>VšĮ Kauno technologijos universitetas</v>
      </c>
    </row>
    <row r="1168" spans="1:9" ht="75">
      <c r="A1168" s="11">
        <v>1166</v>
      </c>
      <c r="B1168" s="18" t="str">
        <f t="shared" si="72"/>
        <v>ĮTRAUKI IR KŪRYBINGA VISUOMENĖ</v>
      </c>
      <c r="C1168" s="18" t="str">
        <f t="shared" si="73"/>
        <v>Proveržio inovacijų kūrimo ir diegimo technologijos ir procesai</v>
      </c>
      <c r="D1168" s="18" t="str">
        <f t="shared" si="74"/>
        <v>Moksliniai tyrimai</v>
      </c>
      <c r="E1168" s="104" t="s">
        <v>65</v>
      </c>
      <c r="F1168" s="45" t="s">
        <v>3277</v>
      </c>
      <c r="G1168" s="27" t="s">
        <v>2699</v>
      </c>
      <c r="H1168" s="11">
        <v>25</v>
      </c>
      <c r="I1168" s="12" t="str">
        <f t="shared" si="75"/>
        <v>VšĮ Lietuvos verslo kolegija</v>
      </c>
    </row>
    <row r="1169" spans="1:9" ht="45">
      <c r="A1169" s="11">
        <v>1167</v>
      </c>
      <c r="B1169" s="18" t="str">
        <f t="shared" si="72"/>
        <v>ĮTRAUKI IR KŪRYBINGA VISUOMENĖ</v>
      </c>
      <c r="C1169" s="18" t="str">
        <f t="shared" si="73"/>
        <v>Proveržio inovacijų kūrimo ir diegimo technologijos ir procesai</v>
      </c>
      <c r="D1169" s="18" t="str">
        <f t="shared" si="74"/>
        <v>Moksliniai tyrimai</v>
      </c>
      <c r="E1169" s="104" t="s">
        <v>65</v>
      </c>
      <c r="F1169" s="45" t="s">
        <v>2700</v>
      </c>
      <c r="G1169" s="27" t="s">
        <v>2699</v>
      </c>
      <c r="H1169" s="11">
        <v>25</v>
      </c>
      <c r="I1169" s="12" t="str">
        <f t="shared" si="75"/>
        <v>VšĮ Lietuvos verslo kolegija</v>
      </c>
    </row>
    <row r="1170" spans="1:9" ht="60">
      <c r="A1170" s="11">
        <v>1168</v>
      </c>
      <c r="B1170" s="18" t="str">
        <f t="shared" si="72"/>
        <v>ĮTRAUKI IR KŪRYBINGA VISUOMENĖ</v>
      </c>
      <c r="C1170" s="18" t="str">
        <f t="shared" si="73"/>
        <v>Proveržio inovacijų kūrimo ir diegimo technologijos ir procesai</v>
      </c>
      <c r="D1170" s="18" t="str">
        <f t="shared" si="74"/>
        <v>Moksliniai tyrimai</v>
      </c>
      <c r="E1170" s="110" t="s">
        <v>65</v>
      </c>
      <c r="F1170" s="56" t="s">
        <v>2611</v>
      </c>
      <c r="G1170" s="29" t="s">
        <v>230</v>
      </c>
      <c r="H1170" s="11">
        <v>22</v>
      </c>
      <c r="I1170" s="12" t="str">
        <f t="shared" si="75"/>
        <v>VšĮ Kauno technologijos universitetas</v>
      </c>
    </row>
    <row r="1171" spans="1:9" ht="105">
      <c r="A1171" s="11">
        <v>1169</v>
      </c>
      <c r="B1171" s="18" t="str">
        <f t="shared" si="72"/>
        <v>ĮTRAUKI IR KŪRYBINGA VISUOMENĖ</v>
      </c>
      <c r="C1171" s="18" t="str">
        <f t="shared" si="73"/>
        <v>Proveržio inovacijų kūrimo ir diegimo technologijos ir procesai</v>
      </c>
      <c r="D1171" s="18" t="str">
        <f t="shared" si="74"/>
        <v>Moksliniai tyrimai</v>
      </c>
      <c r="E1171" s="104" t="s">
        <v>65</v>
      </c>
      <c r="F1171" s="45" t="s">
        <v>3146</v>
      </c>
      <c r="G1171" s="27" t="s">
        <v>2821</v>
      </c>
      <c r="H1171" s="11">
        <v>30</v>
      </c>
      <c r="I1171" s="12" t="str">
        <f t="shared" si="75"/>
        <v>VšĮ Vilniaus universiteto Tarptautinio verslo mokykla</v>
      </c>
    </row>
    <row r="1172" spans="1:9" ht="60">
      <c r="A1172" s="11">
        <v>1170</v>
      </c>
      <c r="B1172" s="18" t="str">
        <f t="shared" si="72"/>
        <v>ĮTRAUKI IR KŪRYBINGA VISUOMENĖ</v>
      </c>
      <c r="C1172" s="18" t="str">
        <f t="shared" si="73"/>
        <v>Proveržio inovacijų kūrimo ir diegimo technologijos ir procesai</v>
      </c>
      <c r="D1172" s="18" t="str">
        <f t="shared" si="74"/>
        <v>Moksliniai tyrimai</v>
      </c>
      <c r="E1172" s="110" t="s">
        <v>65</v>
      </c>
      <c r="F1172" s="56" t="s">
        <v>3014</v>
      </c>
      <c r="G1172" s="29" t="s">
        <v>230</v>
      </c>
      <c r="H1172" s="11">
        <v>22</v>
      </c>
      <c r="I1172" s="12" t="str">
        <f t="shared" si="75"/>
        <v>VšĮ Kauno technologijos universitetas</v>
      </c>
    </row>
    <row r="1173" spans="1:9" ht="75">
      <c r="A1173" s="11">
        <v>1171</v>
      </c>
      <c r="B1173" s="18" t="str">
        <f t="shared" si="72"/>
        <v>ĮTRAUKI IR KŪRYBINGA VISUOMENĖ</v>
      </c>
      <c r="C1173" s="18" t="str">
        <f t="shared" si="73"/>
        <v>Proveržio inovacijų kūrimo ir diegimo technologijos ir procesai</v>
      </c>
      <c r="D1173" s="18" t="str">
        <f t="shared" si="74"/>
        <v>Moksliniai tyrimai</v>
      </c>
      <c r="E1173" s="112" t="s">
        <v>65</v>
      </c>
      <c r="F1173" s="45" t="s">
        <v>2579</v>
      </c>
      <c r="G1173" s="27" t="s">
        <v>2580</v>
      </c>
      <c r="H1173" s="11">
        <v>16</v>
      </c>
      <c r="I1173" s="12" t="str">
        <f t="shared" si="75"/>
        <v>Šiaulių universitetas</v>
      </c>
    </row>
    <row r="1174" spans="1:9" ht="45">
      <c r="A1174" s="11">
        <v>1172</v>
      </c>
      <c r="B1174" s="18" t="str">
        <f t="shared" si="72"/>
        <v>ĮTRAUKI IR KŪRYBINGA VISUOMENĖ</v>
      </c>
      <c r="C1174" s="18" t="str">
        <f t="shared" si="73"/>
        <v>Proveržio inovacijų kūrimo ir diegimo technologijos ir procesai</v>
      </c>
      <c r="D1174" s="18" t="str">
        <f t="shared" si="74"/>
        <v>Moksliniai tyrimai</v>
      </c>
      <c r="E1174" s="112" t="s">
        <v>65</v>
      </c>
      <c r="F1174" s="45" t="s">
        <v>3117</v>
      </c>
      <c r="G1174" s="27" t="s">
        <v>3118</v>
      </c>
      <c r="H1174" s="11">
        <v>16</v>
      </c>
      <c r="I1174" s="12" t="str">
        <f t="shared" si="75"/>
        <v>Šiaulių universitetas</v>
      </c>
    </row>
    <row r="1175" spans="1:9" ht="60">
      <c r="A1175" s="11">
        <v>1173</v>
      </c>
      <c r="B1175" s="18" t="str">
        <f t="shared" si="72"/>
        <v>ĮTRAUKI IR KŪRYBINGA VISUOMENĖ</v>
      </c>
      <c r="C1175" s="18" t="str">
        <f t="shared" si="73"/>
        <v>Proveržio inovacijų kūrimo ir diegimo technologijos ir procesai</v>
      </c>
      <c r="D1175" s="18" t="str">
        <f t="shared" si="74"/>
        <v>Moksliniai tyrimai</v>
      </c>
      <c r="E1175" s="105" t="s">
        <v>65</v>
      </c>
      <c r="F1175" s="45" t="s">
        <v>3062</v>
      </c>
      <c r="G1175" s="27" t="s">
        <v>3063</v>
      </c>
      <c r="H1175" s="11">
        <v>32</v>
      </c>
      <c r="I1175" s="12" t="str">
        <f t="shared" si="75"/>
        <v>Vilniaus universitetas</v>
      </c>
    </row>
    <row r="1176" spans="1:9" ht="60">
      <c r="A1176" s="11">
        <v>1174</v>
      </c>
      <c r="B1176" s="18" t="str">
        <f t="shared" si="72"/>
        <v>ĮTRAUKI IR KŪRYBINGA VISUOMENĖ</v>
      </c>
      <c r="C1176" s="18" t="str">
        <f t="shared" si="73"/>
        <v>Proveržio inovacijų kūrimo ir diegimo technologijos ir procesai</v>
      </c>
      <c r="D1176" s="18" t="str">
        <f t="shared" si="74"/>
        <v>Moksliniai tyrimai</v>
      </c>
      <c r="E1176" s="110" t="s">
        <v>65</v>
      </c>
      <c r="F1176" s="56" t="s">
        <v>2984</v>
      </c>
      <c r="G1176" s="29" t="s">
        <v>230</v>
      </c>
      <c r="H1176" s="11">
        <v>22</v>
      </c>
      <c r="I1176" s="12" t="str">
        <f t="shared" si="75"/>
        <v>VšĮ Kauno technologijos universitetas</v>
      </c>
    </row>
    <row r="1177" spans="1:9" ht="75">
      <c r="A1177" s="11">
        <v>1175</v>
      </c>
      <c r="B1177" s="18" t="str">
        <f t="shared" si="72"/>
        <v>ĮTRAUKI IR KŪRYBINGA VISUOMENĖ</v>
      </c>
      <c r="C1177" s="18" t="str">
        <f t="shared" si="73"/>
        <v>Proveržio inovacijų kūrimo ir diegimo technologijos ir procesai</v>
      </c>
      <c r="D1177" s="18" t="str">
        <f t="shared" si="74"/>
        <v>Moksliniai tyrimai</v>
      </c>
      <c r="E1177" s="104" t="s">
        <v>65</v>
      </c>
      <c r="F1177" s="45" t="s">
        <v>3224</v>
      </c>
      <c r="G1177" s="27" t="s">
        <v>3225</v>
      </c>
      <c r="H1177" s="11">
        <v>31</v>
      </c>
      <c r="I1177" s="12" t="str">
        <f t="shared" si="75"/>
        <v>Vytauto Didžiojo universitetas</v>
      </c>
    </row>
    <row r="1178" spans="1:9" ht="60">
      <c r="A1178" s="11">
        <v>1176</v>
      </c>
      <c r="B1178" s="18" t="str">
        <f t="shared" si="72"/>
        <v>ĮTRAUKI IR KŪRYBINGA VISUOMENĖ</v>
      </c>
      <c r="C1178" s="18" t="str">
        <f t="shared" si="73"/>
        <v>Proveržio inovacijų kūrimo ir diegimo technologijos ir procesai</v>
      </c>
      <c r="D1178" s="18" t="str">
        <f t="shared" si="74"/>
        <v>Moksliniai tyrimai</v>
      </c>
      <c r="E1178" s="110" t="s">
        <v>65</v>
      </c>
      <c r="F1178" s="56" t="s">
        <v>2997</v>
      </c>
      <c r="G1178" s="29" t="s">
        <v>230</v>
      </c>
      <c r="H1178" s="11">
        <v>22</v>
      </c>
      <c r="I1178" s="12" t="str">
        <f t="shared" si="75"/>
        <v>VšĮ Kauno technologijos universitetas</v>
      </c>
    </row>
    <row r="1179" spans="1:9" ht="90">
      <c r="A1179" s="11">
        <v>1177</v>
      </c>
      <c r="B1179" s="18" t="str">
        <f t="shared" si="72"/>
        <v>ĮTRAUKI IR KŪRYBINGA VISUOMENĖ</v>
      </c>
      <c r="C1179" s="18" t="str">
        <f t="shared" si="73"/>
        <v>Proveržio inovacijų kūrimo ir diegimo technologijos ir procesai</v>
      </c>
      <c r="D1179" s="18" t="str">
        <f t="shared" si="74"/>
        <v>Moksliniai tyrimai</v>
      </c>
      <c r="E1179" s="111" t="s">
        <v>65</v>
      </c>
      <c r="F1179" s="56" t="s">
        <v>3034</v>
      </c>
      <c r="G1179" s="29" t="s">
        <v>230</v>
      </c>
      <c r="H1179" s="11">
        <v>22</v>
      </c>
      <c r="I1179" s="12" t="str">
        <f t="shared" si="75"/>
        <v>VšĮ Kauno technologijos universitetas</v>
      </c>
    </row>
    <row r="1180" spans="1:9" ht="60">
      <c r="A1180" s="11">
        <v>1178</v>
      </c>
      <c r="B1180" s="18" t="str">
        <f t="shared" si="72"/>
        <v>ĮTRAUKI IR KŪRYBINGA VISUOMENĖ</v>
      </c>
      <c r="C1180" s="18" t="str">
        <f t="shared" si="73"/>
        <v>Proveržio inovacijų kūrimo ir diegimo technologijos ir procesai</v>
      </c>
      <c r="D1180" s="18" t="str">
        <f t="shared" si="74"/>
        <v>Moksliniai tyrimai</v>
      </c>
      <c r="E1180" s="106" t="s">
        <v>65</v>
      </c>
      <c r="F1180" s="52" t="s">
        <v>3189</v>
      </c>
      <c r="G1180" s="42" t="s">
        <v>367</v>
      </c>
      <c r="H1180" s="11">
        <v>20</v>
      </c>
      <c r="I1180" s="12" t="str">
        <f t="shared" si="75"/>
        <v>Baltijos pažangių technologijų institutas</v>
      </c>
    </row>
    <row r="1181" spans="1:9" ht="60">
      <c r="A1181" s="11">
        <v>1179</v>
      </c>
      <c r="B1181" s="18" t="str">
        <f t="shared" si="72"/>
        <v>ĮTRAUKI IR KŪRYBINGA VISUOMENĖ</v>
      </c>
      <c r="C1181" s="18" t="str">
        <f t="shared" si="73"/>
        <v>Proveržio inovacijų kūrimo ir diegimo technologijos ir procesai</v>
      </c>
      <c r="D1181" s="18" t="str">
        <f t="shared" si="74"/>
        <v>Moksliniai tyrimai</v>
      </c>
      <c r="E1181" s="105" t="s">
        <v>65</v>
      </c>
      <c r="F1181" s="45" t="s">
        <v>3189</v>
      </c>
      <c r="G1181" s="27" t="s">
        <v>3199</v>
      </c>
      <c r="H1181" s="11">
        <v>31</v>
      </c>
      <c r="I1181" s="12" t="str">
        <f t="shared" si="75"/>
        <v>Vytauto Didžiojo universitetas</v>
      </c>
    </row>
    <row r="1182" spans="1:9" ht="45">
      <c r="A1182" s="11">
        <v>1180</v>
      </c>
      <c r="B1182" s="18" t="str">
        <f t="shared" si="72"/>
        <v>ĮTRAUKI IR KŪRYBINGA VISUOMENĖ</v>
      </c>
      <c r="C1182" s="18" t="str">
        <f t="shared" si="73"/>
        <v>Proveržio inovacijų kūrimo ir diegimo technologijos ir procesai</v>
      </c>
      <c r="D1182" s="18" t="str">
        <f t="shared" si="74"/>
        <v>Moksliniai tyrimai</v>
      </c>
      <c r="E1182" s="105" t="s">
        <v>65</v>
      </c>
      <c r="F1182" s="45" t="s">
        <v>2936</v>
      </c>
      <c r="G1182" s="27" t="s">
        <v>2937</v>
      </c>
      <c r="H1182" s="11">
        <v>19</v>
      </c>
      <c r="I1182" s="12" t="str">
        <f t="shared" si="75"/>
        <v>Aleksandro Stulginskio universitetas</v>
      </c>
    </row>
    <row r="1183" spans="1:9" ht="60">
      <c r="A1183" s="11">
        <v>1181</v>
      </c>
      <c r="B1183" s="18" t="str">
        <f t="shared" si="72"/>
        <v>ĮTRAUKI IR KŪRYBINGA VISUOMENĖ</v>
      </c>
      <c r="C1183" s="18" t="str">
        <f t="shared" si="73"/>
        <v>Proveržio inovacijų kūrimo ir diegimo technologijos ir procesai</v>
      </c>
      <c r="D1183" s="18" t="str">
        <f t="shared" si="74"/>
        <v>Moksliniai tyrimai</v>
      </c>
      <c r="E1183" s="104" t="s">
        <v>65</v>
      </c>
      <c r="F1183" s="45" t="s">
        <v>3249</v>
      </c>
      <c r="G1183" s="27" t="s">
        <v>1839</v>
      </c>
      <c r="H1183" s="11">
        <v>35</v>
      </c>
      <c r="I1183" s="12" t="str">
        <f t="shared" si="75"/>
        <v>Vilniaus verslo kolegija</v>
      </c>
    </row>
    <row r="1184" spans="1:9" ht="165">
      <c r="A1184" s="11">
        <v>1182</v>
      </c>
      <c r="B1184" s="18" t="str">
        <f t="shared" si="72"/>
        <v>ĮTRAUKI IR KŪRYBINGA VISUOMENĖ</v>
      </c>
      <c r="C1184" s="18" t="str">
        <f t="shared" si="73"/>
        <v>Proveržio inovacijų kūrimo ir diegimo technologijos ir procesai</v>
      </c>
      <c r="D1184" s="18" t="str">
        <f t="shared" si="74"/>
        <v>Moksliniai tyrimai</v>
      </c>
      <c r="E1184" s="104" t="s">
        <v>65</v>
      </c>
      <c r="F1184" s="45" t="s">
        <v>3170</v>
      </c>
      <c r="G1184" s="27" t="s">
        <v>3171</v>
      </c>
      <c r="H1184" s="11">
        <v>31</v>
      </c>
      <c r="I1184" s="12" t="str">
        <f t="shared" si="75"/>
        <v>Vytauto Didžiojo universitetas</v>
      </c>
    </row>
    <row r="1185" spans="1:9" ht="60">
      <c r="A1185" s="11">
        <v>1183</v>
      </c>
      <c r="B1185" s="18" t="str">
        <f t="shared" si="72"/>
        <v>ĮTRAUKI IR KŪRYBINGA VISUOMENĖ</v>
      </c>
      <c r="C1185" s="18" t="str">
        <f t="shared" si="73"/>
        <v>Proveržio inovacijų kūrimo ir diegimo technologijos ir procesai</v>
      </c>
      <c r="D1185" s="18" t="str">
        <f t="shared" si="74"/>
        <v>Moksliniai tyrimai</v>
      </c>
      <c r="E1185" s="110" t="s">
        <v>65</v>
      </c>
      <c r="F1185" s="56" t="s">
        <v>3004</v>
      </c>
      <c r="G1185" s="29" t="s">
        <v>230</v>
      </c>
      <c r="H1185" s="11">
        <v>22</v>
      </c>
      <c r="I1185" s="12" t="str">
        <f t="shared" si="75"/>
        <v>VšĮ Kauno technologijos universitetas</v>
      </c>
    </row>
    <row r="1186" spans="1:9" ht="60">
      <c r="A1186" s="11">
        <v>1184</v>
      </c>
      <c r="B1186" s="18" t="str">
        <f t="shared" si="72"/>
        <v>ĮTRAUKI IR KŪRYBINGA VISUOMENĖ</v>
      </c>
      <c r="C1186" s="18" t="str">
        <f t="shared" si="73"/>
        <v>Proveržio inovacijų kūrimo ir diegimo technologijos ir procesai</v>
      </c>
      <c r="D1186" s="18" t="str">
        <f t="shared" si="74"/>
        <v>Moksliniai tyrimai</v>
      </c>
      <c r="E1186" s="110" t="s">
        <v>65</v>
      </c>
      <c r="F1186" s="56" t="s">
        <v>3005</v>
      </c>
      <c r="G1186" s="29" t="s">
        <v>230</v>
      </c>
      <c r="H1186" s="11">
        <v>22</v>
      </c>
      <c r="I1186" s="12" t="str">
        <f t="shared" si="75"/>
        <v>VšĮ Kauno technologijos universitetas</v>
      </c>
    </row>
    <row r="1187" spans="1:9" ht="90">
      <c r="A1187" s="11">
        <v>1185</v>
      </c>
      <c r="B1187" s="18" t="str">
        <f t="shared" si="72"/>
        <v>ĮTRAUKI IR KŪRYBINGA VISUOMENĖ</v>
      </c>
      <c r="C1187" s="18" t="str">
        <f t="shared" si="73"/>
        <v>Proveržio inovacijų kūrimo ir diegimo technologijos ir procesai</v>
      </c>
      <c r="D1187" s="18" t="str">
        <f t="shared" si="74"/>
        <v>Moksliniai tyrimai</v>
      </c>
      <c r="E1187" s="110" t="s">
        <v>65</v>
      </c>
      <c r="F1187" s="56" t="s">
        <v>3000</v>
      </c>
      <c r="G1187" s="29" t="s">
        <v>230</v>
      </c>
      <c r="H1187" s="11">
        <v>22</v>
      </c>
      <c r="I1187" s="12" t="str">
        <f t="shared" si="75"/>
        <v>VšĮ Kauno technologijos universitetas</v>
      </c>
    </row>
    <row r="1188" spans="1:9" ht="120">
      <c r="A1188" s="11">
        <v>1186</v>
      </c>
      <c r="B1188" s="18" t="str">
        <f t="shared" si="72"/>
        <v>ĮTRAUKI IR KŪRYBINGA VISUOMENĖ</v>
      </c>
      <c r="C1188" s="18" t="str">
        <f t="shared" si="73"/>
        <v>Proveržio inovacijų kūrimo ir diegimo technologijos ir procesai</v>
      </c>
      <c r="D1188" s="18" t="str">
        <f t="shared" si="74"/>
        <v>Moksliniai tyrimai</v>
      </c>
      <c r="E1188" s="104" t="s">
        <v>65</v>
      </c>
      <c r="F1188" s="45" t="s">
        <v>3168</v>
      </c>
      <c r="G1188" s="27" t="s">
        <v>3169</v>
      </c>
      <c r="H1188" s="11">
        <v>31</v>
      </c>
      <c r="I1188" s="12" t="str">
        <f t="shared" si="75"/>
        <v>Vytauto Didžiojo universitetas</v>
      </c>
    </row>
    <row r="1189" spans="1:9" ht="60">
      <c r="A1189" s="11">
        <v>1187</v>
      </c>
      <c r="B1189" s="18" t="str">
        <f t="shared" si="72"/>
        <v>ĮTRAUKI IR KŪRYBINGA VISUOMENĖ</v>
      </c>
      <c r="C1189" s="18" t="str">
        <f t="shared" si="73"/>
        <v>Proveržio inovacijų kūrimo ir diegimo technologijos ir procesai</v>
      </c>
      <c r="D1189" s="18" t="str">
        <f t="shared" si="74"/>
        <v>Moksliniai tyrimai</v>
      </c>
      <c r="E1189" s="110" t="s">
        <v>65</v>
      </c>
      <c r="F1189" s="56" t="s">
        <v>3013</v>
      </c>
      <c r="G1189" s="29" t="s">
        <v>230</v>
      </c>
      <c r="H1189" s="11">
        <v>22</v>
      </c>
      <c r="I1189" s="12" t="str">
        <f t="shared" si="75"/>
        <v>VšĮ Kauno technologijos universitetas</v>
      </c>
    </row>
    <row r="1190" spans="1:9" ht="75">
      <c r="A1190" s="11">
        <v>1188</v>
      </c>
      <c r="B1190" s="18" t="str">
        <f t="shared" si="72"/>
        <v>ĮTRAUKI IR KŪRYBINGA VISUOMENĖ</v>
      </c>
      <c r="C1190" s="18" t="str">
        <f t="shared" si="73"/>
        <v>Proveržio inovacijų kūrimo ir diegimo technologijos ir procesai</v>
      </c>
      <c r="D1190" s="18" t="str">
        <f t="shared" si="74"/>
        <v>Moksliniai tyrimai</v>
      </c>
      <c r="E1190" s="104" t="s">
        <v>65</v>
      </c>
      <c r="F1190" s="45" t="s">
        <v>3165</v>
      </c>
      <c r="G1190" s="27" t="s">
        <v>3164</v>
      </c>
      <c r="H1190" s="11">
        <v>31</v>
      </c>
      <c r="I1190" s="12" t="str">
        <f t="shared" si="75"/>
        <v>Vytauto Didžiojo universitetas</v>
      </c>
    </row>
    <row r="1191" spans="1:9" ht="75">
      <c r="A1191" s="11">
        <v>1189</v>
      </c>
      <c r="B1191" s="18" t="str">
        <f t="shared" si="72"/>
        <v>ĮTRAUKI IR KŪRYBINGA VISUOMENĖ</v>
      </c>
      <c r="C1191" s="18" t="str">
        <f t="shared" si="73"/>
        <v>Proveržio inovacijų kūrimo ir diegimo technologijos ir procesai</v>
      </c>
      <c r="D1191" s="18" t="str">
        <f t="shared" si="74"/>
        <v>Moksliniai tyrimai</v>
      </c>
      <c r="E1191" s="104" t="s">
        <v>65</v>
      </c>
      <c r="F1191" s="45" t="s">
        <v>2561</v>
      </c>
      <c r="G1191" s="27" t="s">
        <v>1902</v>
      </c>
      <c r="H1191" s="11">
        <v>13</v>
      </c>
      <c r="I1191" s="12" t="str">
        <f t="shared" si="75"/>
        <v>Mykolo Romerio universitetas</v>
      </c>
    </row>
    <row r="1192" spans="1:9" ht="60">
      <c r="A1192" s="11">
        <v>1190</v>
      </c>
      <c r="B1192" s="18" t="str">
        <f t="shared" si="72"/>
        <v>ĮTRAUKI IR KŪRYBINGA VISUOMENĖ</v>
      </c>
      <c r="C1192" s="18" t="str">
        <f t="shared" si="73"/>
        <v>Proveržio inovacijų kūrimo ir diegimo technologijos ir procesai</v>
      </c>
      <c r="D1192" s="18" t="str">
        <f t="shared" si="74"/>
        <v>Moksliniai tyrimai</v>
      </c>
      <c r="E1192" s="105" t="s">
        <v>65</v>
      </c>
      <c r="F1192" s="45" t="s">
        <v>3064</v>
      </c>
      <c r="G1192" s="27" t="s">
        <v>3065</v>
      </c>
      <c r="H1192" s="11">
        <v>32</v>
      </c>
      <c r="I1192" s="12" t="str">
        <f t="shared" si="75"/>
        <v>Vilniaus universitetas</v>
      </c>
    </row>
    <row r="1193" spans="1:9" ht="60">
      <c r="A1193" s="11">
        <v>1191</v>
      </c>
      <c r="B1193" s="18" t="str">
        <f t="shared" si="72"/>
        <v>ĮTRAUKI IR KŪRYBINGA VISUOMENĖ</v>
      </c>
      <c r="C1193" s="18" t="str">
        <f t="shared" si="73"/>
        <v>Proveržio inovacijų kūrimo ir diegimo technologijos ir procesai</v>
      </c>
      <c r="D1193" s="18" t="str">
        <f t="shared" si="74"/>
        <v>Moksliniai tyrimai</v>
      </c>
      <c r="E1193" s="110" t="s">
        <v>65</v>
      </c>
      <c r="F1193" s="56" t="s">
        <v>2605</v>
      </c>
      <c r="G1193" s="29" t="s">
        <v>230</v>
      </c>
      <c r="H1193" s="11">
        <v>22</v>
      </c>
      <c r="I1193" s="12" t="str">
        <f t="shared" si="75"/>
        <v>VšĮ Kauno technologijos universitetas</v>
      </c>
    </row>
    <row r="1194" spans="1:9" ht="60">
      <c r="A1194" s="11">
        <v>1192</v>
      </c>
      <c r="B1194" s="18" t="str">
        <f t="shared" si="72"/>
        <v>ĮTRAUKI IR KŪRYBINGA VISUOMENĖ</v>
      </c>
      <c r="C1194" s="18" t="str">
        <f t="shared" si="73"/>
        <v>Proveržio inovacijų kūrimo ir diegimo technologijos ir procesai</v>
      </c>
      <c r="D1194" s="18" t="str">
        <f t="shared" si="74"/>
        <v>Moksliniai tyrimai</v>
      </c>
      <c r="E1194" s="110" t="s">
        <v>65</v>
      </c>
      <c r="F1194" s="56" t="s">
        <v>2980</v>
      </c>
      <c r="G1194" s="29" t="s">
        <v>230</v>
      </c>
      <c r="H1194" s="11">
        <v>22</v>
      </c>
      <c r="I1194" s="12" t="str">
        <f t="shared" si="75"/>
        <v>VšĮ Kauno technologijos universitetas</v>
      </c>
    </row>
    <row r="1195" spans="1:9" ht="75">
      <c r="A1195" s="11">
        <v>1193</v>
      </c>
      <c r="B1195" s="18" t="str">
        <f t="shared" si="72"/>
        <v>ĮTRAUKI IR KŪRYBINGA VISUOMENĖ</v>
      </c>
      <c r="C1195" s="18" t="str">
        <f t="shared" si="73"/>
        <v>Proveržio inovacijų kūrimo ir diegimo technologijos ir procesai</v>
      </c>
      <c r="D1195" s="18" t="str">
        <f t="shared" si="74"/>
        <v>Moksliniai tyrimai</v>
      </c>
      <c r="E1195" s="104" t="s">
        <v>65</v>
      </c>
      <c r="F1195" s="45" t="s">
        <v>3154</v>
      </c>
      <c r="G1195" s="27" t="s">
        <v>3155</v>
      </c>
      <c r="H1195" s="11">
        <v>31</v>
      </c>
      <c r="I1195" s="12" t="str">
        <f t="shared" si="75"/>
        <v>Vytauto Didžiojo universitetas</v>
      </c>
    </row>
    <row r="1196" spans="1:9" ht="60">
      <c r="A1196" s="11">
        <v>1194</v>
      </c>
      <c r="B1196" s="18" t="str">
        <f t="shared" si="72"/>
        <v>ĮTRAUKI IR KŪRYBINGA VISUOMENĖ</v>
      </c>
      <c r="C1196" s="18" t="str">
        <f t="shared" si="73"/>
        <v>Proveržio inovacijų kūrimo ir diegimo technologijos ir procesai</v>
      </c>
      <c r="D1196" s="18" t="str">
        <f t="shared" si="74"/>
        <v>Moksliniai tyrimai</v>
      </c>
      <c r="E1196" s="110" t="s">
        <v>65</v>
      </c>
      <c r="F1196" s="56" t="s">
        <v>3015</v>
      </c>
      <c r="G1196" s="29" t="s">
        <v>230</v>
      </c>
      <c r="H1196" s="11">
        <v>22</v>
      </c>
      <c r="I1196" s="12" t="str">
        <f t="shared" si="75"/>
        <v>VšĮ Kauno technologijos universitetas</v>
      </c>
    </row>
    <row r="1197" spans="1:9" ht="45">
      <c r="A1197" s="11">
        <v>1195</v>
      </c>
      <c r="B1197" s="18" t="str">
        <f t="shared" si="72"/>
        <v>ĮTRAUKI IR KŪRYBINGA VISUOMENĖ</v>
      </c>
      <c r="C1197" s="18" t="str">
        <f t="shared" si="73"/>
        <v>Proveržio inovacijų kūrimo ir diegimo technologijos ir procesai</v>
      </c>
      <c r="D1197" s="18" t="str">
        <f t="shared" si="74"/>
        <v>Moksliniai tyrimai</v>
      </c>
      <c r="E1197" s="105" t="s">
        <v>65</v>
      </c>
      <c r="F1197" s="45" t="s">
        <v>3137</v>
      </c>
      <c r="G1197" s="27" t="s">
        <v>3040</v>
      </c>
      <c r="H1197" s="11">
        <v>24</v>
      </c>
      <c r="I1197" s="12" t="str">
        <f t="shared" si="75"/>
        <v>Lietuvos edukologijos universitetas</v>
      </c>
    </row>
    <row r="1198" spans="1:9" ht="60">
      <c r="A1198" s="11">
        <v>1196</v>
      </c>
      <c r="B1198" s="18" t="str">
        <f t="shared" si="72"/>
        <v>ĮTRAUKI IR KŪRYBINGA VISUOMENĖ</v>
      </c>
      <c r="C1198" s="18" t="str">
        <f t="shared" si="73"/>
        <v>Proveržio inovacijų kūrimo ir diegimo technologijos ir procesai</v>
      </c>
      <c r="D1198" s="18" t="str">
        <f t="shared" si="74"/>
        <v>Moksliniai tyrimai</v>
      </c>
      <c r="E1198" s="104" t="s">
        <v>65</v>
      </c>
      <c r="F1198" s="45" t="s">
        <v>3145</v>
      </c>
      <c r="G1198" s="27" t="s">
        <v>2821</v>
      </c>
      <c r="H1198" s="11">
        <v>30</v>
      </c>
      <c r="I1198" s="12" t="str">
        <f t="shared" si="75"/>
        <v>VšĮ Vilniaus universiteto Tarptautinio verslo mokykla</v>
      </c>
    </row>
    <row r="1199" spans="1:9" ht="135">
      <c r="A1199" s="11">
        <v>1197</v>
      </c>
      <c r="B1199" s="18" t="str">
        <f t="shared" si="72"/>
        <v>ĮTRAUKI IR KŪRYBINGA VISUOMENĖ</v>
      </c>
      <c r="C1199" s="18" t="str">
        <f t="shared" si="73"/>
        <v>Proveržio inovacijų kūrimo ir diegimo technologijos ir procesai</v>
      </c>
      <c r="D1199" s="18" t="str">
        <f t="shared" si="74"/>
        <v>Moksliniai tyrimai</v>
      </c>
      <c r="E1199" s="105" t="s">
        <v>65</v>
      </c>
      <c r="F1199" s="45" t="s">
        <v>3186</v>
      </c>
      <c r="G1199" s="27" t="s">
        <v>1902</v>
      </c>
      <c r="H1199" s="11">
        <v>13</v>
      </c>
      <c r="I1199" s="12" t="str">
        <f t="shared" si="75"/>
        <v>Mykolo Romerio universitetas</v>
      </c>
    </row>
    <row r="1200" spans="1:9" ht="60">
      <c r="A1200" s="11">
        <v>1198</v>
      </c>
      <c r="B1200" s="18" t="str">
        <f t="shared" si="72"/>
        <v>ĮTRAUKI IR KŪRYBINGA VISUOMENĖ</v>
      </c>
      <c r="C1200" s="18" t="str">
        <f t="shared" si="73"/>
        <v>Proveržio inovacijų kūrimo ir diegimo technologijos ir procesai</v>
      </c>
      <c r="D1200" s="18" t="str">
        <f t="shared" si="74"/>
        <v>Moksliniai tyrimai</v>
      </c>
      <c r="E1200" s="110" t="s">
        <v>65</v>
      </c>
      <c r="F1200" s="56" t="s">
        <v>2979</v>
      </c>
      <c r="G1200" s="29" t="s">
        <v>230</v>
      </c>
      <c r="H1200" s="11">
        <v>22</v>
      </c>
      <c r="I1200" s="12" t="str">
        <f t="shared" si="75"/>
        <v>VšĮ Kauno technologijos universitetas</v>
      </c>
    </row>
    <row r="1201" spans="1:9" ht="90">
      <c r="A1201" s="11">
        <v>1199</v>
      </c>
      <c r="B1201" s="18" t="str">
        <f t="shared" si="72"/>
        <v>ĮTRAUKI IR KŪRYBINGA VISUOMENĖ</v>
      </c>
      <c r="C1201" s="18" t="str">
        <f t="shared" si="73"/>
        <v>Proveržio inovacijų kūrimo ir diegimo technologijos ir procesai</v>
      </c>
      <c r="D1201" s="18" t="str">
        <f t="shared" si="74"/>
        <v>Moksliniai tyrimai</v>
      </c>
      <c r="E1201" s="104" t="s">
        <v>65</v>
      </c>
      <c r="F1201" s="45" t="s">
        <v>3072</v>
      </c>
      <c r="G1201" s="27" t="s">
        <v>512</v>
      </c>
      <c r="H1201" s="11">
        <v>33</v>
      </c>
      <c r="I1201" s="12" t="str">
        <f t="shared" si="75"/>
        <v>Vilniaus Gedimino technikos universitetas</v>
      </c>
    </row>
    <row r="1202" spans="1:9" ht="45">
      <c r="A1202" s="11">
        <v>1200</v>
      </c>
      <c r="B1202" s="18" t="str">
        <f t="shared" si="72"/>
        <v>ĮTRAUKI IR KŪRYBINGA VISUOMENĖ</v>
      </c>
      <c r="C1202" s="18" t="str">
        <f t="shared" si="73"/>
        <v>Proveržio inovacijų kūrimo ir diegimo technologijos ir procesai</v>
      </c>
      <c r="D1202" s="18" t="str">
        <f t="shared" si="74"/>
        <v>Moksliniai tyrimai</v>
      </c>
      <c r="E1202" s="105" t="s">
        <v>65</v>
      </c>
      <c r="F1202" s="45" t="s">
        <v>3139</v>
      </c>
      <c r="G1202" s="27" t="s">
        <v>3040</v>
      </c>
      <c r="H1202" s="11">
        <v>24</v>
      </c>
      <c r="I1202" s="12" t="str">
        <f t="shared" si="75"/>
        <v>Lietuvos edukologijos universitetas</v>
      </c>
    </row>
    <row r="1203" spans="1:9" ht="60">
      <c r="A1203" s="11">
        <v>1201</v>
      </c>
      <c r="B1203" s="18" t="str">
        <f t="shared" si="72"/>
        <v>ĮTRAUKI IR KŪRYBINGA VISUOMENĖ</v>
      </c>
      <c r="C1203" s="18" t="str">
        <f t="shared" si="73"/>
        <v>Proveržio inovacijų kūrimo ir diegimo technologijos ir procesai</v>
      </c>
      <c r="D1203" s="18" t="str">
        <f t="shared" si="74"/>
        <v>Moksliniai tyrimai</v>
      </c>
      <c r="E1203" s="110" t="s">
        <v>65</v>
      </c>
      <c r="F1203" s="56" t="s">
        <v>2968</v>
      </c>
      <c r="G1203" s="29" t="s">
        <v>230</v>
      </c>
      <c r="H1203" s="11">
        <v>22</v>
      </c>
      <c r="I1203" s="12" t="str">
        <f t="shared" si="75"/>
        <v>VšĮ Kauno technologijos universitetas</v>
      </c>
    </row>
    <row r="1204" spans="1:9" ht="90">
      <c r="A1204" s="11">
        <v>1202</v>
      </c>
      <c r="B1204" s="18" t="str">
        <f t="shared" si="72"/>
        <v>ĮTRAUKI IR KŪRYBINGA VISUOMENĖ</v>
      </c>
      <c r="C1204" s="18" t="str">
        <f t="shared" si="73"/>
        <v>Proveržio inovacijų kūrimo ir diegimo technologijos ir procesai</v>
      </c>
      <c r="D1204" s="18" t="str">
        <f t="shared" si="74"/>
        <v>Moksliniai tyrimai</v>
      </c>
      <c r="E1204" s="110" t="s">
        <v>65</v>
      </c>
      <c r="F1204" s="56" t="s">
        <v>2951</v>
      </c>
      <c r="G1204" s="29" t="s">
        <v>230</v>
      </c>
      <c r="H1204" s="11">
        <v>22</v>
      </c>
      <c r="I1204" s="12" t="str">
        <f t="shared" si="75"/>
        <v>VšĮ Kauno technologijos universitetas</v>
      </c>
    </row>
    <row r="1205" spans="1:9" ht="60">
      <c r="A1205" s="11">
        <v>1203</v>
      </c>
      <c r="B1205" s="18" t="str">
        <f t="shared" si="72"/>
        <v>ĮTRAUKI IR KŪRYBINGA VISUOMENĖ</v>
      </c>
      <c r="C1205" s="18" t="str">
        <f t="shared" si="73"/>
        <v>Proveržio inovacijų kūrimo ir diegimo technologijos ir procesai</v>
      </c>
      <c r="D1205" s="18" t="str">
        <f t="shared" si="74"/>
        <v>Moksliniai tyrimai</v>
      </c>
      <c r="E1205" s="110" t="s">
        <v>65</v>
      </c>
      <c r="F1205" s="56" t="s">
        <v>2599</v>
      </c>
      <c r="G1205" s="29" t="s">
        <v>230</v>
      </c>
      <c r="H1205" s="11">
        <v>22</v>
      </c>
      <c r="I1205" s="12" t="str">
        <f t="shared" si="75"/>
        <v>VšĮ Kauno technologijos universitetas</v>
      </c>
    </row>
    <row r="1206" spans="1:9" ht="75">
      <c r="A1206" s="11">
        <v>1204</v>
      </c>
      <c r="B1206" s="18" t="str">
        <f t="shared" si="72"/>
        <v>ĮTRAUKI IR KŪRYBINGA VISUOMENĖ</v>
      </c>
      <c r="C1206" s="18" t="str">
        <f t="shared" si="73"/>
        <v>Proveržio inovacijų kūrimo ir diegimo technologijos ir procesai</v>
      </c>
      <c r="D1206" s="18" t="str">
        <f t="shared" si="74"/>
        <v>Moksliniai tyrimai</v>
      </c>
      <c r="E1206" s="104" t="s">
        <v>65</v>
      </c>
      <c r="F1206" s="45" t="s">
        <v>3212</v>
      </c>
      <c r="G1206" s="27" t="s">
        <v>3213</v>
      </c>
      <c r="H1206" s="11">
        <v>31</v>
      </c>
      <c r="I1206" s="12" t="str">
        <f t="shared" si="75"/>
        <v>Vytauto Didžiojo universitetas</v>
      </c>
    </row>
    <row r="1207" spans="1:9" ht="75">
      <c r="A1207" s="11">
        <v>1205</v>
      </c>
      <c r="B1207" s="18" t="str">
        <f t="shared" si="72"/>
        <v>ĮTRAUKI IR KŪRYBINGA VISUOMENĖ</v>
      </c>
      <c r="C1207" s="18" t="str">
        <f t="shared" si="73"/>
        <v>Proveržio inovacijų kūrimo ir diegimo technologijos ir procesai</v>
      </c>
      <c r="D1207" s="18" t="str">
        <f t="shared" si="74"/>
        <v>Moksliniai tyrimai</v>
      </c>
      <c r="E1207" s="104" t="s">
        <v>65</v>
      </c>
      <c r="F1207" s="45" t="s">
        <v>3207</v>
      </c>
      <c r="G1207" s="27" t="s">
        <v>3206</v>
      </c>
      <c r="H1207" s="11">
        <v>31</v>
      </c>
      <c r="I1207" s="12" t="str">
        <f t="shared" si="75"/>
        <v>Vytauto Didžiojo universitetas</v>
      </c>
    </row>
    <row r="1208" spans="1:9" ht="45">
      <c r="A1208" s="11">
        <v>1206</v>
      </c>
      <c r="B1208" s="18" t="str">
        <f t="shared" si="72"/>
        <v>ĮTRAUKI IR KŪRYBINGA VISUOMENĖ</v>
      </c>
      <c r="C1208" s="18" t="str">
        <f t="shared" si="73"/>
        <v>Proveržio inovacijų kūrimo ir diegimo technologijos ir procesai</v>
      </c>
      <c r="D1208" s="18" t="str">
        <f t="shared" si="74"/>
        <v>Moksliniai tyrimai</v>
      </c>
      <c r="E1208" s="105" t="s">
        <v>65</v>
      </c>
      <c r="F1208" s="45" t="s">
        <v>3036</v>
      </c>
      <c r="G1208" s="27" t="s">
        <v>2692</v>
      </c>
      <c r="H1208" s="11">
        <v>24</v>
      </c>
      <c r="I1208" s="12" t="str">
        <f t="shared" si="75"/>
        <v>Lietuvos edukologijos universitetas</v>
      </c>
    </row>
    <row r="1209" spans="1:9" ht="45">
      <c r="A1209" s="11">
        <v>1207</v>
      </c>
      <c r="B1209" s="18" t="str">
        <f t="shared" si="72"/>
        <v>ĮTRAUKI IR KŪRYBINGA VISUOMENĖ</v>
      </c>
      <c r="C1209" s="18" t="str">
        <f t="shared" si="73"/>
        <v>Proveržio inovacijų kūrimo ir diegimo technologijos ir procesai</v>
      </c>
      <c r="D1209" s="18" t="str">
        <f t="shared" si="74"/>
        <v>Moksliniai tyrimai</v>
      </c>
      <c r="E1209" s="105" t="s">
        <v>65</v>
      </c>
      <c r="F1209" s="45" t="s">
        <v>3149</v>
      </c>
      <c r="G1209" s="27" t="s">
        <v>2821</v>
      </c>
      <c r="H1209" s="11">
        <v>30</v>
      </c>
      <c r="I1209" s="12" t="str">
        <f t="shared" si="75"/>
        <v>VšĮ Vilniaus universiteto Tarptautinio verslo mokykla</v>
      </c>
    </row>
    <row r="1210" spans="1:9" ht="60">
      <c r="A1210" s="11">
        <v>1208</v>
      </c>
      <c r="B1210" s="18" t="str">
        <f t="shared" si="72"/>
        <v>ĮTRAUKI IR KŪRYBINGA VISUOMENĖ</v>
      </c>
      <c r="C1210" s="18" t="str">
        <f t="shared" si="73"/>
        <v>Proveržio inovacijų kūrimo ir diegimo technologijos ir procesai</v>
      </c>
      <c r="D1210" s="18" t="str">
        <f t="shared" si="74"/>
        <v>Moksliniai tyrimai</v>
      </c>
      <c r="E1210" s="110" t="s">
        <v>65</v>
      </c>
      <c r="F1210" s="56" t="s">
        <v>2988</v>
      </c>
      <c r="G1210" s="29" t="s">
        <v>230</v>
      </c>
      <c r="H1210" s="11">
        <v>22</v>
      </c>
      <c r="I1210" s="12" t="str">
        <f t="shared" si="75"/>
        <v>VšĮ Kauno technologijos universitetas</v>
      </c>
    </row>
    <row r="1211" spans="1:9" ht="60">
      <c r="A1211" s="11">
        <v>1209</v>
      </c>
      <c r="B1211" s="18" t="str">
        <f t="shared" si="72"/>
        <v>ĮTRAUKI IR KŪRYBINGA VISUOMENĖ</v>
      </c>
      <c r="C1211" s="18" t="str">
        <f t="shared" si="73"/>
        <v>Proveržio inovacijų kūrimo ir diegimo technologijos ir procesai</v>
      </c>
      <c r="D1211" s="18" t="str">
        <f t="shared" si="74"/>
        <v>Moksliniai tyrimai</v>
      </c>
      <c r="E1211" s="104" t="s">
        <v>65</v>
      </c>
      <c r="F1211" s="45" t="s">
        <v>3174</v>
      </c>
      <c r="G1211" s="27" t="s">
        <v>464</v>
      </c>
      <c r="H1211" s="11">
        <v>33</v>
      </c>
      <c r="I1211" s="12" t="str">
        <f t="shared" si="75"/>
        <v>Vilniaus Gedimino technikos universitetas</v>
      </c>
    </row>
    <row r="1212" spans="1:9" ht="45">
      <c r="A1212" s="11">
        <v>1210</v>
      </c>
      <c r="B1212" s="18" t="str">
        <f t="shared" si="72"/>
        <v>ĮTRAUKI IR KŪRYBINGA VISUOMENĖ</v>
      </c>
      <c r="C1212" s="18" t="str">
        <f t="shared" si="73"/>
        <v>Proveržio inovacijų kūrimo ir diegimo technologijos ir procesai</v>
      </c>
      <c r="D1212" s="18" t="str">
        <f t="shared" si="74"/>
        <v>Moksliniai tyrimai</v>
      </c>
      <c r="E1212" s="105" t="s">
        <v>65</v>
      </c>
      <c r="F1212" s="45" t="s">
        <v>3150</v>
      </c>
      <c r="G1212" s="27" t="s">
        <v>2821</v>
      </c>
      <c r="H1212" s="11">
        <v>30</v>
      </c>
      <c r="I1212" s="12" t="str">
        <f t="shared" si="75"/>
        <v>VšĮ Vilniaus universiteto Tarptautinio verslo mokykla</v>
      </c>
    </row>
    <row r="1213" spans="1:9" ht="60">
      <c r="A1213" s="11">
        <v>1211</v>
      </c>
      <c r="B1213" s="18" t="str">
        <f t="shared" si="72"/>
        <v>ĮTRAUKI IR KŪRYBINGA VISUOMENĖ</v>
      </c>
      <c r="C1213" s="18" t="str">
        <f t="shared" si="73"/>
        <v>Proveržio inovacijų kūrimo ir diegimo technologijos ir procesai</v>
      </c>
      <c r="D1213" s="18" t="str">
        <f t="shared" si="74"/>
        <v>Moksliniai tyrimai</v>
      </c>
      <c r="E1213" s="110" t="s">
        <v>65</v>
      </c>
      <c r="F1213" s="56" t="s">
        <v>2946</v>
      </c>
      <c r="G1213" s="29" t="s">
        <v>230</v>
      </c>
      <c r="H1213" s="11">
        <v>22</v>
      </c>
      <c r="I1213" s="12" t="str">
        <f t="shared" si="75"/>
        <v>VšĮ Kauno technologijos universitetas</v>
      </c>
    </row>
    <row r="1214" spans="1:9" ht="285">
      <c r="A1214" s="11">
        <v>1212</v>
      </c>
      <c r="B1214" s="18" t="str">
        <f t="shared" si="72"/>
        <v>ĮTRAUKI IR KŪRYBINGA VISUOMENĖ</v>
      </c>
      <c r="C1214" s="18" t="str">
        <f t="shared" si="73"/>
        <v>Proveržio inovacijų kūrimo ir diegimo technologijos ir procesai</v>
      </c>
      <c r="D1214" s="18" t="str">
        <f t="shared" si="74"/>
        <v>Moksliniai tyrimai</v>
      </c>
      <c r="E1214" s="110" t="s">
        <v>65</v>
      </c>
      <c r="F1214" s="56" t="s">
        <v>3193</v>
      </c>
      <c r="G1214" s="29" t="s">
        <v>230</v>
      </c>
      <c r="H1214" s="11">
        <v>22</v>
      </c>
      <c r="I1214" s="12" t="str">
        <f t="shared" si="75"/>
        <v>VšĮ Kauno technologijos universitetas</v>
      </c>
    </row>
    <row r="1215" spans="1:9" ht="60">
      <c r="A1215" s="11">
        <v>1213</v>
      </c>
      <c r="B1215" s="18" t="str">
        <f t="shared" si="72"/>
        <v>ĮTRAUKI IR KŪRYBINGA VISUOMENĖ</v>
      </c>
      <c r="C1215" s="18" t="str">
        <f t="shared" si="73"/>
        <v>Proveržio inovacijų kūrimo ir diegimo technologijos ir procesai</v>
      </c>
      <c r="D1215" s="18" t="str">
        <f t="shared" si="74"/>
        <v>Moksliniai tyrimai</v>
      </c>
      <c r="E1215" s="110" t="s">
        <v>65</v>
      </c>
      <c r="F1215" s="56" t="s">
        <v>2608</v>
      </c>
      <c r="G1215" s="29" t="s">
        <v>230</v>
      </c>
      <c r="H1215" s="11">
        <v>22</v>
      </c>
      <c r="I1215" s="12" t="str">
        <f t="shared" si="75"/>
        <v>VšĮ Kauno technologijos universitetas</v>
      </c>
    </row>
    <row r="1216" spans="1:9" ht="60">
      <c r="A1216" s="11">
        <v>1214</v>
      </c>
      <c r="B1216" s="18" t="str">
        <f t="shared" si="72"/>
        <v>ĮTRAUKI IR KŪRYBINGA VISUOMENĖ</v>
      </c>
      <c r="C1216" s="18" t="str">
        <f t="shared" si="73"/>
        <v>Proveržio inovacijų kūrimo ir diegimo technologijos ir procesai</v>
      </c>
      <c r="D1216" s="18" t="str">
        <f t="shared" si="74"/>
        <v>Moksliniai tyrimai</v>
      </c>
      <c r="E1216" s="110" t="s">
        <v>65</v>
      </c>
      <c r="F1216" s="56" t="s">
        <v>2607</v>
      </c>
      <c r="G1216" s="29" t="s">
        <v>230</v>
      </c>
      <c r="H1216" s="11">
        <v>22</v>
      </c>
      <c r="I1216" s="12" t="str">
        <f t="shared" si="75"/>
        <v>VšĮ Kauno technologijos universitetas</v>
      </c>
    </row>
    <row r="1217" spans="1:9" ht="60">
      <c r="A1217" s="11">
        <v>1215</v>
      </c>
      <c r="B1217" s="18" t="str">
        <f t="shared" si="72"/>
        <v>ĮTRAUKI IR KŪRYBINGA VISUOMENĖ</v>
      </c>
      <c r="C1217" s="18" t="str">
        <f t="shared" si="73"/>
        <v>Proveržio inovacijų kūrimo ir diegimo technologijos ir procesai</v>
      </c>
      <c r="D1217" s="18" t="str">
        <f t="shared" si="74"/>
        <v>Moksliniai tyrimai</v>
      </c>
      <c r="E1217" s="110" t="s">
        <v>65</v>
      </c>
      <c r="F1217" s="56" t="s">
        <v>2594</v>
      </c>
      <c r="G1217" s="29" t="s">
        <v>230</v>
      </c>
      <c r="H1217" s="11">
        <v>22</v>
      </c>
      <c r="I1217" s="12" t="str">
        <f t="shared" si="75"/>
        <v>VšĮ Kauno technologijos universitetas</v>
      </c>
    </row>
    <row r="1218" spans="1:9" ht="60">
      <c r="A1218" s="11">
        <v>1216</v>
      </c>
      <c r="B1218" s="18" t="str">
        <f t="shared" si="72"/>
        <v>ĮTRAUKI IR KŪRYBINGA VISUOMENĖ</v>
      </c>
      <c r="C1218" s="18" t="str">
        <f t="shared" si="73"/>
        <v>Proveržio inovacijų kūrimo ir diegimo technologijos ir procesai</v>
      </c>
      <c r="D1218" s="18" t="str">
        <f t="shared" si="74"/>
        <v>Moksliniai tyrimai</v>
      </c>
      <c r="E1218" s="110" t="s">
        <v>65</v>
      </c>
      <c r="F1218" s="56" t="s">
        <v>2594</v>
      </c>
      <c r="G1218" s="29" t="s">
        <v>230</v>
      </c>
      <c r="H1218" s="11">
        <v>22</v>
      </c>
      <c r="I1218" s="12" t="str">
        <f t="shared" si="75"/>
        <v>VšĮ Kauno technologijos universitetas</v>
      </c>
    </row>
    <row r="1219" spans="1:9" ht="60">
      <c r="A1219" s="11">
        <v>1217</v>
      </c>
      <c r="B1219" s="18" t="str">
        <f t="shared" ref="B1219:B1282" si="76">IF(ISBLANK(E1219), ,VLOOKUP(E1219, Kodai,2, FALSE))</f>
        <v>ĮTRAUKI IR KŪRYBINGA VISUOMENĖ</v>
      </c>
      <c r="C1219" s="18" t="str">
        <f t="shared" ref="C1219:C1282" si="77">IF(ISBLANK(E1219), ,VLOOKUP(E1219, Kodai,3, FALSE))</f>
        <v>Proveržio inovacijų kūrimo ir diegimo technologijos ir procesai</v>
      </c>
      <c r="D1219" s="18" t="str">
        <f t="shared" ref="D1219:D1282" si="78">IF(ISBLANK(E1219), ,VLOOKUP(E1219, Kodai,4, FALSE))</f>
        <v>Moksliniai tyrimai</v>
      </c>
      <c r="E1219" s="106" t="s">
        <v>65</v>
      </c>
      <c r="F1219" s="52" t="s">
        <v>3190</v>
      </c>
      <c r="G1219" s="42" t="s">
        <v>367</v>
      </c>
      <c r="H1219" s="11">
        <v>20</v>
      </c>
      <c r="I1219" s="12" t="str">
        <f t="shared" ref="I1219:I1282" si="79">IF(ISBLANK(H1219), ,VLOOKUP(H1219, Institucijos,2, FALSE))</f>
        <v>Baltijos pažangių technologijų institutas</v>
      </c>
    </row>
    <row r="1220" spans="1:9" ht="60">
      <c r="A1220" s="11">
        <v>1218</v>
      </c>
      <c r="B1220" s="18" t="str">
        <f t="shared" si="76"/>
        <v>ĮTRAUKI IR KŪRYBINGA VISUOMENĖ</v>
      </c>
      <c r="C1220" s="18" t="str">
        <f t="shared" si="77"/>
        <v>Proveržio inovacijų kūrimo ir diegimo technologijos ir procesai</v>
      </c>
      <c r="D1220" s="18" t="str">
        <f t="shared" si="78"/>
        <v>Moksliniai tyrimai</v>
      </c>
      <c r="E1220" s="105" t="s">
        <v>65</v>
      </c>
      <c r="F1220" s="45" t="s">
        <v>3190</v>
      </c>
      <c r="G1220" s="27" t="s">
        <v>3200</v>
      </c>
      <c r="H1220" s="11">
        <v>31</v>
      </c>
      <c r="I1220" s="12" t="str">
        <f t="shared" si="79"/>
        <v>Vytauto Didžiojo universitetas</v>
      </c>
    </row>
    <row r="1221" spans="1:9" ht="60">
      <c r="A1221" s="11">
        <v>1219</v>
      </c>
      <c r="B1221" s="18" t="str">
        <f t="shared" si="76"/>
        <v>ĮTRAUKI IR KŪRYBINGA VISUOMENĖ</v>
      </c>
      <c r="C1221" s="18" t="str">
        <f t="shared" si="77"/>
        <v>Proveržio inovacijų kūrimo ir diegimo technologijos ir procesai</v>
      </c>
      <c r="D1221" s="18" t="str">
        <f t="shared" si="78"/>
        <v>Moksliniai tyrimai</v>
      </c>
      <c r="E1221" s="110" t="s">
        <v>65</v>
      </c>
      <c r="F1221" s="56" t="s">
        <v>2945</v>
      </c>
      <c r="G1221" s="29" t="s">
        <v>230</v>
      </c>
      <c r="H1221" s="11">
        <v>22</v>
      </c>
      <c r="I1221" s="12" t="str">
        <f t="shared" si="79"/>
        <v>VšĮ Kauno technologijos universitetas</v>
      </c>
    </row>
    <row r="1222" spans="1:9" ht="90">
      <c r="A1222" s="11">
        <v>1220</v>
      </c>
      <c r="B1222" s="18" t="str">
        <f t="shared" si="76"/>
        <v>ĮTRAUKI IR KŪRYBINGA VISUOMENĖ</v>
      </c>
      <c r="C1222" s="18" t="str">
        <f t="shared" si="77"/>
        <v>Proveržio inovacijų kūrimo ir diegimo technologijos ir procesai</v>
      </c>
      <c r="D1222" s="18" t="str">
        <f t="shared" si="78"/>
        <v>Moksliniai tyrimai</v>
      </c>
      <c r="E1222" s="104" t="s">
        <v>65</v>
      </c>
      <c r="F1222" s="45" t="s">
        <v>2709</v>
      </c>
      <c r="G1222" s="27" t="s">
        <v>2710</v>
      </c>
      <c r="H1222" s="11">
        <v>28</v>
      </c>
      <c r="I1222" s="12" t="str">
        <f t="shared" si="79"/>
        <v>Vilniaus technologijų ir dizaino kolegija</v>
      </c>
    </row>
    <row r="1223" spans="1:9" ht="60">
      <c r="A1223" s="11">
        <v>1221</v>
      </c>
      <c r="B1223" s="18" t="str">
        <f t="shared" si="76"/>
        <v>ĮTRAUKI IR KŪRYBINGA VISUOMENĖ</v>
      </c>
      <c r="C1223" s="18" t="str">
        <f t="shared" si="77"/>
        <v>Proveržio inovacijų kūrimo ir diegimo technologijos ir procesai</v>
      </c>
      <c r="D1223" s="18" t="str">
        <f t="shared" si="78"/>
        <v>Moksliniai tyrimai</v>
      </c>
      <c r="E1223" s="105" t="s">
        <v>65</v>
      </c>
      <c r="F1223" s="45" t="s">
        <v>3245</v>
      </c>
      <c r="G1223" s="27" t="s">
        <v>1839</v>
      </c>
      <c r="H1223" s="11">
        <v>35</v>
      </c>
      <c r="I1223" s="12" t="str">
        <f t="shared" si="79"/>
        <v>Vilniaus verslo kolegija</v>
      </c>
    </row>
    <row r="1224" spans="1:9" ht="60">
      <c r="A1224" s="11">
        <v>1222</v>
      </c>
      <c r="B1224" s="18" t="str">
        <f t="shared" si="76"/>
        <v>ĮTRAUKI IR KŪRYBINGA VISUOMENĖ</v>
      </c>
      <c r="C1224" s="18" t="str">
        <f t="shared" si="77"/>
        <v>Proveržio inovacijų kūrimo ir diegimo technologijos ir procesai</v>
      </c>
      <c r="D1224" s="18" t="str">
        <f t="shared" si="78"/>
        <v>Moksliniai tyrimai</v>
      </c>
      <c r="E1224" s="104" t="s">
        <v>65</v>
      </c>
      <c r="F1224" s="45" t="s">
        <v>3144</v>
      </c>
      <c r="G1224" s="27" t="s">
        <v>2821</v>
      </c>
      <c r="H1224" s="11">
        <v>30</v>
      </c>
      <c r="I1224" s="12" t="str">
        <f t="shared" si="79"/>
        <v>VšĮ Vilniaus universiteto Tarptautinio verslo mokykla</v>
      </c>
    </row>
    <row r="1225" spans="1:9" ht="60">
      <c r="A1225" s="11">
        <v>1223</v>
      </c>
      <c r="B1225" s="18" t="str">
        <f t="shared" si="76"/>
        <v>ĮTRAUKI IR KŪRYBINGA VISUOMENĖ</v>
      </c>
      <c r="C1225" s="18" t="str">
        <f t="shared" si="77"/>
        <v>Proveržio inovacijų kūrimo ir diegimo technologijos ir procesai</v>
      </c>
      <c r="D1225" s="18" t="str">
        <f t="shared" si="78"/>
        <v>Moksliniai tyrimai</v>
      </c>
      <c r="E1225" s="110" t="s">
        <v>65</v>
      </c>
      <c r="F1225" s="56" t="s">
        <v>2996</v>
      </c>
      <c r="G1225" s="29" t="s">
        <v>230</v>
      </c>
      <c r="H1225" s="11">
        <v>22</v>
      </c>
      <c r="I1225" s="12" t="str">
        <f t="shared" si="79"/>
        <v>VšĮ Kauno technologijos universitetas</v>
      </c>
    </row>
    <row r="1226" spans="1:9" ht="60">
      <c r="A1226" s="11">
        <v>1224</v>
      </c>
      <c r="B1226" s="18" t="str">
        <f t="shared" si="76"/>
        <v>ĮTRAUKI IR KŪRYBINGA VISUOMENĖ</v>
      </c>
      <c r="C1226" s="18" t="str">
        <f t="shared" si="77"/>
        <v>Proveržio inovacijų kūrimo ir diegimo technologijos ir procesai</v>
      </c>
      <c r="D1226" s="18" t="str">
        <f t="shared" si="78"/>
        <v>Moksliniai tyrimai</v>
      </c>
      <c r="E1226" s="106" t="s">
        <v>65</v>
      </c>
      <c r="F1226" s="52" t="s">
        <v>3122</v>
      </c>
      <c r="G1226" s="42" t="s">
        <v>376</v>
      </c>
      <c r="H1226" s="11">
        <v>20</v>
      </c>
      <c r="I1226" s="12" t="str">
        <f t="shared" si="79"/>
        <v>Baltijos pažangių technologijų institutas</v>
      </c>
    </row>
    <row r="1227" spans="1:9" ht="120">
      <c r="A1227" s="11">
        <v>1225</v>
      </c>
      <c r="B1227" s="18" t="str">
        <f t="shared" si="76"/>
        <v>ĮTRAUKI IR KŪRYBINGA VISUOMENĖ</v>
      </c>
      <c r="C1227" s="18" t="str">
        <f t="shared" si="77"/>
        <v>Proveržio inovacijų kūrimo ir diegimo technologijos ir procesai</v>
      </c>
      <c r="D1227" s="18" t="str">
        <f t="shared" si="78"/>
        <v>Moksliniai tyrimai</v>
      </c>
      <c r="E1227" s="104" t="s">
        <v>65</v>
      </c>
      <c r="F1227" s="45" t="s">
        <v>3210</v>
      </c>
      <c r="G1227" s="27" t="s">
        <v>3211</v>
      </c>
      <c r="H1227" s="11">
        <v>31</v>
      </c>
      <c r="I1227" s="12" t="str">
        <f t="shared" si="79"/>
        <v>Vytauto Didžiojo universitetas</v>
      </c>
    </row>
    <row r="1228" spans="1:9" ht="75">
      <c r="A1228" s="11">
        <v>1226</v>
      </c>
      <c r="B1228" s="18" t="str">
        <f t="shared" si="76"/>
        <v>ĮTRAUKI IR KŪRYBINGA VISUOMENĖ</v>
      </c>
      <c r="C1228" s="18" t="str">
        <f t="shared" si="77"/>
        <v>Proveržio inovacijų kūrimo ir diegimo technologijos ir procesai</v>
      </c>
      <c r="D1228" s="18" t="str">
        <f t="shared" si="78"/>
        <v>Moksliniai tyrimai</v>
      </c>
      <c r="E1228" s="104" t="s">
        <v>65</v>
      </c>
      <c r="F1228" s="45" t="s">
        <v>3208</v>
      </c>
      <c r="G1228" s="27" t="s">
        <v>3209</v>
      </c>
      <c r="H1228" s="11">
        <v>31</v>
      </c>
      <c r="I1228" s="12" t="str">
        <f t="shared" si="79"/>
        <v>Vytauto Didžiojo universitetas</v>
      </c>
    </row>
    <row r="1229" spans="1:9" ht="60">
      <c r="A1229" s="11">
        <v>1227</v>
      </c>
      <c r="B1229" s="18" t="str">
        <f t="shared" si="76"/>
        <v>ĮTRAUKI IR KŪRYBINGA VISUOMENĖ</v>
      </c>
      <c r="C1229" s="18" t="str">
        <f t="shared" si="77"/>
        <v>Proveržio inovacijų kūrimo ir diegimo technologijos ir procesai</v>
      </c>
      <c r="D1229" s="18" t="str">
        <f t="shared" si="78"/>
        <v>Moksliniai tyrimai</v>
      </c>
      <c r="E1229" s="104" t="s">
        <v>65</v>
      </c>
      <c r="F1229" s="45" t="s">
        <v>3216</v>
      </c>
      <c r="G1229" s="27" t="s">
        <v>3217</v>
      </c>
      <c r="H1229" s="11">
        <v>31</v>
      </c>
      <c r="I1229" s="12" t="str">
        <f t="shared" si="79"/>
        <v>Vytauto Didžiojo universitetas</v>
      </c>
    </row>
    <row r="1230" spans="1:9" ht="75">
      <c r="A1230" s="11">
        <v>1228</v>
      </c>
      <c r="B1230" s="18" t="str">
        <f t="shared" si="76"/>
        <v>ĮTRAUKI IR KŪRYBINGA VISUOMENĖ</v>
      </c>
      <c r="C1230" s="18" t="str">
        <f t="shared" si="77"/>
        <v>Proveržio inovacijų kūrimo ir diegimo technologijos ir procesai</v>
      </c>
      <c r="D1230" s="18" t="str">
        <f t="shared" si="78"/>
        <v>Moksliniai tyrimai</v>
      </c>
      <c r="E1230" s="111" t="s">
        <v>65</v>
      </c>
      <c r="F1230" s="56" t="s">
        <v>3032</v>
      </c>
      <c r="G1230" s="29" t="s">
        <v>230</v>
      </c>
      <c r="H1230" s="11">
        <v>22</v>
      </c>
      <c r="I1230" s="12" t="str">
        <f t="shared" si="79"/>
        <v>VšĮ Kauno technologijos universitetas</v>
      </c>
    </row>
    <row r="1231" spans="1:9" ht="60">
      <c r="A1231" s="11">
        <v>1229</v>
      </c>
      <c r="B1231" s="18" t="str">
        <f t="shared" si="76"/>
        <v>ĮTRAUKI IR KŪRYBINGA VISUOMENĖ</v>
      </c>
      <c r="C1231" s="18" t="str">
        <f t="shared" si="77"/>
        <v>Proveržio inovacijų kūrimo ir diegimo technologijos ir procesai</v>
      </c>
      <c r="D1231" s="18" t="str">
        <f t="shared" si="78"/>
        <v>Moksliniai tyrimai</v>
      </c>
      <c r="E1231" s="110" t="s">
        <v>65</v>
      </c>
      <c r="F1231" s="56" t="s">
        <v>2614</v>
      </c>
      <c r="G1231" s="29" t="s">
        <v>230</v>
      </c>
      <c r="H1231" s="11">
        <v>22</v>
      </c>
      <c r="I1231" s="12" t="str">
        <f t="shared" si="79"/>
        <v>VšĮ Kauno technologijos universitetas</v>
      </c>
    </row>
    <row r="1232" spans="1:9" ht="120">
      <c r="A1232" s="11">
        <v>1230</v>
      </c>
      <c r="B1232" s="18" t="str">
        <f t="shared" si="76"/>
        <v>ĮTRAUKI IR KŪRYBINGA VISUOMENĖ</v>
      </c>
      <c r="C1232" s="18" t="str">
        <f t="shared" si="77"/>
        <v>Proveržio inovacijų kūrimo ir diegimo technologijos ir procesai</v>
      </c>
      <c r="D1232" s="18" t="str">
        <f t="shared" si="78"/>
        <v>Moksliniai tyrimai</v>
      </c>
      <c r="E1232" s="104" t="s">
        <v>65</v>
      </c>
      <c r="F1232" s="45" t="s">
        <v>3233</v>
      </c>
      <c r="G1232" s="27" t="s">
        <v>3234</v>
      </c>
      <c r="H1232" s="11">
        <v>31</v>
      </c>
      <c r="I1232" s="12" t="str">
        <f t="shared" si="79"/>
        <v>Vytauto Didžiojo universitetas</v>
      </c>
    </row>
    <row r="1233" spans="1:9" ht="45">
      <c r="A1233" s="11">
        <v>1231</v>
      </c>
      <c r="B1233" s="18" t="str">
        <f t="shared" si="76"/>
        <v>ĮTRAUKI IR KŪRYBINGA VISUOMENĖ</v>
      </c>
      <c r="C1233" s="18" t="str">
        <f t="shared" si="77"/>
        <v>Proveržio inovacijų kūrimo ir diegimo technologijos ir procesai</v>
      </c>
      <c r="D1233" s="18" t="str">
        <f t="shared" si="78"/>
        <v>Moksliniai tyrimai</v>
      </c>
      <c r="E1233" s="105" t="s">
        <v>65</v>
      </c>
      <c r="F1233" s="45" t="s">
        <v>2929</v>
      </c>
      <c r="G1233" s="27" t="s">
        <v>2930</v>
      </c>
      <c r="H1233" s="11">
        <v>19</v>
      </c>
      <c r="I1233" s="12" t="str">
        <f t="shared" si="79"/>
        <v>Aleksandro Stulginskio universitetas</v>
      </c>
    </row>
    <row r="1234" spans="1:9" ht="60">
      <c r="A1234" s="11">
        <v>1232</v>
      </c>
      <c r="B1234" s="18" t="str">
        <f t="shared" si="76"/>
        <v>ĮTRAUKI IR KŪRYBINGA VISUOMENĖ</v>
      </c>
      <c r="C1234" s="18" t="str">
        <f t="shared" si="77"/>
        <v>Proveržio inovacijų kūrimo ir diegimo technologijos ir procesai</v>
      </c>
      <c r="D1234" s="18" t="str">
        <f t="shared" si="78"/>
        <v>Moksliniai tyrimai</v>
      </c>
      <c r="E1234" s="105" t="s">
        <v>65</v>
      </c>
      <c r="F1234" s="45" t="s">
        <v>3147</v>
      </c>
      <c r="G1234" s="27" t="s">
        <v>2821</v>
      </c>
      <c r="H1234" s="11">
        <v>30</v>
      </c>
      <c r="I1234" s="12" t="str">
        <f t="shared" si="79"/>
        <v>VšĮ Vilniaus universiteto Tarptautinio verslo mokykla</v>
      </c>
    </row>
    <row r="1235" spans="1:9" ht="60">
      <c r="A1235" s="11">
        <v>1233</v>
      </c>
      <c r="B1235" s="18" t="str">
        <f t="shared" si="76"/>
        <v>ĮTRAUKI IR KŪRYBINGA VISUOMENĖ</v>
      </c>
      <c r="C1235" s="18" t="str">
        <f t="shared" si="77"/>
        <v>Proveržio inovacijų kūrimo ir diegimo technologijos ir procesai</v>
      </c>
      <c r="D1235" s="18" t="str">
        <f t="shared" si="78"/>
        <v>Moksliniai tyrimai</v>
      </c>
      <c r="E1235" s="105" t="s">
        <v>65</v>
      </c>
      <c r="F1235" s="45" t="s">
        <v>3198</v>
      </c>
      <c r="G1235" s="27" t="s">
        <v>2821</v>
      </c>
      <c r="H1235" s="11">
        <v>30</v>
      </c>
      <c r="I1235" s="12" t="str">
        <f t="shared" si="79"/>
        <v>VšĮ Vilniaus universiteto Tarptautinio verslo mokykla</v>
      </c>
    </row>
    <row r="1236" spans="1:9" ht="60">
      <c r="A1236" s="11">
        <v>1234</v>
      </c>
      <c r="B1236" s="18" t="str">
        <f t="shared" si="76"/>
        <v>ĮTRAUKI IR KŪRYBINGA VISUOMENĖ</v>
      </c>
      <c r="C1236" s="18" t="str">
        <f t="shared" si="77"/>
        <v>Proveržio inovacijų kūrimo ir diegimo technologijos ir procesai</v>
      </c>
      <c r="D1236" s="18" t="str">
        <f t="shared" si="78"/>
        <v>Moksliniai tyrimai</v>
      </c>
      <c r="E1236" s="110" t="s">
        <v>65</v>
      </c>
      <c r="F1236" s="56" t="s">
        <v>2972</v>
      </c>
      <c r="G1236" s="29" t="s">
        <v>230</v>
      </c>
      <c r="H1236" s="11">
        <v>22</v>
      </c>
      <c r="I1236" s="12" t="str">
        <f t="shared" si="79"/>
        <v>VšĮ Kauno technologijos universitetas</v>
      </c>
    </row>
    <row r="1237" spans="1:9" ht="60">
      <c r="A1237" s="11">
        <v>1235</v>
      </c>
      <c r="B1237" s="18" t="str">
        <f t="shared" si="76"/>
        <v>ĮTRAUKI IR KŪRYBINGA VISUOMENĖ</v>
      </c>
      <c r="C1237" s="18" t="str">
        <f t="shared" si="77"/>
        <v>Proveržio inovacijų kūrimo ir diegimo technologijos ir procesai</v>
      </c>
      <c r="D1237" s="18" t="str">
        <f t="shared" si="78"/>
        <v>Moksliniai tyrimai</v>
      </c>
      <c r="E1237" s="110" t="s">
        <v>65</v>
      </c>
      <c r="F1237" s="56" t="s">
        <v>2971</v>
      </c>
      <c r="G1237" s="29" t="s">
        <v>230</v>
      </c>
      <c r="H1237" s="11">
        <v>22</v>
      </c>
      <c r="I1237" s="12" t="str">
        <f t="shared" si="79"/>
        <v>VšĮ Kauno technologijos universitetas</v>
      </c>
    </row>
    <row r="1238" spans="1:9" ht="60">
      <c r="A1238" s="11">
        <v>1236</v>
      </c>
      <c r="B1238" s="18" t="str">
        <f t="shared" si="76"/>
        <v>ĮTRAUKI IR KŪRYBINGA VISUOMENĖ</v>
      </c>
      <c r="C1238" s="18" t="str">
        <f t="shared" si="77"/>
        <v>Proveržio inovacijų kūrimo ir diegimo technologijos ir procesai</v>
      </c>
      <c r="D1238" s="18" t="str">
        <f t="shared" si="78"/>
        <v>Moksliniai tyrimai</v>
      </c>
      <c r="E1238" s="110" t="s">
        <v>65</v>
      </c>
      <c r="F1238" s="56" t="s">
        <v>2610</v>
      </c>
      <c r="G1238" s="29" t="s">
        <v>230</v>
      </c>
      <c r="H1238" s="11">
        <v>22</v>
      </c>
      <c r="I1238" s="12" t="str">
        <f t="shared" si="79"/>
        <v>VšĮ Kauno technologijos universitetas</v>
      </c>
    </row>
    <row r="1239" spans="1:9" ht="60">
      <c r="A1239" s="11">
        <v>1237</v>
      </c>
      <c r="B1239" s="18" t="str">
        <f t="shared" si="76"/>
        <v>ĮTRAUKI IR KŪRYBINGA VISUOMENĖ</v>
      </c>
      <c r="C1239" s="18" t="str">
        <f t="shared" si="77"/>
        <v>Proveržio inovacijų kūrimo ir diegimo technologijos ir procesai</v>
      </c>
      <c r="D1239" s="18" t="str">
        <f t="shared" si="78"/>
        <v>Moksliniai tyrimai</v>
      </c>
      <c r="E1239" s="104" t="s">
        <v>65</v>
      </c>
      <c r="F1239" s="45" t="s">
        <v>3070</v>
      </c>
      <c r="G1239" s="27" t="s">
        <v>3071</v>
      </c>
      <c r="H1239" s="11">
        <v>33</v>
      </c>
      <c r="I1239" s="12" t="str">
        <f t="shared" si="79"/>
        <v>Vilniaus Gedimino technikos universitetas</v>
      </c>
    </row>
    <row r="1240" spans="1:9" ht="75">
      <c r="A1240" s="11">
        <v>1238</v>
      </c>
      <c r="B1240" s="18" t="str">
        <f t="shared" si="76"/>
        <v>ĮTRAUKI IR KŪRYBINGA VISUOMENĖ</v>
      </c>
      <c r="C1240" s="18" t="str">
        <f t="shared" si="77"/>
        <v>Proveržio inovacijų kūrimo ir diegimo technologijos ir procesai</v>
      </c>
      <c r="D1240" s="18" t="str">
        <f t="shared" si="78"/>
        <v>Moksliniai tyrimai</v>
      </c>
      <c r="E1240" s="104" t="s">
        <v>65</v>
      </c>
      <c r="F1240" s="45" t="s">
        <v>3205</v>
      </c>
      <c r="G1240" s="27" t="s">
        <v>3206</v>
      </c>
      <c r="H1240" s="11">
        <v>31</v>
      </c>
      <c r="I1240" s="12" t="str">
        <f t="shared" si="79"/>
        <v>Vytauto Didžiojo universitetas</v>
      </c>
    </row>
    <row r="1241" spans="1:9" ht="60">
      <c r="A1241" s="11">
        <v>1239</v>
      </c>
      <c r="B1241" s="18" t="str">
        <f t="shared" si="76"/>
        <v>ĮTRAUKI IR KŪRYBINGA VISUOMENĖ</v>
      </c>
      <c r="C1241" s="18" t="str">
        <f t="shared" si="77"/>
        <v>Proveržio inovacijų kūrimo ir diegimo technologijos ir procesai</v>
      </c>
      <c r="D1241" s="18" t="str">
        <f t="shared" si="78"/>
        <v>Moksliniai tyrimai</v>
      </c>
      <c r="E1241" s="110" t="s">
        <v>65</v>
      </c>
      <c r="F1241" s="94" t="s">
        <v>2789</v>
      </c>
      <c r="G1241" s="29" t="s">
        <v>230</v>
      </c>
      <c r="H1241" s="11">
        <v>22</v>
      </c>
      <c r="I1241" s="12" t="str">
        <f t="shared" si="79"/>
        <v>VšĮ Kauno technologijos universitetas</v>
      </c>
    </row>
    <row r="1242" spans="1:9" ht="60">
      <c r="A1242" s="11">
        <v>1240</v>
      </c>
      <c r="B1242" s="18" t="str">
        <f t="shared" si="76"/>
        <v>ĮTRAUKI IR KŪRYBINGA VISUOMENĖ</v>
      </c>
      <c r="C1242" s="18" t="str">
        <f t="shared" si="77"/>
        <v>Proveržio inovacijų kūrimo ir diegimo technologijos ir procesai</v>
      </c>
      <c r="D1242" s="18" t="str">
        <f t="shared" si="78"/>
        <v>Moksliniai tyrimai</v>
      </c>
      <c r="E1242" s="110" t="s">
        <v>65</v>
      </c>
      <c r="F1242" s="56" t="s">
        <v>3011</v>
      </c>
      <c r="G1242" s="29" t="s">
        <v>230</v>
      </c>
      <c r="H1242" s="11">
        <v>22</v>
      </c>
      <c r="I1242" s="12" t="str">
        <f t="shared" si="79"/>
        <v>VšĮ Kauno technologijos universitetas</v>
      </c>
    </row>
    <row r="1243" spans="1:9" ht="90">
      <c r="A1243" s="11">
        <v>1241</v>
      </c>
      <c r="B1243" s="18" t="str">
        <f t="shared" si="76"/>
        <v>ĮTRAUKI IR KŪRYBINGA VISUOMENĖ</v>
      </c>
      <c r="C1243" s="18" t="str">
        <f t="shared" si="77"/>
        <v>Proveržio inovacijų kūrimo ir diegimo technologijos ir procesai</v>
      </c>
      <c r="D1243" s="18" t="str">
        <f t="shared" si="78"/>
        <v>Moksliniai tyrimai</v>
      </c>
      <c r="E1243" s="104" t="s">
        <v>65</v>
      </c>
      <c r="F1243" s="45" t="s">
        <v>3235</v>
      </c>
      <c r="G1243" s="27" t="s">
        <v>3236</v>
      </c>
      <c r="H1243" s="11">
        <v>31</v>
      </c>
      <c r="I1243" s="12" t="str">
        <f t="shared" si="79"/>
        <v>Vytauto Didžiojo universitetas</v>
      </c>
    </row>
    <row r="1244" spans="1:9" ht="60">
      <c r="A1244" s="11">
        <v>1242</v>
      </c>
      <c r="B1244" s="18" t="str">
        <f t="shared" si="76"/>
        <v>ĮTRAUKI IR KŪRYBINGA VISUOMENĖ</v>
      </c>
      <c r="C1244" s="18" t="str">
        <f t="shared" si="77"/>
        <v>Proveržio inovacijų kūrimo ir diegimo technologijos ir procesai</v>
      </c>
      <c r="D1244" s="18" t="str">
        <f t="shared" si="78"/>
        <v>Moksliniai tyrimai</v>
      </c>
      <c r="E1244" s="106" t="s">
        <v>65</v>
      </c>
      <c r="F1244" s="52" t="s">
        <v>2938</v>
      </c>
      <c r="G1244" s="42" t="s">
        <v>367</v>
      </c>
      <c r="H1244" s="11">
        <v>20</v>
      </c>
      <c r="I1244" s="12" t="str">
        <f t="shared" si="79"/>
        <v>Baltijos pažangių technologijų institutas</v>
      </c>
    </row>
    <row r="1245" spans="1:9" ht="60">
      <c r="A1245" s="11">
        <v>1243</v>
      </c>
      <c r="B1245" s="18" t="str">
        <f t="shared" si="76"/>
        <v>ĮTRAUKI IR KŪRYBINGA VISUOMENĖ</v>
      </c>
      <c r="C1245" s="18" t="str">
        <f t="shared" si="77"/>
        <v>Proveržio inovacijų kūrimo ir diegimo technologijos ir procesai</v>
      </c>
      <c r="D1245" s="18" t="str">
        <f t="shared" si="78"/>
        <v>Moksliniai tyrimai</v>
      </c>
      <c r="E1245" s="106" t="s">
        <v>65</v>
      </c>
      <c r="F1245" s="52" t="s">
        <v>2939</v>
      </c>
      <c r="G1245" s="42" t="s">
        <v>367</v>
      </c>
      <c r="H1245" s="11">
        <v>20</v>
      </c>
      <c r="I1245" s="12" t="str">
        <f t="shared" si="79"/>
        <v>Baltijos pažangių technologijų institutas</v>
      </c>
    </row>
    <row r="1246" spans="1:9" ht="45">
      <c r="A1246" s="11">
        <v>1244</v>
      </c>
      <c r="B1246" s="18" t="str">
        <f t="shared" si="76"/>
        <v>ĮTRAUKI IR KŪRYBINGA VISUOMENĖ</v>
      </c>
      <c r="C1246" s="18" t="str">
        <f t="shared" si="77"/>
        <v>Proveržio inovacijų kūrimo ir diegimo technologijos ir procesai</v>
      </c>
      <c r="D1246" s="18" t="str">
        <f t="shared" si="78"/>
        <v>Moksliniai tyrimai</v>
      </c>
      <c r="E1246" s="112" t="s">
        <v>65</v>
      </c>
      <c r="F1246" s="45" t="s">
        <v>2577</v>
      </c>
      <c r="G1246" s="27" t="s">
        <v>2578</v>
      </c>
      <c r="H1246" s="11">
        <v>16</v>
      </c>
      <c r="I1246" s="12" t="str">
        <f t="shared" si="79"/>
        <v>Šiaulių universitetas</v>
      </c>
    </row>
    <row r="1247" spans="1:9" ht="60">
      <c r="A1247" s="11">
        <v>1245</v>
      </c>
      <c r="B1247" s="18" t="str">
        <f t="shared" si="76"/>
        <v>ĮTRAUKI IR KŪRYBINGA VISUOMENĖ</v>
      </c>
      <c r="C1247" s="18" t="str">
        <f t="shared" si="77"/>
        <v>Proveržio inovacijų kūrimo ir diegimo technologijos ir procesai</v>
      </c>
      <c r="D1247" s="18" t="str">
        <f t="shared" si="78"/>
        <v>Moksliniai tyrimai</v>
      </c>
      <c r="E1247" s="110" t="s">
        <v>65</v>
      </c>
      <c r="F1247" s="56" t="s">
        <v>2955</v>
      </c>
      <c r="G1247" s="29" t="s">
        <v>230</v>
      </c>
      <c r="H1247" s="11">
        <v>22</v>
      </c>
      <c r="I1247" s="12" t="str">
        <f t="shared" si="79"/>
        <v>VšĮ Kauno technologijos universitetas</v>
      </c>
    </row>
    <row r="1248" spans="1:9" ht="60">
      <c r="A1248" s="11">
        <v>1246</v>
      </c>
      <c r="B1248" s="18" t="str">
        <f t="shared" si="76"/>
        <v>ĮTRAUKI IR KŪRYBINGA VISUOMENĖ</v>
      </c>
      <c r="C1248" s="18" t="str">
        <f t="shared" si="77"/>
        <v>Proveržio inovacijų kūrimo ir diegimo technologijos ir procesai</v>
      </c>
      <c r="D1248" s="18" t="str">
        <f t="shared" si="78"/>
        <v>Moksliniai tyrimai</v>
      </c>
      <c r="E1248" s="110" t="s">
        <v>65</v>
      </c>
      <c r="F1248" s="94" t="s">
        <v>3192</v>
      </c>
      <c r="G1248" s="29" t="s">
        <v>230</v>
      </c>
      <c r="H1248" s="11">
        <v>22</v>
      </c>
      <c r="I1248" s="12" t="str">
        <f t="shared" si="79"/>
        <v>VšĮ Kauno technologijos universitetas</v>
      </c>
    </row>
    <row r="1249" spans="1:9" ht="60">
      <c r="A1249" s="11">
        <v>1247</v>
      </c>
      <c r="B1249" s="18" t="str">
        <f t="shared" si="76"/>
        <v>ĮTRAUKI IR KŪRYBINGA VISUOMENĖ</v>
      </c>
      <c r="C1249" s="18" t="str">
        <f t="shared" si="77"/>
        <v>Proveržio inovacijų kūrimo ir diegimo technologijos ir procesai</v>
      </c>
      <c r="D1249" s="18" t="str">
        <f t="shared" si="78"/>
        <v>Moksliniai tyrimai</v>
      </c>
      <c r="E1249" s="110" t="s">
        <v>65</v>
      </c>
      <c r="F1249" s="56" t="s">
        <v>3191</v>
      </c>
      <c r="G1249" s="29" t="s">
        <v>230</v>
      </c>
      <c r="H1249" s="11">
        <v>22</v>
      </c>
      <c r="I1249" s="12" t="str">
        <f t="shared" si="79"/>
        <v>VšĮ Kauno technologijos universitetas</v>
      </c>
    </row>
    <row r="1250" spans="1:9" ht="45">
      <c r="A1250" s="11">
        <v>1248</v>
      </c>
      <c r="B1250" s="18" t="str">
        <f t="shared" si="76"/>
        <v>ĮTRAUKI IR KŪRYBINGA VISUOMENĖ</v>
      </c>
      <c r="C1250" s="18" t="str">
        <f t="shared" si="77"/>
        <v>Proveržio inovacijų kūrimo ir diegimo technologijos ir procesai</v>
      </c>
      <c r="D1250" s="18" t="str">
        <f t="shared" si="78"/>
        <v>Moksliniai tyrimai</v>
      </c>
      <c r="E1250" s="105" t="s">
        <v>65</v>
      </c>
      <c r="F1250" s="45" t="s">
        <v>2932</v>
      </c>
      <c r="G1250" s="27" t="s">
        <v>2933</v>
      </c>
      <c r="H1250" s="11">
        <v>19</v>
      </c>
      <c r="I1250" s="12" t="str">
        <f t="shared" si="79"/>
        <v>Aleksandro Stulginskio universitetas</v>
      </c>
    </row>
    <row r="1251" spans="1:9" ht="60">
      <c r="A1251" s="11">
        <v>1249</v>
      </c>
      <c r="B1251" s="18" t="str">
        <f t="shared" si="76"/>
        <v>ĮTRAUKI IR KŪRYBINGA VISUOMENĖ</v>
      </c>
      <c r="C1251" s="18" t="str">
        <f t="shared" si="77"/>
        <v>Proveržio inovacijų kūrimo ir diegimo technologijos ir procesai</v>
      </c>
      <c r="D1251" s="18" t="str">
        <f t="shared" si="78"/>
        <v>Moksliniai tyrimai</v>
      </c>
      <c r="E1251" s="104" t="s">
        <v>65</v>
      </c>
      <c r="F1251" s="45" t="s">
        <v>3218</v>
      </c>
      <c r="G1251" s="27" t="s">
        <v>3217</v>
      </c>
      <c r="H1251" s="11">
        <v>31</v>
      </c>
      <c r="I1251" s="12" t="str">
        <f t="shared" si="79"/>
        <v>Vytauto Didžiojo universitetas</v>
      </c>
    </row>
    <row r="1252" spans="1:9" ht="60">
      <c r="A1252" s="11">
        <v>1250</v>
      </c>
      <c r="B1252" s="18" t="str">
        <f t="shared" si="76"/>
        <v>ĮTRAUKI IR KŪRYBINGA VISUOMENĖ</v>
      </c>
      <c r="C1252" s="18" t="str">
        <f t="shared" si="77"/>
        <v>Proveržio inovacijų kūrimo ir diegimo technologijos ir procesai</v>
      </c>
      <c r="D1252" s="18" t="str">
        <f t="shared" si="78"/>
        <v>Moksliniai tyrimai</v>
      </c>
      <c r="E1252" s="110" t="s">
        <v>65</v>
      </c>
      <c r="F1252" s="56" t="s">
        <v>2613</v>
      </c>
      <c r="G1252" s="29" t="s">
        <v>230</v>
      </c>
      <c r="H1252" s="11">
        <v>22</v>
      </c>
      <c r="I1252" s="12" t="str">
        <f t="shared" si="79"/>
        <v>VšĮ Kauno technologijos universitetas</v>
      </c>
    </row>
    <row r="1253" spans="1:9" ht="90">
      <c r="A1253" s="11">
        <v>1251</v>
      </c>
      <c r="B1253" s="18" t="str">
        <f t="shared" si="76"/>
        <v>ĮTRAUKI IR KŪRYBINGA VISUOMENĖ</v>
      </c>
      <c r="C1253" s="18" t="str">
        <f t="shared" si="77"/>
        <v>Proveržio inovacijų kūrimo ir diegimo technologijos ir procesai</v>
      </c>
      <c r="D1253" s="18" t="str">
        <f t="shared" si="78"/>
        <v>Moksliniai tyrimai</v>
      </c>
      <c r="E1253" s="105" t="s">
        <v>65</v>
      </c>
      <c r="F1253" s="45" t="s">
        <v>3195</v>
      </c>
      <c r="G1253" s="27" t="s">
        <v>2710</v>
      </c>
      <c r="H1253" s="11">
        <v>28</v>
      </c>
      <c r="I1253" s="12" t="str">
        <f t="shared" si="79"/>
        <v>Vilniaus technologijų ir dizaino kolegija</v>
      </c>
    </row>
    <row r="1254" spans="1:9" ht="75">
      <c r="A1254" s="11">
        <v>1252</v>
      </c>
      <c r="B1254" s="18" t="str">
        <f t="shared" si="76"/>
        <v>ĮTRAUKI IR KŪRYBINGA VISUOMENĖ</v>
      </c>
      <c r="C1254" s="18" t="str">
        <f t="shared" si="77"/>
        <v>Proveržio inovacijų kūrimo ir diegimo technologijos ir procesai</v>
      </c>
      <c r="D1254" s="18" t="str">
        <f t="shared" si="78"/>
        <v>Moksliniai tyrimai</v>
      </c>
      <c r="E1254" s="105" t="s">
        <v>65</v>
      </c>
      <c r="F1254" s="45" t="s">
        <v>3184</v>
      </c>
      <c r="G1254" s="27" t="s">
        <v>3086</v>
      </c>
      <c r="H1254" s="11">
        <v>3</v>
      </c>
      <c r="I1254" s="12" t="str">
        <f t="shared" si="79"/>
        <v>Vilniaus dailės akademija</v>
      </c>
    </row>
    <row r="1255" spans="1:9" ht="60">
      <c r="A1255" s="11">
        <v>1253</v>
      </c>
      <c r="B1255" s="18" t="str">
        <f t="shared" si="76"/>
        <v>ĮTRAUKI IR KŪRYBINGA VISUOMENĖ</v>
      </c>
      <c r="C1255" s="18" t="str">
        <f t="shared" si="77"/>
        <v>Proveržio inovacijų kūrimo ir diegimo technologijos ir procesai</v>
      </c>
      <c r="D1255" s="18" t="str">
        <f t="shared" si="78"/>
        <v>Moksliniai tyrimai</v>
      </c>
      <c r="E1255" s="110" t="s">
        <v>65</v>
      </c>
      <c r="F1255" s="56" t="s">
        <v>2973</v>
      </c>
      <c r="G1255" s="29" t="s">
        <v>230</v>
      </c>
      <c r="H1255" s="11">
        <v>22</v>
      </c>
      <c r="I1255" s="12" t="str">
        <f t="shared" si="79"/>
        <v>VšĮ Kauno technologijos universitetas</v>
      </c>
    </row>
    <row r="1256" spans="1:9" ht="60">
      <c r="A1256" s="11">
        <v>1254</v>
      </c>
      <c r="B1256" s="18" t="str">
        <f t="shared" si="76"/>
        <v>ĮTRAUKI IR KŪRYBINGA VISUOMENĖ</v>
      </c>
      <c r="C1256" s="18" t="str">
        <f t="shared" si="77"/>
        <v>Proveržio inovacijų kūrimo ir diegimo technologijos ir procesai</v>
      </c>
      <c r="D1256" s="18" t="str">
        <f t="shared" si="78"/>
        <v>Moksliniai tyrimai</v>
      </c>
      <c r="E1256" s="104" t="s">
        <v>65</v>
      </c>
      <c r="F1256" s="45" t="s">
        <v>3248</v>
      </c>
      <c r="G1256" s="27" t="s">
        <v>1839</v>
      </c>
      <c r="H1256" s="11">
        <v>35</v>
      </c>
      <c r="I1256" s="12" t="str">
        <f t="shared" si="79"/>
        <v>Vilniaus verslo kolegija</v>
      </c>
    </row>
    <row r="1257" spans="1:9" ht="60">
      <c r="A1257" s="11">
        <v>1255</v>
      </c>
      <c r="B1257" s="18" t="str">
        <f t="shared" si="76"/>
        <v>ĮTRAUKI IR KŪRYBINGA VISUOMENĖ</v>
      </c>
      <c r="C1257" s="18" t="str">
        <f t="shared" si="77"/>
        <v>Proveržio inovacijų kūrimo ir diegimo technologijos ir procesai</v>
      </c>
      <c r="D1257" s="18" t="str">
        <f t="shared" si="78"/>
        <v>Moksliniai tyrimai</v>
      </c>
      <c r="E1257" s="104" t="s">
        <v>65</v>
      </c>
      <c r="F1257" s="45" t="s">
        <v>3053</v>
      </c>
      <c r="G1257" s="27" t="s">
        <v>440</v>
      </c>
      <c r="H1257" s="11">
        <v>32</v>
      </c>
      <c r="I1257" s="12" t="str">
        <f t="shared" si="79"/>
        <v>Vilniaus universitetas</v>
      </c>
    </row>
    <row r="1258" spans="1:9" ht="60">
      <c r="A1258" s="11">
        <v>1256</v>
      </c>
      <c r="B1258" s="18" t="str">
        <f t="shared" si="76"/>
        <v>ĮTRAUKI IR KŪRYBINGA VISUOMENĖ</v>
      </c>
      <c r="C1258" s="18" t="str">
        <f t="shared" si="77"/>
        <v>Proveržio inovacijų kūrimo ir diegimo technologijos ir procesai</v>
      </c>
      <c r="D1258" s="18" t="str">
        <f t="shared" si="78"/>
        <v>Moksliniai tyrimai</v>
      </c>
      <c r="E1258" s="110" t="s">
        <v>65</v>
      </c>
      <c r="F1258" s="56" t="s">
        <v>3007</v>
      </c>
      <c r="G1258" s="29" t="s">
        <v>230</v>
      </c>
      <c r="H1258" s="11">
        <v>22</v>
      </c>
      <c r="I1258" s="12" t="str">
        <f t="shared" si="79"/>
        <v>VšĮ Kauno technologijos universitetas</v>
      </c>
    </row>
    <row r="1259" spans="1:9" ht="45">
      <c r="A1259" s="11">
        <v>1257</v>
      </c>
      <c r="B1259" s="18" t="str">
        <f t="shared" si="76"/>
        <v>ĮTRAUKI IR KŪRYBINGA VISUOMENĖ</v>
      </c>
      <c r="C1259" s="18" t="str">
        <f t="shared" si="77"/>
        <v>Proveržio inovacijų kūrimo ir diegimo technologijos ir procesai</v>
      </c>
      <c r="D1259" s="18" t="str">
        <f t="shared" si="78"/>
        <v>Moksliniai tyrimai</v>
      </c>
      <c r="E1259" s="105" t="s">
        <v>65</v>
      </c>
      <c r="F1259" s="45" t="s">
        <v>3140</v>
      </c>
      <c r="G1259" s="27" t="s">
        <v>3040</v>
      </c>
      <c r="H1259" s="11">
        <v>24</v>
      </c>
      <c r="I1259" s="12" t="str">
        <f t="shared" si="79"/>
        <v>Lietuvos edukologijos universitetas</v>
      </c>
    </row>
    <row r="1260" spans="1:9" ht="60">
      <c r="A1260" s="11">
        <v>1258</v>
      </c>
      <c r="B1260" s="18" t="str">
        <f t="shared" si="76"/>
        <v>ĮTRAUKI IR KŪRYBINGA VISUOMENĖ</v>
      </c>
      <c r="C1260" s="18" t="str">
        <f t="shared" si="77"/>
        <v>Proveržio inovacijų kūrimo ir diegimo technologijos ir procesai</v>
      </c>
      <c r="D1260" s="18" t="str">
        <f t="shared" si="78"/>
        <v>Moksliniai tyrimai</v>
      </c>
      <c r="E1260" s="105" t="s">
        <v>65</v>
      </c>
      <c r="F1260" s="45" t="s">
        <v>2708</v>
      </c>
      <c r="G1260" s="27" t="s">
        <v>2707</v>
      </c>
      <c r="H1260" s="11">
        <v>26</v>
      </c>
      <c r="I1260" s="12" t="str">
        <f t="shared" si="79"/>
        <v>Lietuvos sporto universitetas</v>
      </c>
    </row>
    <row r="1261" spans="1:9" ht="60">
      <c r="A1261" s="11">
        <v>1259</v>
      </c>
      <c r="B1261" s="18" t="str">
        <f t="shared" si="76"/>
        <v>ĮTRAUKI IR KŪRYBINGA VISUOMENĖ</v>
      </c>
      <c r="C1261" s="18" t="str">
        <f t="shared" si="77"/>
        <v>Proveržio inovacijų kūrimo ir diegimo technologijos ir procesai</v>
      </c>
      <c r="D1261" s="18" t="str">
        <f t="shared" si="78"/>
        <v>Moksliniai tyrimai</v>
      </c>
      <c r="E1261" s="110" t="s">
        <v>65</v>
      </c>
      <c r="F1261" s="56" t="s">
        <v>2977</v>
      </c>
      <c r="G1261" s="29" t="s">
        <v>230</v>
      </c>
      <c r="H1261" s="11">
        <v>22</v>
      </c>
      <c r="I1261" s="12" t="str">
        <f t="shared" si="79"/>
        <v>VšĮ Kauno technologijos universitetas</v>
      </c>
    </row>
    <row r="1262" spans="1:9" ht="60">
      <c r="A1262" s="11">
        <v>1260</v>
      </c>
      <c r="B1262" s="18" t="str">
        <f t="shared" si="76"/>
        <v>ĮTRAUKI IR KŪRYBINGA VISUOMENĖ</v>
      </c>
      <c r="C1262" s="18" t="str">
        <f t="shared" si="77"/>
        <v>Proveržio inovacijų kūrimo ir diegimo technologijos ir procesai</v>
      </c>
      <c r="D1262" s="18" t="str">
        <f t="shared" si="78"/>
        <v>Moksliniai tyrimai</v>
      </c>
      <c r="E1262" s="105" t="s">
        <v>65</v>
      </c>
      <c r="F1262" s="45" t="s">
        <v>2706</v>
      </c>
      <c r="G1262" s="27" t="s">
        <v>2707</v>
      </c>
      <c r="H1262" s="11">
        <v>26</v>
      </c>
      <c r="I1262" s="12" t="str">
        <f t="shared" si="79"/>
        <v>Lietuvos sporto universitetas</v>
      </c>
    </row>
    <row r="1263" spans="1:9" ht="90">
      <c r="A1263" s="11">
        <v>1261</v>
      </c>
      <c r="B1263" s="18" t="str">
        <f t="shared" si="76"/>
        <v>ĮTRAUKI IR KŪRYBINGA VISUOMENĖ</v>
      </c>
      <c r="C1263" s="18" t="str">
        <f t="shared" si="77"/>
        <v>Proveržio inovacijų kūrimo ir diegimo technologijos ir procesai</v>
      </c>
      <c r="D1263" s="18" t="str">
        <f t="shared" si="78"/>
        <v>Moksliniai tyrimai</v>
      </c>
      <c r="E1263" s="105" t="s">
        <v>65</v>
      </c>
      <c r="F1263" s="45" t="s">
        <v>3049</v>
      </c>
      <c r="G1263" s="27" t="s">
        <v>2707</v>
      </c>
      <c r="H1263" s="11">
        <v>26</v>
      </c>
      <c r="I1263" s="12" t="str">
        <f t="shared" si="79"/>
        <v>Lietuvos sporto universitetas</v>
      </c>
    </row>
    <row r="1264" spans="1:9" ht="75">
      <c r="A1264" s="11">
        <v>1262</v>
      </c>
      <c r="B1264" s="18" t="str">
        <f t="shared" si="76"/>
        <v>ĮTRAUKI IR KŪRYBINGA VISUOMENĖ</v>
      </c>
      <c r="C1264" s="18" t="str">
        <f t="shared" si="77"/>
        <v>Proveržio inovacijų kūrimo ir diegimo technologijos ir procesai</v>
      </c>
      <c r="D1264" s="18" t="str">
        <f t="shared" si="78"/>
        <v>Moksliniai tyrimai</v>
      </c>
      <c r="E1264" s="104" t="s">
        <v>65</v>
      </c>
      <c r="F1264" s="45" t="s">
        <v>3221</v>
      </c>
      <c r="G1264" s="27" t="s">
        <v>3222</v>
      </c>
      <c r="H1264" s="11">
        <v>31</v>
      </c>
      <c r="I1264" s="12" t="str">
        <f t="shared" si="79"/>
        <v>Vytauto Didžiojo universitetas</v>
      </c>
    </row>
    <row r="1265" spans="1:9" ht="60">
      <c r="A1265" s="11">
        <v>1263</v>
      </c>
      <c r="B1265" s="18" t="str">
        <f t="shared" si="76"/>
        <v>ĮTRAUKI IR KŪRYBINGA VISUOMENĖ</v>
      </c>
      <c r="C1265" s="18" t="str">
        <f t="shared" si="77"/>
        <v>Proveržio inovacijų kūrimo ir diegimo technologijos ir procesai</v>
      </c>
      <c r="D1265" s="18" t="str">
        <f t="shared" si="78"/>
        <v>Moksliniai tyrimai</v>
      </c>
      <c r="E1265" s="111" t="s">
        <v>65</v>
      </c>
      <c r="F1265" s="56" t="s">
        <v>3031</v>
      </c>
      <c r="G1265" s="29" t="s">
        <v>230</v>
      </c>
      <c r="H1265" s="11">
        <v>22</v>
      </c>
      <c r="I1265" s="12" t="str">
        <f t="shared" si="79"/>
        <v>VšĮ Kauno technologijos universitetas</v>
      </c>
    </row>
    <row r="1266" spans="1:9" ht="60">
      <c r="A1266" s="11">
        <v>1264</v>
      </c>
      <c r="B1266" s="18" t="str">
        <f t="shared" si="76"/>
        <v>ĮTRAUKI IR KŪRYBINGA VISUOMENĖ</v>
      </c>
      <c r="C1266" s="18" t="str">
        <f t="shared" si="77"/>
        <v>Proveržio inovacijų kūrimo ir diegimo technologijos ir procesai</v>
      </c>
      <c r="D1266" s="18" t="str">
        <f t="shared" si="78"/>
        <v>Moksliniai tyrimai</v>
      </c>
      <c r="E1266" s="111" t="s">
        <v>65</v>
      </c>
      <c r="F1266" s="56" t="s">
        <v>2628</v>
      </c>
      <c r="G1266" s="29" t="s">
        <v>230</v>
      </c>
      <c r="H1266" s="11">
        <v>22</v>
      </c>
      <c r="I1266" s="12" t="str">
        <f t="shared" si="79"/>
        <v>VšĮ Kauno technologijos universitetas</v>
      </c>
    </row>
    <row r="1267" spans="1:9" ht="60">
      <c r="A1267" s="11">
        <v>1265</v>
      </c>
      <c r="B1267" s="18" t="str">
        <f t="shared" si="76"/>
        <v>ĮTRAUKI IR KŪRYBINGA VISUOMENĖ</v>
      </c>
      <c r="C1267" s="18" t="str">
        <f t="shared" si="77"/>
        <v>Proveržio inovacijų kūrimo ir diegimo technologijos ir procesai</v>
      </c>
      <c r="D1267" s="18" t="str">
        <f t="shared" si="78"/>
        <v>Moksliniai tyrimai</v>
      </c>
      <c r="E1267" s="104" t="s">
        <v>65</v>
      </c>
      <c r="F1267" s="45" t="s">
        <v>3054</v>
      </c>
      <c r="G1267" s="27" t="s">
        <v>440</v>
      </c>
      <c r="H1267" s="11">
        <v>32</v>
      </c>
      <c r="I1267" s="12" t="str">
        <f t="shared" si="79"/>
        <v>Vilniaus universitetas</v>
      </c>
    </row>
    <row r="1268" spans="1:9" ht="60">
      <c r="A1268" s="11">
        <v>1266</v>
      </c>
      <c r="B1268" s="18" t="str">
        <f t="shared" si="76"/>
        <v>ĮTRAUKI IR KŪRYBINGA VISUOMENĖ</v>
      </c>
      <c r="C1268" s="18" t="str">
        <f t="shared" si="77"/>
        <v>Proveržio inovacijų kūrimo ir diegimo technologijos ir procesai</v>
      </c>
      <c r="D1268" s="18" t="str">
        <f t="shared" si="78"/>
        <v>Moksliniai tyrimai</v>
      </c>
      <c r="E1268" s="110" t="s">
        <v>65</v>
      </c>
      <c r="F1268" s="56" t="s">
        <v>3009</v>
      </c>
      <c r="G1268" s="29" t="s">
        <v>230</v>
      </c>
      <c r="H1268" s="11">
        <v>22</v>
      </c>
      <c r="I1268" s="12" t="str">
        <f t="shared" si="79"/>
        <v>VšĮ Kauno technologijos universitetas</v>
      </c>
    </row>
    <row r="1269" spans="1:9" ht="45">
      <c r="A1269" s="11">
        <v>1267</v>
      </c>
      <c r="B1269" s="18" t="str">
        <f t="shared" si="76"/>
        <v>ĮTRAUKI IR KŪRYBINGA VISUOMENĖ</v>
      </c>
      <c r="C1269" s="18" t="str">
        <f t="shared" si="77"/>
        <v>Proveržio inovacijų kūrimo ir diegimo technologijos ir procesai</v>
      </c>
      <c r="D1269" s="18" t="str">
        <f t="shared" si="78"/>
        <v>Moksliniai tyrimai</v>
      </c>
      <c r="E1269" s="105" t="s">
        <v>65</v>
      </c>
      <c r="F1269" s="45" t="s">
        <v>2931</v>
      </c>
      <c r="G1269" s="27" t="s">
        <v>2930</v>
      </c>
      <c r="H1269" s="11">
        <v>19</v>
      </c>
      <c r="I1269" s="12" t="str">
        <f t="shared" si="79"/>
        <v>Aleksandro Stulginskio universitetas</v>
      </c>
    </row>
    <row r="1270" spans="1:9" ht="75">
      <c r="A1270" s="11">
        <v>1268</v>
      </c>
      <c r="B1270" s="18" t="str">
        <f t="shared" si="76"/>
        <v>ĮTRAUKI IR KŪRYBINGA VISUOMENĖ</v>
      </c>
      <c r="C1270" s="18" t="str">
        <f t="shared" si="77"/>
        <v>Proveržio inovacijų kūrimo ir diegimo technologijos ir procesai</v>
      </c>
      <c r="D1270" s="18" t="str">
        <f t="shared" si="78"/>
        <v>Moksliniai tyrimai</v>
      </c>
      <c r="E1270" s="104" t="s">
        <v>65</v>
      </c>
      <c r="F1270" s="45" t="s">
        <v>3226</v>
      </c>
      <c r="G1270" s="27" t="s">
        <v>3225</v>
      </c>
      <c r="H1270" s="11">
        <v>31</v>
      </c>
      <c r="I1270" s="12" t="str">
        <f t="shared" si="79"/>
        <v>Vytauto Didžiojo universitetas</v>
      </c>
    </row>
    <row r="1271" spans="1:9" ht="60">
      <c r="A1271" s="11">
        <v>1269</v>
      </c>
      <c r="B1271" s="18" t="str">
        <f t="shared" si="76"/>
        <v>ĮTRAUKI IR KŪRYBINGA VISUOMENĖ</v>
      </c>
      <c r="C1271" s="18" t="str">
        <f t="shared" si="77"/>
        <v>Proveržio inovacijų kūrimo ir diegimo technologijos ir procesai</v>
      </c>
      <c r="D1271" s="18" t="str">
        <f t="shared" si="78"/>
        <v>Moksliniai tyrimai</v>
      </c>
      <c r="E1271" s="105" t="s">
        <v>65</v>
      </c>
      <c r="F1271" s="45" t="s">
        <v>3244</v>
      </c>
      <c r="G1271" s="27" t="s">
        <v>1839</v>
      </c>
      <c r="H1271" s="11">
        <v>35</v>
      </c>
      <c r="I1271" s="12" t="str">
        <f t="shared" si="79"/>
        <v>Vilniaus verslo kolegija</v>
      </c>
    </row>
    <row r="1272" spans="1:9" ht="45">
      <c r="A1272" s="11">
        <v>1270</v>
      </c>
      <c r="B1272" s="18" t="str">
        <f t="shared" si="76"/>
        <v>ĮTRAUKI IR KŪRYBINGA VISUOMENĖ</v>
      </c>
      <c r="C1272" s="18" t="str">
        <f t="shared" si="77"/>
        <v>Proveržio inovacijų kūrimo ir diegimo technologijos ir procesai</v>
      </c>
      <c r="D1272" s="18" t="str">
        <f t="shared" si="78"/>
        <v>Moksliniai tyrimai</v>
      </c>
      <c r="E1272" s="105" t="s">
        <v>65</v>
      </c>
      <c r="F1272" s="45" t="s">
        <v>3035</v>
      </c>
      <c r="G1272" s="27" t="s">
        <v>2692</v>
      </c>
      <c r="H1272" s="11">
        <v>24</v>
      </c>
      <c r="I1272" s="12" t="str">
        <f t="shared" si="79"/>
        <v>Lietuvos edukologijos universitetas</v>
      </c>
    </row>
    <row r="1273" spans="1:9" ht="60">
      <c r="A1273" s="11">
        <v>1271</v>
      </c>
      <c r="B1273" s="18" t="str">
        <f t="shared" si="76"/>
        <v>ĮTRAUKI IR KŪRYBINGA VISUOMENĖ</v>
      </c>
      <c r="C1273" s="18" t="str">
        <f t="shared" si="77"/>
        <v>Proveržio inovacijų kūrimo ir diegimo technologijos ir procesai</v>
      </c>
      <c r="D1273" s="18" t="str">
        <f t="shared" si="78"/>
        <v>Moksliniai tyrimai</v>
      </c>
      <c r="E1273" s="110" t="s">
        <v>65</v>
      </c>
      <c r="F1273" s="94" t="s">
        <v>2790</v>
      </c>
      <c r="G1273" s="29" t="s">
        <v>230</v>
      </c>
      <c r="H1273" s="11">
        <v>22</v>
      </c>
      <c r="I1273" s="12" t="str">
        <f t="shared" si="79"/>
        <v>VšĮ Kauno technologijos universitetas</v>
      </c>
    </row>
    <row r="1274" spans="1:9" ht="105">
      <c r="A1274" s="11">
        <v>1272</v>
      </c>
      <c r="B1274" s="18" t="str">
        <f t="shared" si="76"/>
        <v>ĮTRAUKI IR KŪRYBINGA VISUOMENĖ</v>
      </c>
      <c r="C1274" s="18" t="str">
        <f t="shared" si="77"/>
        <v>Proveržio inovacijų kūrimo ir diegimo technologijos ir procesai</v>
      </c>
      <c r="D1274" s="18" t="str">
        <f t="shared" si="78"/>
        <v>Moksliniai tyrimai</v>
      </c>
      <c r="E1274" s="105" t="s">
        <v>65</v>
      </c>
      <c r="F1274" s="45" t="s">
        <v>2714</v>
      </c>
      <c r="G1274" s="27" t="s">
        <v>2715</v>
      </c>
      <c r="H1274" s="11">
        <v>29</v>
      </c>
      <c r="I1274" s="12" t="str">
        <f t="shared" si="79"/>
        <v>Vilniaus kolegija</v>
      </c>
    </row>
    <row r="1275" spans="1:9" ht="210">
      <c r="A1275" s="11">
        <v>1273</v>
      </c>
      <c r="B1275" s="18" t="str">
        <f t="shared" si="76"/>
        <v>ĮTRAUKI IR KŪRYBINGA VISUOMENĖ</v>
      </c>
      <c r="C1275" s="18" t="str">
        <f t="shared" si="77"/>
        <v>Proveržio inovacijų kūrimo ir diegimo technologijos ir procesai</v>
      </c>
      <c r="D1275" s="18" t="str">
        <f t="shared" si="78"/>
        <v>Moksliniai tyrimai</v>
      </c>
      <c r="E1275" s="110" t="s">
        <v>65</v>
      </c>
      <c r="F1275" s="74" t="s">
        <v>3194</v>
      </c>
      <c r="G1275" s="29" t="s">
        <v>230</v>
      </c>
      <c r="H1275" s="11">
        <v>22</v>
      </c>
      <c r="I1275" s="12" t="str">
        <f t="shared" si="79"/>
        <v>VšĮ Kauno technologijos universitetas</v>
      </c>
    </row>
    <row r="1276" spans="1:9" ht="60">
      <c r="A1276" s="11">
        <v>1274</v>
      </c>
      <c r="B1276" s="18" t="str">
        <f t="shared" si="76"/>
        <v>ĮTRAUKI IR KŪRYBINGA VISUOMENĖ</v>
      </c>
      <c r="C1276" s="18" t="str">
        <f t="shared" si="77"/>
        <v>Proveržio inovacijų kūrimo ir diegimo technologijos ir procesai</v>
      </c>
      <c r="D1276" s="18" t="str">
        <f t="shared" si="78"/>
        <v>Moksliniai tyrimai</v>
      </c>
      <c r="E1276" s="110" t="s">
        <v>65</v>
      </c>
      <c r="F1276" s="74" t="s">
        <v>3026</v>
      </c>
      <c r="G1276" s="29" t="s">
        <v>230</v>
      </c>
      <c r="H1276" s="11">
        <v>22</v>
      </c>
      <c r="I1276" s="12" t="str">
        <f t="shared" si="79"/>
        <v>VšĮ Kauno technologijos universitetas</v>
      </c>
    </row>
    <row r="1277" spans="1:9" ht="60">
      <c r="A1277" s="11">
        <v>1275</v>
      </c>
      <c r="B1277" s="18" t="str">
        <f t="shared" si="76"/>
        <v>ĮTRAUKI IR KŪRYBINGA VISUOMENĖ</v>
      </c>
      <c r="C1277" s="18" t="str">
        <f t="shared" si="77"/>
        <v>Proveržio inovacijų kūrimo ir diegimo technologijos ir procesai</v>
      </c>
      <c r="D1277" s="18" t="str">
        <f t="shared" si="78"/>
        <v>Moksliniai tyrimai</v>
      </c>
      <c r="E1277" s="104" t="s">
        <v>65</v>
      </c>
      <c r="F1277" s="45" t="s">
        <v>3237</v>
      </c>
      <c r="G1277" s="27" t="s">
        <v>3238</v>
      </c>
      <c r="H1277" s="11">
        <v>31</v>
      </c>
      <c r="I1277" s="12" t="str">
        <f t="shared" si="79"/>
        <v>Vytauto Didžiojo universitetas</v>
      </c>
    </row>
    <row r="1278" spans="1:9" ht="45">
      <c r="A1278" s="11">
        <v>1276</v>
      </c>
      <c r="B1278" s="18" t="str">
        <f t="shared" si="76"/>
        <v>ĮTRAUKI IR KŪRYBINGA VISUOMENĖ</v>
      </c>
      <c r="C1278" s="18" t="str">
        <f t="shared" si="77"/>
        <v>Proveržio inovacijų kūrimo ir diegimo technologijos ir procesai</v>
      </c>
      <c r="D1278" s="18" t="str">
        <f t="shared" si="78"/>
        <v>Moksliniai tyrimai</v>
      </c>
      <c r="E1278" s="105" t="s">
        <v>65</v>
      </c>
      <c r="F1278" s="45" t="s">
        <v>2661</v>
      </c>
      <c r="G1278" s="109" t="s">
        <v>2134</v>
      </c>
      <c r="H1278" s="11">
        <v>24</v>
      </c>
      <c r="I1278" s="12" t="str">
        <f t="shared" si="79"/>
        <v>Lietuvos edukologijos universitetas</v>
      </c>
    </row>
    <row r="1279" spans="1:9" ht="60">
      <c r="A1279" s="11">
        <v>1277</v>
      </c>
      <c r="B1279" s="18" t="str">
        <f t="shared" si="76"/>
        <v>ĮTRAUKI IR KŪRYBINGA VISUOMENĖ</v>
      </c>
      <c r="C1279" s="18" t="str">
        <f t="shared" si="77"/>
        <v>Proveržio inovacijų kūrimo ir diegimo technologijos ir procesai</v>
      </c>
      <c r="D1279" s="18" t="str">
        <f t="shared" si="78"/>
        <v>Moksliniai tyrimai</v>
      </c>
      <c r="E1279" s="110" t="s">
        <v>65</v>
      </c>
      <c r="F1279" s="56" t="s">
        <v>2995</v>
      </c>
      <c r="G1279" s="29" t="s">
        <v>230</v>
      </c>
      <c r="H1279" s="11">
        <v>22</v>
      </c>
      <c r="I1279" s="12" t="str">
        <f t="shared" si="79"/>
        <v>VšĮ Kauno technologijos universitetas</v>
      </c>
    </row>
    <row r="1280" spans="1:9" ht="90">
      <c r="A1280" s="11">
        <v>1278</v>
      </c>
      <c r="B1280" s="18" t="str">
        <f t="shared" si="76"/>
        <v>ĮTRAUKI IR KŪRYBINGA VISUOMENĖ</v>
      </c>
      <c r="C1280" s="18" t="str">
        <f t="shared" si="77"/>
        <v>Proveržio inovacijų kūrimo ir diegimo technologijos ir procesai</v>
      </c>
      <c r="D1280" s="18" t="str">
        <f t="shared" si="78"/>
        <v>Moksliniai tyrimai</v>
      </c>
      <c r="E1280" s="104" t="s">
        <v>65</v>
      </c>
      <c r="F1280" s="45" t="s">
        <v>3160</v>
      </c>
      <c r="G1280" s="27" t="s">
        <v>3159</v>
      </c>
      <c r="H1280" s="11">
        <v>31</v>
      </c>
      <c r="I1280" s="12" t="str">
        <f t="shared" si="79"/>
        <v>Vytauto Didžiojo universitetas</v>
      </c>
    </row>
    <row r="1281" spans="1:9" ht="60">
      <c r="A1281" s="11">
        <v>1279</v>
      </c>
      <c r="B1281" s="18" t="str">
        <f t="shared" si="76"/>
        <v>ĮTRAUKI IR KŪRYBINGA VISUOMENĖ</v>
      </c>
      <c r="C1281" s="18" t="str">
        <f t="shared" si="77"/>
        <v>Proveržio inovacijų kūrimo ir diegimo technologijos ir procesai</v>
      </c>
      <c r="D1281" s="18" t="str">
        <f t="shared" si="78"/>
        <v>Moksliniai tyrimai</v>
      </c>
      <c r="E1281" s="111" t="s">
        <v>65</v>
      </c>
      <c r="F1281" s="56" t="s">
        <v>3027</v>
      </c>
      <c r="G1281" s="29" t="s">
        <v>230</v>
      </c>
      <c r="H1281" s="11">
        <v>22</v>
      </c>
      <c r="I1281" s="12" t="str">
        <f t="shared" si="79"/>
        <v>VšĮ Kauno technologijos universitetas</v>
      </c>
    </row>
    <row r="1282" spans="1:9" ht="75">
      <c r="A1282" s="11">
        <v>1280</v>
      </c>
      <c r="B1282" s="18" t="str">
        <f t="shared" si="76"/>
        <v>ĮTRAUKI IR KŪRYBINGA VISUOMENĖ</v>
      </c>
      <c r="C1282" s="18" t="str">
        <f t="shared" si="77"/>
        <v>Proveržio inovacijų kūrimo ir diegimo technologijos ir procesai</v>
      </c>
      <c r="D1282" s="18" t="str">
        <f t="shared" si="78"/>
        <v>Moksliniai tyrimai</v>
      </c>
      <c r="E1282" s="104" t="s">
        <v>65</v>
      </c>
      <c r="F1282" s="45" t="s">
        <v>3231</v>
      </c>
      <c r="G1282" s="27" t="s">
        <v>3232</v>
      </c>
      <c r="H1282" s="11">
        <v>31</v>
      </c>
      <c r="I1282" s="12" t="str">
        <f t="shared" si="79"/>
        <v>Vytauto Didžiojo universitetas</v>
      </c>
    </row>
    <row r="1283" spans="1:9" ht="75">
      <c r="A1283" s="11">
        <v>1281</v>
      </c>
      <c r="B1283" s="18" t="str">
        <f t="shared" ref="B1283:B1346" si="80">IF(ISBLANK(E1283), ,VLOOKUP(E1283, Kodai,2, FALSE))</f>
        <v>ĮTRAUKI IR KŪRYBINGA VISUOMENĖ</v>
      </c>
      <c r="C1283" s="18" t="str">
        <f t="shared" ref="C1283:C1346" si="81">IF(ISBLANK(E1283), ,VLOOKUP(E1283, Kodai,3, FALSE))</f>
        <v>Proveržio inovacijų kūrimo ir diegimo technologijos ir procesai</v>
      </c>
      <c r="D1283" s="18" t="str">
        <f t="shared" ref="D1283:D1346" si="82">IF(ISBLANK(E1283), ,VLOOKUP(E1283, Kodai,4, FALSE))</f>
        <v>Moksliniai tyrimai</v>
      </c>
      <c r="E1283" s="110" t="s">
        <v>65</v>
      </c>
      <c r="F1283" s="58" t="s">
        <v>2940</v>
      </c>
      <c r="G1283" s="29" t="s">
        <v>230</v>
      </c>
      <c r="H1283" s="11">
        <v>22</v>
      </c>
      <c r="I1283" s="12" t="str">
        <f t="shared" ref="I1283:I1346" si="83">IF(ISBLANK(H1283), ,VLOOKUP(H1283, Institucijos,2, FALSE))</f>
        <v>VšĮ Kauno technologijos universitetas</v>
      </c>
    </row>
    <row r="1284" spans="1:9" ht="60">
      <c r="A1284" s="11">
        <v>1282</v>
      </c>
      <c r="B1284" s="18" t="str">
        <f t="shared" si="80"/>
        <v>ĮTRAUKI IR KŪRYBINGA VISUOMENĖ</v>
      </c>
      <c r="C1284" s="18" t="str">
        <f t="shared" si="81"/>
        <v>Proveržio inovacijų kūrimo ir diegimo technologijos ir procesai</v>
      </c>
      <c r="D1284" s="18" t="str">
        <f t="shared" si="82"/>
        <v>Moksliniai tyrimai</v>
      </c>
      <c r="E1284" s="104" t="s">
        <v>65</v>
      </c>
      <c r="F1284" s="45" t="s">
        <v>3143</v>
      </c>
      <c r="G1284" s="27" t="s">
        <v>2821</v>
      </c>
      <c r="H1284" s="11">
        <v>30</v>
      </c>
      <c r="I1284" s="12" t="str">
        <f t="shared" si="83"/>
        <v>VšĮ Vilniaus universiteto Tarptautinio verslo mokykla</v>
      </c>
    </row>
    <row r="1285" spans="1:9" ht="75">
      <c r="A1285" s="11">
        <v>1283</v>
      </c>
      <c r="B1285" s="18" t="str">
        <f t="shared" si="80"/>
        <v>ĮTRAUKI IR KŪRYBINGA VISUOMENĖ</v>
      </c>
      <c r="C1285" s="18" t="str">
        <f t="shared" si="81"/>
        <v>Proveržio inovacijų kūrimo ir diegimo technologijos ir procesai</v>
      </c>
      <c r="D1285" s="18" t="str">
        <f t="shared" si="82"/>
        <v>Moksliniai tyrimai</v>
      </c>
      <c r="E1285" s="104" t="s">
        <v>65</v>
      </c>
      <c r="F1285" s="45" t="s">
        <v>3229</v>
      </c>
      <c r="G1285" s="27" t="s">
        <v>3228</v>
      </c>
      <c r="H1285" s="11">
        <v>31</v>
      </c>
      <c r="I1285" s="12" t="str">
        <f t="shared" si="83"/>
        <v>Vytauto Didžiojo universitetas</v>
      </c>
    </row>
    <row r="1286" spans="1:9" ht="60">
      <c r="A1286" s="11">
        <v>1284</v>
      </c>
      <c r="B1286" s="18" t="str">
        <f t="shared" si="80"/>
        <v>ĮTRAUKI IR KŪRYBINGA VISUOMENĖ</v>
      </c>
      <c r="C1286" s="18" t="str">
        <f t="shared" si="81"/>
        <v>Proveržio inovacijų kūrimo ir diegimo technologijos ir procesai</v>
      </c>
      <c r="D1286" s="18" t="str">
        <f t="shared" si="82"/>
        <v>Moksliniai tyrimai</v>
      </c>
      <c r="E1286" s="104" t="s">
        <v>65</v>
      </c>
      <c r="F1286" s="45" t="s">
        <v>3219</v>
      </c>
      <c r="G1286" s="27" t="s">
        <v>3220</v>
      </c>
      <c r="H1286" s="11">
        <v>31</v>
      </c>
      <c r="I1286" s="12" t="str">
        <f t="shared" si="83"/>
        <v>Vytauto Didžiojo universitetas</v>
      </c>
    </row>
    <row r="1287" spans="1:9" ht="75">
      <c r="A1287" s="11">
        <v>1285</v>
      </c>
      <c r="B1287" s="18" t="str">
        <f t="shared" si="80"/>
        <v>ĮTRAUKI IR KŪRYBINGA VISUOMENĖ</v>
      </c>
      <c r="C1287" s="18" t="str">
        <f t="shared" si="81"/>
        <v>Proveržio inovacijų kūrimo ir diegimo technologijos ir procesai</v>
      </c>
      <c r="D1287" s="18" t="str">
        <f t="shared" si="82"/>
        <v>Moksliniai tyrimai</v>
      </c>
      <c r="E1287" s="111" t="s">
        <v>65</v>
      </c>
      <c r="F1287" s="56" t="s">
        <v>3030</v>
      </c>
      <c r="G1287" s="29" t="s">
        <v>230</v>
      </c>
      <c r="H1287" s="11">
        <v>22</v>
      </c>
      <c r="I1287" s="12" t="str">
        <f t="shared" si="83"/>
        <v>VšĮ Kauno technologijos universitetas</v>
      </c>
    </row>
    <row r="1288" spans="1:9" ht="60">
      <c r="A1288" s="11">
        <v>1286</v>
      </c>
      <c r="B1288" s="18" t="str">
        <f t="shared" si="80"/>
        <v>ĮTRAUKI IR KŪRYBINGA VISUOMENĖ</v>
      </c>
      <c r="C1288" s="18" t="str">
        <f t="shared" si="81"/>
        <v>Proveržio inovacijų kūrimo ir diegimo technologijos ir procesai</v>
      </c>
      <c r="D1288" s="18" t="str">
        <f t="shared" si="82"/>
        <v>Moksliniai tyrimai</v>
      </c>
      <c r="E1288" s="105" t="s">
        <v>65</v>
      </c>
      <c r="F1288" s="45" t="s">
        <v>2719</v>
      </c>
      <c r="G1288" s="27" t="s">
        <v>1950</v>
      </c>
      <c r="H1288" s="11">
        <v>31</v>
      </c>
      <c r="I1288" s="12" t="str">
        <f t="shared" si="83"/>
        <v>Vytauto Didžiojo universitetas</v>
      </c>
    </row>
    <row r="1289" spans="1:9" ht="60">
      <c r="A1289" s="11">
        <v>1287</v>
      </c>
      <c r="B1289" s="18" t="str">
        <f t="shared" si="80"/>
        <v>ĮTRAUKI IR KŪRYBINGA VISUOMENĖ</v>
      </c>
      <c r="C1289" s="18" t="str">
        <f t="shared" si="81"/>
        <v>Proveržio inovacijų kūrimo ir diegimo technologijos ir procesai</v>
      </c>
      <c r="D1289" s="18" t="str">
        <f t="shared" si="82"/>
        <v>Moksliniai tyrimai</v>
      </c>
      <c r="E1289" s="110" t="s">
        <v>65</v>
      </c>
      <c r="F1289" s="56" t="s">
        <v>3012</v>
      </c>
      <c r="G1289" s="29" t="s">
        <v>230</v>
      </c>
      <c r="H1289" s="11">
        <v>22</v>
      </c>
      <c r="I1289" s="12" t="str">
        <f t="shared" si="83"/>
        <v>VšĮ Kauno technologijos universitetas</v>
      </c>
    </row>
    <row r="1290" spans="1:9" ht="45">
      <c r="A1290" s="11">
        <v>1288</v>
      </c>
      <c r="B1290" s="18" t="str">
        <f t="shared" si="80"/>
        <v>ĮTRAUKI IR KŪRYBINGA VISUOMENĖ</v>
      </c>
      <c r="C1290" s="18" t="str">
        <f t="shared" si="81"/>
        <v>Proveržio inovacijų kūrimo ir diegimo technologijos ir procesai</v>
      </c>
      <c r="D1290" s="18" t="str">
        <f t="shared" si="82"/>
        <v>Moksliniai tyrimai</v>
      </c>
      <c r="E1290" s="105" t="s">
        <v>65</v>
      </c>
      <c r="F1290" s="45" t="s">
        <v>2677</v>
      </c>
      <c r="G1290" s="27" t="s">
        <v>2673</v>
      </c>
      <c r="H1290" s="11">
        <v>24</v>
      </c>
      <c r="I1290" s="12" t="str">
        <f t="shared" si="83"/>
        <v>Lietuvos edukologijos universitetas</v>
      </c>
    </row>
    <row r="1291" spans="1:9" ht="60">
      <c r="A1291" s="11">
        <v>1289</v>
      </c>
      <c r="B1291" s="18" t="str">
        <f t="shared" si="80"/>
        <v>ĮTRAUKI IR KŪRYBINGA VISUOMENĖ</v>
      </c>
      <c r="C1291" s="18" t="str">
        <f t="shared" si="81"/>
        <v>Proveržio inovacijų kūrimo ir diegimo technologijos ir procesai</v>
      </c>
      <c r="D1291" s="18" t="str">
        <f t="shared" si="82"/>
        <v>Moksliniai tyrimai</v>
      </c>
      <c r="E1291" s="110" t="s">
        <v>65</v>
      </c>
      <c r="F1291" s="56" t="s">
        <v>3016</v>
      </c>
      <c r="G1291" s="29" t="s">
        <v>230</v>
      </c>
      <c r="H1291" s="11">
        <v>22</v>
      </c>
      <c r="I1291" s="12" t="str">
        <f t="shared" si="83"/>
        <v>VšĮ Kauno technologijos universitetas</v>
      </c>
    </row>
    <row r="1292" spans="1:9" ht="45">
      <c r="A1292" s="11">
        <v>1290</v>
      </c>
      <c r="B1292" s="18" t="str">
        <f t="shared" si="80"/>
        <v>ĮTRAUKI IR KŪRYBINGA VISUOMENĖ</v>
      </c>
      <c r="C1292" s="18" t="str">
        <f t="shared" si="81"/>
        <v>Proveržio inovacijų kūrimo ir diegimo technologijos ir procesai</v>
      </c>
      <c r="D1292" s="18" t="str">
        <f t="shared" si="82"/>
        <v>Moksliniai tyrimai</v>
      </c>
      <c r="E1292" s="105" t="s">
        <v>65</v>
      </c>
      <c r="F1292" s="45" t="s">
        <v>2927</v>
      </c>
      <c r="G1292" s="27" t="s">
        <v>2928</v>
      </c>
      <c r="H1292" s="11">
        <v>19</v>
      </c>
      <c r="I1292" s="12" t="str">
        <f t="shared" si="83"/>
        <v>Aleksandro Stulginskio universitetas</v>
      </c>
    </row>
    <row r="1293" spans="1:9" ht="60">
      <c r="A1293" s="11">
        <v>1291</v>
      </c>
      <c r="B1293" s="18" t="str">
        <f t="shared" si="80"/>
        <v>ĮTRAUKI IR KŪRYBINGA VISUOMENĖ</v>
      </c>
      <c r="C1293" s="18" t="str">
        <f t="shared" si="81"/>
        <v>Proveržio inovacijų kūrimo ir diegimo technologijos ir procesai</v>
      </c>
      <c r="D1293" s="18" t="str">
        <f t="shared" si="82"/>
        <v>Moksliniai tyrimai</v>
      </c>
      <c r="E1293" s="110" t="s">
        <v>65</v>
      </c>
      <c r="F1293" s="56" t="s">
        <v>3017</v>
      </c>
      <c r="G1293" s="29" t="s">
        <v>230</v>
      </c>
      <c r="H1293" s="11">
        <v>22</v>
      </c>
      <c r="I1293" s="12" t="str">
        <f t="shared" si="83"/>
        <v>VšĮ Kauno technologijos universitetas</v>
      </c>
    </row>
    <row r="1294" spans="1:9" ht="90">
      <c r="A1294" s="11">
        <v>1292</v>
      </c>
      <c r="B1294" s="18" t="str">
        <f t="shared" si="80"/>
        <v>ĮTRAUKI IR KŪRYBINGA VISUOMENĖ</v>
      </c>
      <c r="C1294" s="18" t="str">
        <f t="shared" si="81"/>
        <v>Proveržio inovacijų kūrimo ir diegimo technologijos ir procesai</v>
      </c>
      <c r="D1294" s="18" t="str">
        <f t="shared" si="82"/>
        <v>Moksliniai tyrimai</v>
      </c>
      <c r="E1294" s="105" t="s">
        <v>65</v>
      </c>
      <c r="F1294" s="45" t="s">
        <v>3197</v>
      </c>
      <c r="G1294" s="27" t="s">
        <v>2821</v>
      </c>
      <c r="H1294" s="11">
        <v>30</v>
      </c>
      <c r="I1294" s="12" t="str">
        <f t="shared" si="83"/>
        <v>VšĮ Vilniaus universiteto Tarptautinio verslo mokykla</v>
      </c>
    </row>
    <row r="1295" spans="1:9" ht="45">
      <c r="A1295" s="11">
        <v>1293</v>
      </c>
      <c r="B1295" s="18" t="str">
        <f t="shared" si="80"/>
        <v>ĮTRAUKI IR KŪRYBINGA VISUOMENĖ</v>
      </c>
      <c r="C1295" s="18" t="str">
        <f t="shared" si="81"/>
        <v>Proveržio inovacijų kūrimo ir diegimo technologijos ir procesai</v>
      </c>
      <c r="D1295" s="18" t="str">
        <f t="shared" si="82"/>
        <v>Moksliniai tyrimai</v>
      </c>
      <c r="E1295" s="105" t="s">
        <v>65</v>
      </c>
      <c r="F1295" s="45" t="s">
        <v>3134</v>
      </c>
      <c r="G1295" s="27" t="s">
        <v>3040</v>
      </c>
      <c r="H1295" s="11">
        <v>24</v>
      </c>
      <c r="I1295" s="12" t="str">
        <f t="shared" si="83"/>
        <v>Lietuvos edukologijos universitetas</v>
      </c>
    </row>
    <row r="1296" spans="1:9" ht="60">
      <c r="A1296" s="11">
        <v>1294</v>
      </c>
      <c r="B1296" s="18" t="str">
        <f t="shared" si="80"/>
        <v>ĮTRAUKI IR KŪRYBINGA VISUOMENĖ</v>
      </c>
      <c r="C1296" s="18" t="str">
        <f t="shared" si="81"/>
        <v>Proveržio inovacijų kūrimo ir diegimo technologijos ir procesai</v>
      </c>
      <c r="D1296" s="18" t="str">
        <f t="shared" si="82"/>
        <v>Moksliniai tyrimai</v>
      </c>
      <c r="E1296" s="110" t="s">
        <v>65</v>
      </c>
      <c r="F1296" s="56" t="s">
        <v>2952</v>
      </c>
      <c r="G1296" s="29" t="s">
        <v>230</v>
      </c>
      <c r="H1296" s="11">
        <v>22</v>
      </c>
      <c r="I1296" s="12" t="str">
        <f t="shared" si="83"/>
        <v>VšĮ Kauno technologijos universitetas</v>
      </c>
    </row>
    <row r="1297" spans="1:9" ht="60">
      <c r="A1297" s="11">
        <v>1295</v>
      </c>
      <c r="B1297" s="18" t="str">
        <f t="shared" si="80"/>
        <v>ĮTRAUKI IR KŪRYBINGA VISUOMENĖ</v>
      </c>
      <c r="C1297" s="18" t="str">
        <f t="shared" si="81"/>
        <v>Proveržio inovacijų kūrimo ir diegimo technologijos ir procesai</v>
      </c>
      <c r="D1297" s="18" t="str">
        <f t="shared" si="82"/>
        <v>Moksliniai tyrimai</v>
      </c>
      <c r="E1297" s="110" t="s">
        <v>65</v>
      </c>
      <c r="F1297" s="56" t="s">
        <v>3003</v>
      </c>
      <c r="G1297" s="29" t="s">
        <v>230</v>
      </c>
      <c r="H1297" s="11">
        <v>22</v>
      </c>
      <c r="I1297" s="12" t="str">
        <f t="shared" si="83"/>
        <v>VšĮ Kauno technologijos universitetas</v>
      </c>
    </row>
    <row r="1298" spans="1:9" ht="45">
      <c r="A1298" s="11">
        <v>1296</v>
      </c>
      <c r="B1298" s="18" t="str">
        <f t="shared" si="80"/>
        <v>ĮTRAUKI IR KŪRYBINGA VISUOMENĖ</v>
      </c>
      <c r="C1298" s="18" t="str">
        <f t="shared" si="81"/>
        <v>Proveržio inovacijų kūrimo ir diegimo technologijos ir procesai</v>
      </c>
      <c r="D1298" s="18" t="str">
        <f t="shared" si="82"/>
        <v>Moksliniai tyrimai</v>
      </c>
      <c r="E1298" s="105" t="s">
        <v>65</v>
      </c>
      <c r="F1298" s="45" t="s">
        <v>2695</v>
      </c>
      <c r="G1298" s="27" t="s">
        <v>2696</v>
      </c>
      <c r="H1298" s="11">
        <v>24</v>
      </c>
      <c r="I1298" s="12" t="str">
        <f t="shared" si="83"/>
        <v>Lietuvos edukologijos universitetas</v>
      </c>
    </row>
    <row r="1299" spans="1:9" ht="45">
      <c r="A1299" s="11">
        <v>1297</v>
      </c>
      <c r="B1299" s="18" t="str">
        <f t="shared" si="80"/>
        <v>ĮTRAUKI IR KŪRYBINGA VISUOMENĖ</v>
      </c>
      <c r="C1299" s="18" t="str">
        <f t="shared" si="81"/>
        <v>Proveržio inovacijų kūrimo ir diegimo technologijos ir procesai</v>
      </c>
      <c r="D1299" s="18" t="str">
        <f t="shared" si="82"/>
        <v>Moksliniai tyrimai</v>
      </c>
      <c r="E1299" s="105" t="s">
        <v>65</v>
      </c>
      <c r="F1299" s="45" t="s">
        <v>2659</v>
      </c>
      <c r="G1299" s="27" t="s">
        <v>2660</v>
      </c>
      <c r="H1299" s="11">
        <v>24</v>
      </c>
      <c r="I1299" s="12" t="str">
        <f t="shared" si="83"/>
        <v>Lietuvos edukologijos universitetas</v>
      </c>
    </row>
    <row r="1300" spans="1:9" ht="120">
      <c r="A1300" s="11">
        <v>1298</v>
      </c>
      <c r="B1300" s="18" t="str">
        <f t="shared" si="80"/>
        <v>ĮTRAUKI IR KŪRYBINGA VISUOMENĖ</v>
      </c>
      <c r="C1300" s="18" t="str">
        <f t="shared" si="81"/>
        <v>Proveržio inovacijų kūrimo ir diegimo technologijos ir procesai</v>
      </c>
      <c r="D1300" s="18" t="str">
        <f t="shared" si="82"/>
        <v>Moksliniai tyrimai</v>
      </c>
      <c r="E1300" s="104" t="s">
        <v>65</v>
      </c>
      <c r="F1300" s="45" t="s">
        <v>2713</v>
      </c>
      <c r="G1300" s="27" t="s">
        <v>2712</v>
      </c>
      <c r="H1300" s="11">
        <v>29</v>
      </c>
      <c r="I1300" s="12" t="str">
        <f t="shared" si="83"/>
        <v>Vilniaus kolegija</v>
      </c>
    </row>
    <row r="1301" spans="1:9" ht="45">
      <c r="A1301" s="11">
        <v>1299</v>
      </c>
      <c r="B1301" s="18" t="str">
        <f t="shared" si="80"/>
        <v>ĮTRAUKI IR KŪRYBINGA VISUOMENĖ</v>
      </c>
      <c r="C1301" s="18" t="str">
        <f t="shared" si="81"/>
        <v>Proveržio inovacijų kūrimo ir diegimo technologijos ir procesai</v>
      </c>
      <c r="D1301" s="18" t="str">
        <f t="shared" si="82"/>
        <v>Moksliniai tyrimai</v>
      </c>
      <c r="E1301" s="105" t="s">
        <v>65</v>
      </c>
      <c r="F1301" s="45" t="s">
        <v>2811</v>
      </c>
      <c r="G1301" s="27" t="s">
        <v>2812</v>
      </c>
      <c r="H1301" s="11">
        <v>24</v>
      </c>
      <c r="I1301" s="12" t="str">
        <f t="shared" si="83"/>
        <v>Lietuvos edukologijos universitetas</v>
      </c>
    </row>
    <row r="1302" spans="1:9" ht="60">
      <c r="A1302" s="11">
        <v>1300</v>
      </c>
      <c r="B1302" s="18" t="str">
        <f t="shared" si="80"/>
        <v>ĮTRAUKI IR KŪRYBINGA VISUOMENĖ</v>
      </c>
      <c r="C1302" s="18" t="str">
        <f t="shared" si="81"/>
        <v>Proveržio inovacijų kūrimo ir diegimo technologijos ir procesai</v>
      </c>
      <c r="D1302" s="18" t="str">
        <f t="shared" si="82"/>
        <v>Moksliniai tyrimai</v>
      </c>
      <c r="E1302" s="110" t="s">
        <v>65</v>
      </c>
      <c r="F1302" s="56" t="s">
        <v>2598</v>
      </c>
      <c r="G1302" s="29" t="s">
        <v>230</v>
      </c>
      <c r="H1302" s="11">
        <v>22</v>
      </c>
      <c r="I1302" s="12" t="str">
        <f t="shared" si="83"/>
        <v>VšĮ Kauno technologijos universitetas</v>
      </c>
    </row>
    <row r="1303" spans="1:9" ht="60">
      <c r="A1303" s="11">
        <v>1301</v>
      </c>
      <c r="B1303" s="18" t="str">
        <f t="shared" si="80"/>
        <v>ĮTRAUKI IR KŪRYBINGA VISUOMENĖ</v>
      </c>
      <c r="C1303" s="18" t="str">
        <f t="shared" si="81"/>
        <v>Proveržio inovacijų kūrimo ir diegimo technologijos ir procesai</v>
      </c>
      <c r="D1303" s="18" t="str">
        <f t="shared" si="82"/>
        <v>Moksliniai tyrimai</v>
      </c>
      <c r="E1303" s="105" t="s">
        <v>65</v>
      </c>
      <c r="F1303" s="45" t="s">
        <v>3148</v>
      </c>
      <c r="G1303" s="27" t="s">
        <v>2821</v>
      </c>
      <c r="H1303" s="11">
        <v>30</v>
      </c>
      <c r="I1303" s="12" t="str">
        <f t="shared" si="83"/>
        <v>VšĮ Vilniaus universiteto Tarptautinio verslo mokykla</v>
      </c>
    </row>
    <row r="1304" spans="1:9" ht="45">
      <c r="A1304" s="11">
        <v>1302</v>
      </c>
      <c r="B1304" s="18" t="str">
        <f t="shared" si="80"/>
        <v>ĮTRAUKI IR KŪRYBINGA VISUOMENĖ</v>
      </c>
      <c r="C1304" s="18" t="str">
        <f t="shared" si="81"/>
        <v>Proveržio inovacijų kūrimo ir diegimo technologijos ir procesai</v>
      </c>
      <c r="D1304" s="18" t="str">
        <f t="shared" si="82"/>
        <v>Moksliniai tyrimai</v>
      </c>
      <c r="E1304" s="105" t="s">
        <v>65</v>
      </c>
      <c r="F1304" s="45" t="s">
        <v>3136</v>
      </c>
      <c r="G1304" s="27" t="s">
        <v>3040</v>
      </c>
      <c r="H1304" s="11">
        <v>24</v>
      </c>
      <c r="I1304" s="12" t="str">
        <f t="shared" si="83"/>
        <v>Lietuvos edukologijos universitetas</v>
      </c>
    </row>
    <row r="1305" spans="1:9" ht="60">
      <c r="A1305" s="11">
        <v>1303</v>
      </c>
      <c r="B1305" s="18" t="str">
        <f t="shared" si="80"/>
        <v>ĮTRAUKI IR KŪRYBINGA VISUOMENĖ</v>
      </c>
      <c r="C1305" s="18" t="str">
        <f t="shared" si="81"/>
        <v>Proveržio inovacijų kūrimo ir diegimo technologijos ir procesai</v>
      </c>
      <c r="D1305" s="18" t="str">
        <f t="shared" si="82"/>
        <v>Moksliniai tyrimai</v>
      </c>
      <c r="E1305" s="105" t="s">
        <v>65</v>
      </c>
      <c r="F1305" s="45" t="s">
        <v>3247</v>
      </c>
      <c r="G1305" s="27" t="s">
        <v>1839</v>
      </c>
      <c r="H1305" s="11">
        <v>35</v>
      </c>
      <c r="I1305" s="12" t="str">
        <f t="shared" si="83"/>
        <v>Vilniaus verslo kolegija</v>
      </c>
    </row>
    <row r="1306" spans="1:9" ht="120">
      <c r="A1306" s="11">
        <v>1304</v>
      </c>
      <c r="B1306" s="18" t="str">
        <f t="shared" si="80"/>
        <v>ĮTRAUKI IR KŪRYBINGA VISUOMENĖ</v>
      </c>
      <c r="C1306" s="18" t="str">
        <f t="shared" si="81"/>
        <v>Proveržio inovacijų kūrimo ir diegimo technologijos ir procesai</v>
      </c>
      <c r="D1306" s="18" t="str">
        <f t="shared" si="82"/>
        <v>Moksliniai tyrimai</v>
      </c>
      <c r="E1306" s="104" t="s">
        <v>65</v>
      </c>
      <c r="F1306" s="45" t="s">
        <v>2925</v>
      </c>
      <c r="G1306" s="27" t="s">
        <v>2926</v>
      </c>
      <c r="H1306" s="11">
        <v>19</v>
      </c>
      <c r="I1306" s="12" t="str">
        <f t="shared" si="83"/>
        <v>Aleksandro Stulginskio universitetas</v>
      </c>
    </row>
    <row r="1307" spans="1:9" ht="45">
      <c r="A1307" s="11">
        <v>1305</v>
      </c>
      <c r="B1307" s="18" t="str">
        <f t="shared" si="80"/>
        <v>ĮTRAUKI IR KŪRYBINGA VISUOMENĖ</v>
      </c>
      <c r="C1307" s="18" t="str">
        <f t="shared" si="81"/>
        <v>Proveržio inovacijų kūrimo ir diegimo technologijos ir procesai</v>
      </c>
      <c r="D1307" s="18" t="str">
        <f t="shared" si="82"/>
        <v>Moksliniai tyrimai</v>
      </c>
      <c r="E1307" s="105" t="s">
        <v>65</v>
      </c>
      <c r="F1307" s="45" t="s">
        <v>3135</v>
      </c>
      <c r="G1307" s="27" t="s">
        <v>3040</v>
      </c>
      <c r="H1307" s="11">
        <v>24</v>
      </c>
      <c r="I1307" s="12" t="str">
        <f t="shared" si="83"/>
        <v>Lietuvos edukologijos universitetas</v>
      </c>
    </row>
    <row r="1308" spans="1:9" ht="90">
      <c r="A1308" s="11">
        <v>1306</v>
      </c>
      <c r="B1308" s="18" t="str">
        <f t="shared" si="80"/>
        <v>ĮTRAUKI IR KŪRYBINGA VISUOMENĖ</v>
      </c>
      <c r="C1308" s="18" t="str">
        <f t="shared" si="81"/>
        <v>Proveržio inovacijų kūrimo ir diegimo technologijos ir procesai</v>
      </c>
      <c r="D1308" s="18" t="str">
        <f t="shared" si="82"/>
        <v>Moksliniai tyrimai</v>
      </c>
      <c r="E1308" s="105" t="s">
        <v>65</v>
      </c>
      <c r="F1308" s="45" t="s">
        <v>3250</v>
      </c>
      <c r="G1308" s="27" t="s">
        <v>3251</v>
      </c>
      <c r="H1308" s="11">
        <v>36</v>
      </c>
      <c r="I1308" s="12" t="str">
        <f t="shared" si="83"/>
        <v>Lietuvos muzikos ir teatro akademija</v>
      </c>
    </row>
    <row r="1309" spans="1:9" ht="60">
      <c r="A1309" s="11">
        <v>1307</v>
      </c>
      <c r="B1309" s="18" t="str">
        <f t="shared" si="80"/>
        <v>ĮTRAUKI IR KŪRYBINGA VISUOMENĖ</v>
      </c>
      <c r="C1309" s="18" t="str">
        <f t="shared" si="81"/>
        <v>Proveržio inovacijų kūrimo ir diegimo technologijos ir procesai</v>
      </c>
      <c r="D1309" s="18" t="str">
        <f t="shared" si="82"/>
        <v>Moksliniai tyrimai</v>
      </c>
      <c r="E1309" s="105" t="s">
        <v>65</v>
      </c>
      <c r="F1309" s="45" t="s">
        <v>3246</v>
      </c>
      <c r="G1309" s="27" t="s">
        <v>1839</v>
      </c>
      <c r="H1309" s="11">
        <v>35</v>
      </c>
      <c r="I1309" s="12" t="str">
        <f t="shared" si="83"/>
        <v>Vilniaus verslo kolegija</v>
      </c>
    </row>
    <row r="1310" spans="1:9" ht="60">
      <c r="A1310" s="11">
        <v>1308</v>
      </c>
      <c r="B1310" s="18" t="str">
        <f t="shared" si="80"/>
        <v>ĮTRAUKI IR KŪRYBINGA VISUOMENĖ</v>
      </c>
      <c r="C1310" s="18" t="str">
        <f t="shared" si="81"/>
        <v>Proveržio inovacijų kūrimo ir diegimo technologijos ir procesai</v>
      </c>
      <c r="D1310" s="18" t="str">
        <f t="shared" si="82"/>
        <v>Moksliniai tyrimai</v>
      </c>
      <c r="E1310" s="110" t="s">
        <v>65</v>
      </c>
      <c r="F1310" s="56" t="s">
        <v>2609</v>
      </c>
      <c r="G1310" s="29" t="s">
        <v>230</v>
      </c>
      <c r="H1310" s="11">
        <v>22</v>
      </c>
      <c r="I1310" s="12" t="str">
        <f t="shared" si="83"/>
        <v>VšĮ Kauno technologijos universitetas</v>
      </c>
    </row>
    <row r="1311" spans="1:9" ht="60">
      <c r="A1311" s="11">
        <v>1309</v>
      </c>
      <c r="B1311" s="18" t="str">
        <f t="shared" si="80"/>
        <v>ĮTRAUKI IR KŪRYBINGA VISUOMENĖ</v>
      </c>
      <c r="C1311" s="18" t="str">
        <f t="shared" si="81"/>
        <v>Proveržio inovacijų kūrimo ir diegimo technologijos ir procesai</v>
      </c>
      <c r="D1311" s="18" t="str">
        <f t="shared" si="82"/>
        <v>Moksliniai tyrimai</v>
      </c>
      <c r="E1311" s="120" t="s">
        <v>65</v>
      </c>
      <c r="F1311" s="133" t="s">
        <v>3002</v>
      </c>
      <c r="G1311" s="144" t="s">
        <v>230</v>
      </c>
      <c r="H1311" s="147">
        <v>22</v>
      </c>
      <c r="I1311" s="12" t="str">
        <f t="shared" si="83"/>
        <v>VšĮ Kauno technologijos universitetas</v>
      </c>
    </row>
    <row r="1312" spans="1:9" ht="60">
      <c r="A1312" s="11">
        <v>1310</v>
      </c>
      <c r="B1312" s="18" t="str">
        <f t="shared" si="80"/>
        <v>ĮTRAUKI IR KŪRYBINGA VISUOMENĖ</v>
      </c>
      <c r="C1312" s="18" t="str">
        <f t="shared" si="81"/>
        <v>Proveržio inovacijų kūrimo ir diegimo technologijos ir procesai</v>
      </c>
      <c r="D1312" s="18" t="str">
        <f t="shared" si="82"/>
        <v>Moksliniai tyrimai</v>
      </c>
      <c r="E1312" s="120" t="s">
        <v>65</v>
      </c>
      <c r="F1312" s="133" t="s">
        <v>2606</v>
      </c>
      <c r="G1312" s="144" t="s">
        <v>230</v>
      </c>
      <c r="H1312" s="147">
        <v>22</v>
      </c>
      <c r="I1312" s="12" t="str">
        <f t="shared" si="83"/>
        <v>VšĮ Kauno technologijos universitetas</v>
      </c>
    </row>
    <row r="1313" spans="1:9" ht="120">
      <c r="A1313" s="11">
        <v>1311</v>
      </c>
      <c r="B1313" s="18" t="str">
        <f t="shared" si="80"/>
        <v>ĮTRAUKI IR KŪRYBINGA VISUOMENĖ</v>
      </c>
      <c r="C1313" s="18" t="str">
        <f t="shared" si="81"/>
        <v>Proveržio inovacijų kūrimo ir diegimo technologijos ir procesai</v>
      </c>
      <c r="D1313" s="18" t="str">
        <f t="shared" si="82"/>
        <v>Moksliniai tyrimai</v>
      </c>
      <c r="E1313" s="122" t="s">
        <v>65</v>
      </c>
      <c r="F1313" s="135" t="s">
        <v>3201</v>
      </c>
      <c r="G1313" s="143" t="s">
        <v>3202</v>
      </c>
      <c r="H1313" s="147">
        <v>31</v>
      </c>
      <c r="I1313" s="12" t="str">
        <f t="shared" si="83"/>
        <v>Vytauto Didžiojo universitetas</v>
      </c>
    </row>
    <row r="1314" spans="1:9" ht="60">
      <c r="A1314" s="11">
        <v>1312</v>
      </c>
      <c r="B1314" s="18" t="str">
        <f t="shared" si="80"/>
        <v>ĮTRAUKI IR KŪRYBINGA VISUOMENĖ</v>
      </c>
      <c r="C1314" s="18" t="str">
        <f t="shared" si="81"/>
        <v>Proveržio inovacijų kūrimo ir diegimo technologijos ir procesai</v>
      </c>
      <c r="D1314" s="18" t="str">
        <f t="shared" si="82"/>
        <v>Moksliniai tyrimai</v>
      </c>
      <c r="E1314" s="122" t="s">
        <v>65</v>
      </c>
      <c r="F1314" s="135" t="s">
        <v>2727</v>
      </c>
      <c r="G1314" s="143" t="s">
        <v>1836</v>
      </c>
      <c r="H1314" s="147">
        <v>33</v>
      </c>
      <c r="I1314" s="12" t="str">
        <f t="shared" si="83"/>
        <v>Vilniaus Gedimino technikos universitetas</v>
      </c>
    </row>
    <row r="1315" spans="1:9" ht="60">
      <c r="A1315" s="11">
        <v>1313</v>
      </c>
      <c r="B1315" s="18" t="str">
        <f t="shared" si="80"/>
        <v>ĮTRAUKI IR KŪRYBINGA VISUOMENĖ</v>
      </c>
      <c r="C1315" s="18" t="str">
        <f t="shared" si="81"/>
        <v>Proveržio inovacijų kūrimo ir diegimo technologijos ir procesai</v>
      </c>
      <c r="D1315" s="18" t="str">
        <f t="shared" si="82"/>
        <v>Moksliniai tyrimai</v>
      </c>
      <c r="E1315" s="120" t="s">
        <v>65</v>
      </c>
      <c r="F1315" s="133" t="s">
        <v>2787</v>
      </c>
      <c r="G1315" s="144" t="s">
        <v>230</v>
      </c>
      <c r="H1315" s="147">
        <v>22</v>
      </c>
      <c r="I1315" s="12" t="str">
        <f t="shared" si="83"/>
        <v>VšĮ Kauno technologijos universitetas</v>
      </c>
    </row>
    <row r="1316" spans="1:9" ht="60">
      <c r="A1316" s="11">
        <v>1314</v>
      </c>
      <c r="B1316" s="18" t="str">
        <f t="shared" si="80"/>
        <v>ĮTRAUKI IR KŪRYBINGA VISUOMENĖ</v>
      </c>
      <c r="C1316" s="18" t="str">
        <f t="shared" si="81"/>
        <v>Proveržio inovacijų kūrimo ir diegimo technologijos ir procesai</v>
      </c>
      <c r="D1316" s="18" t="str">
        <f t="shared" si="82"/>
        <v>Moksliniai tyrimai</v>
      </c>
      <c r="E1316" s="120" t="s">
        <v>65</v>
      </c>
      <c r="F1316" s="133" t="s">
        <v>2592</v>
      </c>
      <c r="G1316" s="144" t="s">
        <v>230</v>
      </c>
      <c r="H1316" s="147">
        <v>22</v>
      </c>
      <c r="I1316" s="12" t="str">
        <f t="shared" si="83"/>
        <v>VšĮ Kauno technologijos universitetas</v>
      </c>
    </row>
    <row r="1317" spans="1:9" ht="75">
      <c r="A1317" s="11">
        <v>1315</v>
      </c>
      <c r="B1317" s="18" t="str">
        <f t="shared" si="80"/>
        <v>ĮTRAUKI IR KŪRYBINGA VISUOMENĖ</v>
      </c>
      <c r="C1317" s="18" t="str">
        <f t="shared" si="81"/>
        <v>Proveržio inovacijų kūrimo ir diegimo technologijos ir procesai</v>
      </c>
      <c r="D1317" s="18" t="str">
        <f t="shared" si="82"/>
        <v>Moksliniai tyrimai</v>
      </c>
      <c r="E1317" s="124" t="s">
        <v>65</v>
      </c>
      <c r="F1317" s="135" t="s">
        <v>3046</v>
      </c>
      <c r="G1317" s="143" t="s">
        <v>3047</v>
      </c>
      <c r="H1317" s="147">
        <v>26</v>
      </c>
      <c r="I1317" s="12" t="str">
        <f t="shared" si="83"/>
        <v>Lietuvos sporto universitetas</v>
      </c>
    </row>
    <row r="1318" spans="1:9" ht="75">
      <c r="A1318" s="11">
        <v>1316</v>
      </c>
      <c r="B1318" s="18" t="str">
        <f t="shared" si="80"/>
        <v>ĮTRAUKI IR KŪRYBINGA VISUOMENĖ</v>
      </c>
      <c r="C1318" s="18" t="str">
        <f t="shared" si="81"/>
        <v>Proveržio inovacijų kūrimo ir diegimo technologijos ir procesai</v>
      </c>
      <c r="D1318" s="18" t="str">
        <f t="shared" si="82"/>
        <v>Moksliniai tyrimai</v>
      </c>
      <c r="E1318" s="122" t="s">
        <v>65</v>
      </c>
      <c r="F1318" s="135" t="s">
        <v>3223</v>
      </c>
      <c r="G1318" s="143" t="s">
        <v>3164</v>
      </c>
      <c r="H1318" s="147">
        <v>31</v>
      </c>
      <c r="I1318" s="12" t="str">
        <f t="shared" si="83"/>
        <v>Vytauto Didžiojo universitetas</v>
      </c>
    </row>
    <row r="1319" spans="1:9" ht="60">
      <c r="A1319" s="11">
        <v>1317</v>
      </c>
      <c r="B1319" s="18" t="str">
        <f t="shared" si="80"/>
        <v>ĮTRAUKI IR KŪRYBINGA VISUOMENĖ</v>
      </c>
      <c r="C1319" s="18" t="str">
        <f t="shared" si="81"/>
        <v>Proveržio inovacijų kūrimo ir diegimo technologijos ir procesai</v>
      </c>
      <c r="D1319" s="18" t="str">
        <f t="shared" si="82"/>
        <v>Moksliniai tyrimai</v>
      </c>
      <c r="E1319" s="120" t="s">
        <v>65</v>
      </c>
      <c r="F1319" s="133" t="s">
        <v>2964</v>
      </c>
      <c r="G1319" s="144" t="s">
        <v>230</v>
      </c>
      <c r="H1319" s="147">
        <v>22</v>
      </c>
      <c r="I1319" s="12" t="str">
        <f t="shared" si="83"/>
        <v>VšĮ Kauno technologijos universitetas</v>
      </c>
    </row>
    <row r="1320" spans="1:9" ht="120">
      <c r="A1320" s="11">
        <v>1318</v>
      </c>
      <c r="B1320" s="18" t="str">
        <f t="shared" si="80"/>
        <v>ĮTRAUKI IR KŪRYBINGA VISUOMENĖ</v>
      </c>
      <c r="C1320" s="18" t="str">
        <f t="shared" si="81"/>
        <v>Proveržio inovacijų kūrimo ir diegimo technologijos ir procesai</v>
      </c>
      <c r="D1320" s="18" t="str">
        <f t="shared" si="82"/>
        <v>Moksliniai tyrimai</v>
      </c>
      <c r="E1320" s="122" t="s">
        <v>65</v>
      </c>
      <c r="F1320" s="135" t="s">
        <v>3166</v>
      </c>
      <c r="G1320" s="143" t="s">
        <v>3167</v>
      </c>
      <c r="H1320" s="147">
        <v>31</v>
      </c>
      <c r="I1320" s="12" t="str">
        <f t="shared" si="83"/>
        <v>Vytauto Didžiojo universitetas</v>
      </c>
    </row>
    <row r="1321" spans="1:9" ht="60">
      <c r="A1321" s="11">
        <v>1319</v>
      </c>
      <c r="B1321" s="18" t="str">
        <f t="shared" si="80"/>
        <v>ĮTRAUKI IR KŪRYBINGA VISUOMENĖ</v>
      </c>
      <c r="C1321" s="18" t="str">
        <f t="shared" si="81"/>
        <v>Proveržio inovacijų kūrimo ir diegimo technologijos ir procesai</v>
      </c>
      <c r="D1321" s="18" t="str">
        <f t="shared" si="82"/>
        <v>Moksliniai tyrimai</v>
      </c>
      <c r="E1321" s="120" t="s">
        <v>65</v>
      </c>
      <c r="F1321" s="158" t="s">
        <v>3018</v>
      </c>
      <c r="G1321" s="144" t="s">
        <v>230</v>
      </c>
      <c r="H1321" s="147">
        <v>22</v>
      </c>
      <c r="I1321" s="12" t="str">
        <f t="shared" si="83"/>
        <v>VšĮ Kauno technologijos universitetas</v>
      </c>
    </row>
    <row r="1322" spans="1:9" ht="210">
      <c r="A1322" s="11">
        <v>1320</v>
      </c>
      <c r="B1322" s="18" t="str">
        <f t="shared" si="80"/>
        <v>ĮTRAUKI IR KŪRYBINGA VISUOMENĖ</v>
      </c>
      <c r="C1322" s="18" t="str">
        <f t="shared" si="81"/>
        <v>Proveržio inovacijų kūrimo ir diegimo technologijos ir procesai</v>
      </c>
      <c r="D1322" s="18" t="str">
        <f t="shared" si="82"/>
        <v>Moksliniai tyrimai</v>
      </c>
      <c r="E1322" s="124" t="s">
        <v>65</v>
      </c>
      <c r="F1322" s="135" t="s">
        <v>3242</v>
      </c>
      <c r="G1322" s="143" t="s">
        <v>3243</v>
      </c>
      <c r="H1322" s="147">
        <v>31</v>
      </c>
      <c r="I1322" s="12" t="str">
        <f t="shared" si="83"/>
        <v>Vytauto Didžiojo universitetas</v>
      </c>
    </row>
    <row r="1323" spans="1:9" ht="45">
      <c r="A1323" s="11">
        <v>1321</v>
      </c>
      <c r="B1323" s="18" t="str">
        <f t="shared" si="80"/>
        <v>ĮTRAUKI IR KŪRYBINGA VISUOMENĖ</v>
      </c>
      <c r="C1323" s="18" t="str">
        <f t="shared" si="81"/>
        <v>Proveržio inovacijų kūrimo ir diegimo technologijos ir procesai</v>
      </c>
      <c r="D1323" s="18" t="str">
        <f t="shared" si="82"/>
        <v>Moksliniai tyrimai</v>
      </c>
      <c r="E1323" s="124" t="s">
        <v>65</v>
      </c>
      <c r="F1323" s="135" t="s">
        <v>2678</v>
      </c>
      <c r="G1323" s="143" t="s">
        <v>2673</v>
      </c>
      <c r="H1323" s="147">
        <v>24</v>
      </c>
      <c r="I1323" s="12" t="str">
        <f t="shared" si="83"/>
        <v>Lietuvos edukologijos universitetas</v>
      </c>
    </row>
    <row r="1324" spans="1:9" ht="75">
      <c r="A1324" s="11">
        <v>1322</v>
      </c>
      <c r="B1324" s="18" t="str">
        <f t="shared" si="80"/>
        <v>ĮTRAUKI IR KŪRYBINGA VISUOMENĖ</v>
      </c>
      <c r="C1324" s="18" t="str">
        <f t="shared" si="81"/>
        <v>Proveržio inovacijų kūrimo ir diegimo technologijos ir procesai</v>
      </c>
      <c r="D1324" s="18" t="str">
        <f t="shared" si="82"/>
        <v>Moksliniai tyrimai</v>
      </c>
      <c r="E1324" s="122" t="s">
        <v>65</v>
      </c>
      <c r="F1324" s="135" t="s">
        <v>3214</v>
      </c>
      <c r="G1324" s="143" t="s">
        <v>3215</v>
      </c>
      <c r="H1324" s="147">
        <v>31</v>
      </c>
      <c r="I1324" s="12" t="str">
        <f t="shared" si="83"/>
        <v>Vytauto Didžiojo universitetas</v>
      </c>
    </row>
    <row r="1325" spans="1:9" ht="60">
      <c r="A1325" s="11">
        <v>1323</v>
      </c>
      <c r="B1325" s="18" t="str">
        <f t="shared" si="80"/>
        <v>ĮTRAUKI IR KŪRYBINGA VISUOMENĖ</v>
      </c>
      <c r="C1325" s="18" t="str">
        <f t="shared" si="81"/>
        <v>Proveržio inovacijų kūrimo ir diegimo technologijos ir procesai</v>
      </c>
      <c r="D1325" s="18" t="str">
        <f t="shared" si="82"/>
        <v>Moksliniai tyrimai</v>
      </c>
      <c r="E1325" s="120" t="s">
        <v>65</v>
      </c>
      <c r="F1325" s="133" t="s">
        <v>2983</v>
      </c>
      <c r="G1325" s="144" t="s">
        <v>230</v>
      </c>
      <c r="H1325" s="147">
        <v>22</v>
      </c>
      <c r="I1325" s="12" t="str">
        <f t="shared" si="83"/>
        <v>VšĮ Kauno technologijos universitetas</v>
      </c>
    </row>
    <row r="1326" spans="1:9" ht="60">
      <c r="A1326" s="11">
        <v>1324</v>
      </c>
      <c r="B1326" s="18" t="str">
        <f t="shared" si="80"/>
        <v>ĮTRAUKI IR KŪRYBINGA VISUOMENĖ</v>
      </c>
      <c r="C1326" s="18" t="str">
        <f t="shared" si="81"/>
        <v>Proveržio inovacijų kūrimo ir diegimo technologijos ir procesai</v>
      </c>
      <c r="D1326" s="18" t="str">
        <f t="shared" si="82"/>
        <v>Moksliniai tyrimai</v>
      </c>
      <c r="E1326" s="122" t="s">
        <v>65</v>
      </c>
      <c r="F1326" s="135" t="s">
        <v>3239</v>
      </c>
      <c r="G1326" s="143" t="s">
        <v>3238</v>
      </c>
      <c r="H1326" s="147">
        <v>31</v>
      </c>
      <c r="I1326" s="12" t="str">
        <f t="shared" si="83"/>
        <v>Vytauto Didžiojo universitetas</v>
      </c>
    </row>
    <row r="1327" spans="1:9" ht="75">
      <c r="A1327" s="11">
        <v>1325</v>
      </c>
      <c r="B1327" s="18" t="str">
        <f t="shared" si="80"/>
        <v>ĮTRAUKI IR KŪRYBINGA VISUOMENĖ</v>
      </c>
      <c r="C1327" s="18" t="str">
        <f t="shared" si="81"/>
        <v>Proveržio inovacijų kūrimo ir diegimo technologijos ir procesai</v>
      </c>
      <c r="D1327" s="18" t="str">
        <f t="shared" si="82"/>
        <v>Moksliniai tyrimai</v>
      </c>
      <c r="E1327" s="122" t="s">
        <v>65</v>
      </c>
      <c r="F1327" s="135" t="s">
        <v>3230</v>
      </c>
      <c r="G1327" s="143" t="s">
        <v>3228</v>
      </c>
      <c r="H1327" s="147">
        <v>31</v>
      </c>
      <c r="I1327" s="12" t="str">
        <f t="shared" si="83"/>
        <v>Vytauto Didžiojo universitetas</v>
      </c>
    </row>
    <row r="1328" spans="1:9" ht="60">
      <c r="A1328" s="11">
        <v>1326</v>
      </c>
      <c r="B1328" s="18" t="str">
        <f t="shared" si="80"/>
        <v>ĮTRAUKI IR KŪRYBINGA VISUOMENĖ</v>
      </c>
      <c r="C1328" s="18" t="str">
        <f t="shared" si="81"/>
        <v>Proveržio inovacijų kūrimo ir diegimo technologijos ir procesai</v>
      </c>
      <c r="D1328" s="18" t="str">
        <f t="shared" si="82"/>
        <v>Moksliniai tyrimai</v>
      </c>
      <c r="E1328" s="120" t="s">
        <v>65</v>
      </c>
      <c r="F1328" s="133" t="s">
        <v>2981</v>
      </c>
      <c r="G1328" s="144" t="s">
        <v>230</v>
      </c>
      <c r="H1328" s="147">
        <v>22</v>
      </c>
      <c r="I1328" s="12" t="str">
        <f t="shared" si="83"/>
        <v>VšĮ Kauno technologijos universitetas</v>
      </c>
    </row>
    <row r="1329" spans="1:9" ht="60">
      <c r="A1329" s="11">
        <v>1327</v>
      </c>
      <c r="B1329" s="18" t="str">
        <f t="shared" si="80"/>
        <v>ĮTRAUKI IR KŪRYBINGA VISUOMENĖ</v>
      </c>
      <c r="C1329" s="18" t="str">
        <f t="shared" si="81"/>
        <v>Proveržio inovacijų kūrimo ir diegimo technologijos ir procesai</v>
      </c>
      <c r="D1329" s="18" t="str">
        <f t="shared" si="82"/>
        <v>Moksliniai tyrimai</v>
      </c>
      <c r="E1329" s="120" t="s">
        <v>65</v>
      </c>
      <c r="F1329" s="133" t="s">
        <v>3010</v>
      </c>
      <c r="G1329" s="144" t="s">
        <v>230</v>
      </c>
      <c r="H1329" s="147">
        <v>22</v>
      </c>
      <c r="I1329" s="12" t="str">
        <f t="shared" si="83"/>
        <v>VšĮ Kauno technologijos universitetas</v>
      </c>
    </row>
    <row r="1330" spans="1:9" ht="75">
      <c r="A1330" s="11">
        <v>1328</v>
      </c>
      <c r="B1330" s="18" t="str">
        <f t="shared" si="80"/>
        <v>ĮTRAUKI IR KŪRYBINGA VISUOMENĖ</v>
      </c>
      <c r="C1330" s="18" t="str">
        <f t="shared" si="81"/>
        <v>Proveržio inovacijų kūrimo ir diegimo technologijos ir procesai</v>
      </c>
      <c r="D1330" s="18" t="str">
        <f t="shared" si="82"/>
        <v>Moksliniai tyrimai</v>
      </c>
      <c r="E1330" s="122" t="s">
        <v>65</v>
      </c>
      <c r="F1330" s="135" t="s">
        <v>3163</v>
      </c>
      <c r="G1330" s="143" t="s">
        <v>3164</v>
      </c>
      <c r="H1330" s="147">
        <v>31</v>
      </c>
      <c r="I1330" s="12" t="str">
        <f t="shared" si="83"/>
        <v>Vytauto Didžiojo universitetas</v>
      </c>
    </row>
    <row r="1331" spans="1:9" ht="60">
      <c r="A1331" s="11">
        <v>1329</v>
      </c>
      <c r="B1331" s="18" t="str">
        <f t="shared" si="80"/>
        <v>ĮTRAUKI IR KŪRYBINGA VISUOMENĖ</v>
      </c>
      <c r="C1331" s="18" t="str">
        <f t="shared" si="81"/>
        <v>Proveržio inovacijų kūrimo ir diegimo technologijos ir procesai</v>
      </c>
      <c r="D1331" s="18" t="str">
        <f t="shared" si="82"/>
        <v>Moksliniai tyrimai</v>
      </c>
      <c r="E1331" s="120" t="s">
        <v>65</v>
      </c>
      <c r="F1331" s="133" t="s">
        <v>3008</v>
      </c>
      <c r="G1331" s="144" t="s">
        <v>230</v>
      </c>
      <c r="H1331" s="147">
        <v>22</v>
      </c>
      <c r="I1331" s="12" t="str">
        <f t="shared" si="83"/>
        <v>VšĮ Kauno technologijos universitetas</v>
      </c>
    </row>
    <row r="1332" spans="1:9" ht="60">
      <c r="A1332" s="11">
        <v>1330</v>
      </c>
      <c r="B1332" s="18" t="str">
        <f t="shared" si="80"/>
        <v>ĮTRAUKI IR KŪRYBINGA VISUOMENĖ</v>
      </c>
      <c r="C1332" s="18" t="str">
        <f t="shared" si="81"/>
        <v>Proveržio inovacijų kūrimo ir diegimo technologijos ir procesai</v>
      </c>
      <c r="D1332" s="18" t="str">
        <f t="shared" si="82"/>
        <v>Moksliniai tyrimai</v>
      </c>
      <c r="E1332" s="122" t="s">
        <v>65</v>
      </c>
      <c r="F1332" s="135" t="s">
        <v>3203</v>
      </c>
      <c r="G1332" s="143" t="s">
        <v>3204</v>
      </c>
      <c r="H1332" s="147">
        <v>31</v>
      </c>
      <c r="I1332" s="12" t="str">
        <f t="shared" si="83"/>
        <v>Vytauto Didžiojo universitetas</v>
      </c>
    </row>
    <row r="1333" spans="1:9" ht="90">
      <c r="A1333" s="11">
        <v>1331</v>
      </c>
      <c r="B1333" s="18" t="str">
        <f t="shared" si="80"/>
        <v>ĮTRAUKI IR KŪRYBINGA VISUOMENĖ</v>
      </c>
      <c r="C1333" s="18" t="str">
        <f t="shared" si="81"/>
        <v>Proveržio inovacijų kūrimo ir diegimo technologijos ir procesai</v>
      </c>
      <c r="D1333" s="18" t="str">
        <f t="shared" si="82"/>
        <v>Moksliniai tyrimai</v>
      </c>
      <c r="E1333" s="122" t="s">
        <v>65</v>
      </c>
      <c r="F1333" s="135" t="s">
        <v>3227</v>
      </c>
      <c r="G1333" s="143" t="s">
        <v>3228</v>
      </c>
      <c r="H1333" s="147">
        <v>31</v>
      </c>
      <c r="I1333" s="12" t="str">
        <f t="shared" si="83"/>
        <v>Vytauto Didžiojo universitetas</v>
      </c>
    </row>
    <row r="1334" spans="1:9" ht="75">
      <c r="A1334" s="11">
        <v>1332</v>
      </c>
      <c r="B1334" s="18" t="str">
        <f t="shared" si="80"/>
        <v>ĮTRAUKI IR KŪRYBINGA VISUOMENĖ</v>
      </c>
      <c r="C1334" s="18" t="str">
        <f t="shared" si="81"/>
        <v>Proveržio inovacijų kūrimo ir diegimo technologijos ir procesai</v>
      </c>
      <c r="D1334" s="18" t="str">
        <f t="shared" si="82"/>
        <v>Moksliniai tyrimai</v>
      </c>
      <c r="E1334" s="151" t="s">
        <v>65</v>
      </c>
      <c r="F1334" s="133" t="s">
        <v>3028</v>
      </c>
      <c r="G1334" s="144" t="s">
        <v>230</v>
      </c>
      <c r="H1334" s="147">
        <v>22</v>
      </c>
      <c r="I1334" s="12" t="str">
        <f t="shared" si="83"/>
        <v>VšĮ Kauno technologijos universitetas</v>
      </c>
    </row>
    <row r="1335" spans="1:9" ht="60">
      <c r="A1335" s="11">
        <v>1333</v>
      </c>
      <c r="B1335" s="18" t="str">
        <f t="shared" si="80"/>
        <v>ĮTRAUKI IR KŪRYBINGA VISUOMENĖ</v>
      </c>
      <c r="C1335" s="18" t="str">
        <f t="shared" si="81"/>
        <v>Proveržio inovacijų kūrimo ir diegimo technologijos ir procesai</v>
      </c>
      <c r="D1335" s="18" t="str">
        <f t="shared" si="82"/>
        <v>Moksliniai tyrimai</v>
      </c>
      <c r="E1335" s="120" t="s">
        <v>65</v>
      </c>
      <c r="F1335" s="133" t="s">
        <v>2982</v>
      </c>
      <c r="G1335" s="144" t="s">
        <v>230</v>
      </c>
      <c r="H1335" s="147">
        <v>22</v>
      </c>
      <c r="I1335" s="12" t="str">
        <f t="shared" si="83"/>
        <v>VšĮ Kauno technologijos universitetas</v>
      </c>
    </row>
    <row r="1336" spans="1:9" ht="165">
      <c r="A1336" s="11">
        <v>1334</v>
      </c>
      <c r="B1336" s="18" t="str">
        <f t="shared" si="80"/>
        <v>ĮTRAUKI IR KŪRYBINGA VISUOMENĖ</v>
      </c>
      <c r="C1336" s="18" t="str">
        <f t="shared" si="81"/>
        <v>Proveržio inovacijų kūrimo ir diegimo technologijos ir procesai</v>
      </c>
      <c r="D1336" s="18" t="str">
        <f t="shared" si="82"/>
        <v>Moksliniai tyrimai</v>
      </c>
      <c r="E1336" s="120" t="s">
        <v>65</v>
      </c>
      <c r="F1336" s="133" t="s">
        <v>2956</v>
      </c>
      <c r="G1336" s="144" t="s">
        <v>230</v>
      </c>
      <c r="H1336" s="147">
        <v>22</v>
      </c>
      <c r="I1336" s="12" t="str">
        <f t="shared" si="83"/>
        <v>VšĮ Kauno technologijos universitetas</v>
      </c>
    </row>
    <row r="1337" spans="1:9" ht="45">
      <c r="A1337" s="11">
        <v>1335</v>
      </c>
      <c r="B1337" s="18" t="str">
        <f t="shared" si="80"/>
        <v>ĮTRAUKI IR KŪRYBINGA VISUOMENĖ</v>
      </c>
      <c r="C1337" s="18" t="str">
        <f t="shared" si="81"/>
        <v>Proveržio inovacijų kūrimo ir diegimo technologijos ir procesai</v>
      </c>
      <c r="D1337" s="18" t="str">
        <f t="shared" si="82"/>
        <v>Moksliniai tyrimai</v>
      </c>
      <c r="E1337" s="124" t="s">
        <v>65</v>
      </c>
      <c r="F1337" s="135" t="s">
        <v>3142</v>
      </c>
      <c r="G1337" s="143" t="s">
        <v>3040</v>
      </c>
      <c r="H1337" s="147">
        <v>24</v>
      </c>
      <c r="I1337" s="12" t="str">
        <f t="shared" si="83"/>
        <v>Lietuvos edukologijos universitetas</v>
      </c>
    </row>
    <row r="1338" spans="1:9" ht="60">
      <c r="A1338" s="11">
        <v>1336</v>
      </c>
      <c r="B1338" s="18" t="str">
        <f t="shared" si="80"/>
        <v>ĮTRAUKI IR KŪRYBINGA VISUOMENĖ</v>
      </c>
      <c r="C1338" s="18" t="str">
        <f t="shared" si="81"/>
        <v>Proveržio inovacijų kūrimo ir diegimo technologijos ir procesai</v>
      </c>
      <c r="D1338" s="18" t="str">
        <f t="shared" si="82"/>
        <v>Moksliniai tyrimai</v>
      </c>
      <c r="E1338" s="120" t="s">
        <v>65</v>
      </c>
      <c r="F1338" s="133" t="s">
        <v>2969</v>
      </c>
      <c r="G1338" s="144" t="s">
        <v>230</v>
      </c>
      <c r="H1338" s="147">
        <v>22</v>
      </c>
      <c r="I1338" s="12" t="str">
        <f t="shared" si="83"/>
        <v>VšĮ Kauno technologijos universitetas</v>
      </c>
    </row>
    <row r="1339" spans="1:9" ht="60">
      <c r="A1339" s="11">
        <v>1337</v>
      </c>
      <c r="B1339" s="18" t="str">
        <f t="shared" si="80"/>
        <v>ĮTRAUKI IR KŪRYBINGA VISUOMENĖ</v>
      </c>
      <c r="C1339" s="18" t="str">
        <f t="shared" si="81"/>
        <v>Proveržio inovacijų kūrimo ir diegimo technologijos ir procesai</v>
      </c>
      <c r="D1339" s="18" t="str">
        <f t="shared" si="82"/>
        <v>Moksliniai tyrimai</v>
      </c>
      <c r="E1339" s="120" t="s">
        <v>65</v>
      </c>
      <c r="F1339" s="133" t="s">
        <v>2962</v>
      </c>
      <c r="G1339" s="144" t="s">
        <v>230</v>
      </c>
      <c r="H1339" s="147">
        <v>22</v>
      </c>
      <c r="I1339" s="12" t="str">
        <f t="shared" si="83"/>
        <v>VšĮ Kauno technologijos universitetas</v>
      </c>
    </row>
    <row r="1340" spans="1:9" ht="45">
      <c r="A1340" s="11">
        <v>1338</v>
      </c>
      <c r="B1340" s="18" t="str">
        <f t="shared" si="80"/>
        <v>ĮTRAUKI IR KŪRYBINGA VISUOMENĖ</v>
      </c>
      <c r="C1340" s="18" t="str">
        <f t="shared" si="81"/>
        <v>Proveržio inovacijų kūrimo ir diegimo technologijos ir procesai</v>
      </c>
      <c r="D1340" s="18" t="str">
        <f t="shared" si="82"/>
        <v>Moksliniai tyrimai</v>
      </c>
      <c r="E1340" s="124" t="s">
        <v>65</v>
      </c>
      <c r="F1340" s="135" t="s">
        <v>3138</v>
      </c>
      <c r="G1340" s="143" t="s">
        <v>3040</v>
      </c>
      <c r="H1340" s="147">
        <v>24</v>
      </c>
      <c r="I1340" s="12" t="str">
        <f t="shared" si="83"/>
        <v>Lietuvos edukologijos universitetas</v>
      </c>
    </row>
    <row r="1341" spans="1:9" ht="90">
      <c r="A1341" s="11">
        <v>1339</v>
      </c>
      <c r="B1341" s="18" t="str">
        <f t="shared" si="80"/>
        <v>ĮTRAUKI IR KŪRYBINGA VISUOMENĖ</v>
      </c>
      <c r="C1341" s="18" t="str">
        <f t="shared" si="81"/>
        <v>Proveržio inovacijų kūrimo ir diegimo technologijos ir procesai</v>
      </c>
      <c r="D1341" s="18" t="str">
        <f t="shared" si="82"/>
        <v>Moksliniai tyrimai</v>
      </c>
      <c r="E1341" s="120" t="s">
        <v>65</v>
      </c>
      <c r="F1341" s="133" t="s">
        <v>2954</v>
      </c>
      <c r="G1341" s="144" t="s">
        <v>230</v>
      </c>
      <c r="H1341" s="147">
        <v>22</v>
      </c>
      <c r="I1341" s="12" t="str">
        <f t="shared" si="83"/>
        <v>VšĮ Kauno technologijos universitetas</v>
      </c>
    </row>
    <row r="1342" spans="1:9" ht="60">
      <c r="A1342" s="11">
        <v>1340</v>
      </c>
      <c r="B1342" s="18" t="str">
        <f t="shared" si="80"/>
        <v>ĮTRAUKI IR KŪRYBINGA VISUOMENĖ</v>
      </c>
      <c r="C1342" s="18" t="str">
        <f t="shared" si="81"/>
        <v>Proveržio inovacijų kūrimo ir diegimo technologijos ir procesai</v>
      </c>
      <c r="D1342" s="18" t="str">
        <f t="shared" si="82"/>
        <v>Moksliniai tyrimai</v>
      </c>
      <c r="E1342" s="120" t="s">
        <v>65</v>
      </c>
      <c r="F1342" s="133" t="s">
        <v>2943</v>
      </c>
      <c r="G1342" s="144" t="s">
        <v>230</v>
      </c>
      <c r="H1342" s="147">
        <v>22</v>
      </c>
      <c r="I1342" s="12" t="str">
        <f t="shared" si="83"/>
        <v>VšĮ Kauno technologijos universitetas</v>
      </c>
    </row>
    <row r="1343" spans="1:9" ht="45">
      <c r="A1343" s="11">
        <v>1341</v>
      </c>
      <c r="B1343" s="18" t="str">
        <f t="shared" si="80"/>
        <v>ĮTRAUKI IR KŪRYBINGA VISUOMENĖ</v>
      </c>
      <c r="C1343" s="18" t="str">
        <f t="shared" si="81"/>
        <v>Proveržio inovacijų kūrimo ir diegimo technologijos ir procesai</v>
      </c>
      <c r="D1343" s="18" t="str">
        <f t="shared" si="82"/>
        <v>Moksliniai tyrimai</v>
      </c>
      <c r="E1343" s="124" t="s">
        <v>65</v>
      </c>
      <c r="F1343" s="135" t="s">
        <v>2662</v>
      </c>
      <c r="G1343" s="163" t="s">
        <v>2134</v>
      </c>
      <c r="H1343" s="147">
        <v>24</v>
      </c>
      <c r="I1343" s="12" t="str">
        <f t="shared" si="83"/>
        <v>Lietuvos edukologijos universitetas</v>
      </c>
    </row>
    <row r="1344" spans="1:9" ht="75">
      <c r="A1344" s="11">
        <v>1342</v>
      </c>
      <c r="B1344" s="18" t="str">
        <f t="shared" si="80"/>
        <v>ĮTRAUKI IR KŪRYBINGA VISUOMENĖ</v>
      </c>
      <c r="C1344" s="18" t="str">
        <f t="shared" si="81"/>
        <v>Proveržio inovacijų kūrimo ir diegimo technologijos ir procesai</v>
      </c>
      <c r="D1344" s="18" t="str">
        <f t="shared" si="82"/>
        <v>Moksliniai tyrimai</v>
      </c>
      <c r="E1344" s="122" t="s">
        <v>65</v>
      </c>
      <c r="F1344" s="135" t="s">
        <v>3153</v>
      </c>
      <c r="G1344" s="143" t="s">
        <v>3152</v>
      </c>
      <c r="H1344" s="147">
        <v>31</v>
      </c>
      <c r="I1344" s="12" t="str">
        <f t="shared" si="83"/>
        <v>Vytauto Didžiojo universitetas</v>
      </c>
    </row>
    <row r="1345" spans="1:9" ht="45">
      <c r="A1345" s="11">
        <v>1343</v>
      </c>
      <c r="B1345" s="18" t="str">
        <f t="shared" si="80"/>
        <v>ĮTRAUKI IR KŪRYBINGA VISUOMENĖ</v>
      </c>
      <c r="C1345" s="18" t="str">
        <f t="shared" si="81"/>
        <v>Proveržio inovacijų kūrimo ir diegimo technologijos ir procesai</v>
      </c>
      <c r="D1345" s="18" t="str">
        <f t="shared" si="82"/>
        <v>Moksliniai tyrimai</v>
      </c>
      <c r="E1345" s="125" t="s">
        <v>65</v>
      </c>
      <c r="F1345" s="135" t="s">
        <v>2581</v>
      </c>
      <c r="G1345" s="143" t="s">
        <v>2582</v>
      </c>
      <c r="H1345" s="147">
        <v>16</v>
      </c>
      <c r="I1345" s="12" t="str">
        <f t="shared" si="83"/>
        <v>Šiaulių universitetas</v>
      </c>
    </row>
    <row r="1346" spans="1:9" ht="60">
      <c r="A1346" s="11">
        <v>1344</v>
      </c>
      <c r="B1346" s="18" t="str">
        <f t="shared" si="80"/>
        <v>ĮTRAUKI IR KŪRYBINGA VISUOMENĖ</v>
      </c>
      <c r="C1346" s="18" t="str">
        <f t="shared" si="81"/>
        <v>Proveržio inovacijų kūrimo ir diegimo technologijos ir procesai</v>
      </c>
      <c r="D1346" s="18" t="str">
        <f t="shared" si="82"/>
        <v>Techninė galimybių studija</v>
      </c>
      <c r="E1346" s="120" t="s">
        <v>63</v>
      </c>
      <c r="F1346" s="133" t="s">
        <v>2612</v>
      </c>
      <c r="G1346" s="144" t="s">
        <v>230</v>
      </c>
      <c r="H1346" s="147">
        <v>22</v>
      </c>
      <c r="I1346" s="12" t="str">
        <f t="shared" si="83"/>
        <v>VšĮ Kauno technologijos universitetas</v>
      </c>
    </row>
    <row r="1347" spans="1:9" ht="60">
      <c r="A1347" s="11">
        <v>1345</v>
      </c>
      <c r="B1347" s="18" t="str">
        <f t="shared" ref="B1347:B1410" si="84">IF(ISBLANK(E1347), ,VLOOKUP(E1347, Kodai,2, FALSE))</f>
        <v>ĮTRAUKI IR KŪRYBINGA VISUOMENĖ</v>
      </c>
      <c r="C1347" s="18" t="str">
        <f t="shared" ref="C1347:C1410" si="85">IF(ISBLANK(E1347), ,VLOOKUP(E1347, Kodai,3, FALSE))</f>
        <v>Proveržio inovacijų kūrimo ir diegimo technologijos ir procesai</v>
      </c>
      <c r="D1347" s="18" t="str">
        <f t="shared" ref="D1347:D1410" si="86">IF(ISBLANK(E1347), ,VLOOKUP(E1347, Kodai,4, FALSE))</f>
        <v>Techninė galimybių studija</v>
      </c>
      <c r="E1347" s="120" t="s">
        <v>63</v>
      </c>
      <c r="F1347" s="133" t="s">
        <v>2961</v>
      </c>
      <c r="G1347" s="144" t="s">
        <v>230</v>
      </c>
      <c r="H1347" s="147">
        <v>22</v>
      </c>
      <c r="I1347" s="12" t="str">
        <f t="shared" ref="I1347:I1410" si="87">IF(ISBLANK(H1347), ,VLOOKUP(H1347, Institucijos,2, FALSE))</f>
        <v>VšĮ Kauno technologijos universitetas</v>
      </c>
    </row>
    <row r="1348" spans="1:9" ht="60">
      <c r="A1348" s="11">
        <v>1346</v>
      </c>
      <c r="B1348" s="18" t="str">
        <f t="shared" si="84"/>
        <v>ĮTRAUKI IR KŪRYBINGA VISUOMENĖ</v>
      </c>
      <c r="C1348" s="18" t="str">
        <f t="shared" si="85"/>
        <v>Proveržio inovacijų kūrimo ir diegimo technologijos ir procesai</v>
      </c>
      <c r="D1348" s="18" t="str">
        <f t="shared" si="86"/>
        <v>Techninė galimybių studija</v>
      </c>
      <c r="E1348" s="124" t="s">
        <v>63</v>
      </c>
      <c r="F1348" s="135" t="s">
        <v>3066</v>
      </c>
      <c r="G1348" s="143" t="s">
        <v>3061</v>
      </c>
      <c r="H1348" s="147">
        <v>32</v>
      </c>
      <c r="I1348" s="12" t="str">
        <f t="shared" si="87"/>
        <v>Vilniaus universitetas</v>
      </c>
    </row>
    <row r="1349" spans="1:9" ht="60">
      <c r="A1349" s="11">
        <v>1347</v>
      </c>
      <c r="B1349" s="18" t="str">
        <f t="shared" si="84"/>
        <v>ĮTRAUKI IR KŪRYBINGA VISUOMENĖ</v>
      </c>
      <c r="C1349" s="18" t="str">
        <f t="shared" si="85"/>
        <v>Proveržio inovacijų kūrimo ir diegimo technologijos ir procesai</v>
      </c>
      <c r="D1349" s="18" t="str">
        <f t="shared" si="86"/>
        <v>Techninė galimybių studija</v>
      </c>
      <c r="E1349" s="120" t="s">
        <v>63</v>
      </c>
      <c r="F1349" s="133" t="s">
        <v>2597</v>
      </c>
      <c r="G1349" s="144" t="s">
        <v>230</v>
      </c>
      <c r="H1349" s="147">
        <v>22</v>
      </c>
      <c r="I1349" s="12" t="str">
        <f t="shared" si="87"/>
        <v>VšĮ Kauno technologijos universitetas</v>
      </c>
    </row>
    <row r="1350" spans="1:9" ht="60">
      <c r="A1350" s="11">
        <v>1348</v>
      </c>
      <c r="B1350" s="18" t="str">
        <f t="shared" si="84"/>
        <v>ĮTRAUKI IR KŪRYBINGA VISUOMENĖ</v>
      </c>
      <c r="C1350" s="18" t="str">
        <f t="shared" si="85"/>
        <v>Proveržio inovacijų kūrimo ir diegimo technologijos ir procesai</v>
      </c>
      <c r="D1350" s="18" t="str">
        <f t="shared" si="86"/>
        <v>Techninė galimybių studija</v>
      </c>
      <c r="E1350" s="124" t="s">
        <v>63</v>
      </c>
      <c r="F1350" s="135" t="s">
        <v>3067</v>
      </c>
      <c r="G1350" s="143" t="s">
        <v>3061</v>
      </c>
      <c r="H1350" s="147">
        <v>32</v>
      </c>
      <c r="I1350" s="12" t="str">
        <f t="shared" si="87"/>
        <v>Vilniaus universitetas</v>
      </c>
    </row>
    <row r="1351" spans="1:9" ht="105">
      <c r="A1351" s="11">
        <v>1349</v>
      </c>
      <c r="B1351" s="18" t="str">
        <f t="shared" si="84"/>
        <v>ĮTRAUKI IR KŪRYBINGA VISUOMENĖ</v>
      </c>
      <c r="C1351" s="18" t="str">
        <f t="shared" si="85"/>
        <v>Proveržio inovacijų kūrimo ir diegimo technologijos ir procesai</v>
      </c>
      <c r="D1351" s="18" t="str">
        <f t="shared" si="86"/>
        <v>Techninė galimybių studija</v>
      </c>
      <c r="E1351" s="124" t="s">
        <v>63</v>
      </c>
      <c r="F1351" s="135" t="s">
        <v>2913</v>
      </c>
      <c r="G1351" s="143" t="s">
        <v>1902</v>
      </c>
      <c r="H1351" s="147">
        <v>13</v>
      </c>
      <c r="I1351" s="12" t="str">
        <f t="shared" si="87"/>
        <v>Mykolo Romerio universitetas</v>
      </c>
    </row>
    <row r="1352" spans="1:9" ht="90">
      <c r="A1352" s="11">
        <v>1350</v>
      </c>
      <c r="B1352" s="18" t="str">
        <f t="shared" si="84"/>
        <v>ĮTRAUKI IR KŪRYBINGA VISUOMENĖ</v>
      </c>
      <c r="C1352" s="18" t="str">
        <f t="shared" si="85"/>
        <v>Proveržio inovacijų kūrimo ir diegimo technologijos ir procesai</v>
      </c>
      <c r="D1352" s="18" t="str">
        <f t="shared" si="86"/>
        <v>Techninė galimybių studija</v>
      </c>
      <c r="E1352" s="124" t="s">
        <v>63</v>
      </c>
      <c r="F1352" s="135" t="s">
        <v>2893</v>
      </c>
      <c r="G1352" s="143" t="s">
        <v>1029</v>
      </c>
      <c r="H1352" s="147">
        <v>1</v>
      </c>
      <c r="I1352" s="12" t="str">
        <f t="shared" si="87"/>
        <v>Viešoji įstaiga Socialinių mokslų kolegija</v>
      </c>
    </row>
    <row r="1353" spans="1:9" ht="60">
      <c r="A1353" s="11">
        <v>1351</v>
      </c>
      <c r="B1353" s="18" t="str">
        <f t="shared" si="84"/>
        <v>ĮTRAUKI IR KŪRYBINGA VISUOMENĖ</v>
      </c>
      <c r="C1353" s="18" t="str">
        <f t="shared" si="85"/>
        <v>Proveržio inovacijų kūrimo ir diegimo technologijos ir procesai</v>
      </c>
      <c r="D1353" s="18" t="str">
        <f t="shared" si="86"/>
        <v>Techninė galimybių studija</v>
      </c>
      <c r="E1353" s="120" t="s">
        <v>63</v>
      </c>
      <c r="F1353" s="133" t="s">
        <v>3019</v>
      </c>
      <c r="G1353" s="144" t="s">
        <v>230</v>
      </c>
      <c r="H1353" s="147">
        <v>22</v>
      </c>
      <c r="I1353" s="12" t="str">
        <f t="shared" si="87"/>
        <v>VšĮ Kauno technologijos universitetas</v>
      </c>
    </row>
    <row r="1354" spans="1:9" ht="45">
      <c r="A1354" s="11">
        <v>1352</v>
      </c>
      <c r="B1354" s="18" t="str">
        <f t="shared" si="84"/>
        <v>ĮTRAUKI IR KŪRYBINGA VISUOMENĖ</v>
      </c>
      <c r="C1354" s="18" t="str">
        <f t="shared" si="85"/>
        <v>Proveržio inovacijų kūrimo ir diegimo technologijos ir procesai</v>
      </c>
      <c r="D1354" s="18" t="str">
        <f t="shared" si="86"/>
        <v>Techninė galimybių studija</v>
      </c>
      <c r="E1354" s="125" t="s">
        <v>63</v>
      </c>
      <c r="F1354" s="135" t="s">
        <v>2917</v>
      </c>
      <c r="G1354" s="143" t="s">
        <v>2918</v>
      </c>
      <c r="H1354" s="147">
        <v>16</v>
      </c>
      <c r="I1354" s="12" t="str">
        <f t="shared" si="87"/>
        <v>Šiaulių universitetas</v>
      </c>
    </row>
    <row r="1355" spans="1:9" ht="60">
      <c r="A1355" s="11">
        <v>1353</v>
      </c>
      <c r="B1355" s="18" t="str">
        <f t="shared" si="84"/>
        <v>ĮTRAUKI IR KŪRYBINGA VISUOMENĖ</v>
      </c>
      <c r="C1355" s="18" t="str">
        <f t="shared" si="85"/>
        <v>Proveržio inovacijų kūrimo ir diegimo technologijos ir procesai</v>
      </c>
      <c r="D1355" s="18" t="str">
        <f t="shared" si="86"/>
        <v>Techninė galimybių studija</v>
      </c>
      <c r="E1355" s="120" t="s">
        <v>63</v>
      </c>
      <c r="F1355" s="133" t="s">
        <v>2998</v>
      </c>
      <c r="G1355" s="144" t="s">
        <v>230</v>
      </c>
      <c r="H1355" s="147">
        <v>22</v>
      </c>
      <c r="I1355" s="12" t="str">
        <f t="shared" si="87"/>
        <v>VšĮ Kauno technologijos universitetas</v>
      </c>
    </row>
    <row r="1356" spans="1:9" ht="60">
      <c r="A1356" s="11">
        <v>1354</v>
      </c>
      <c r="B1356" s="18" t="str">
        <f t="shared" si="84"/>
        <v>ĮTRAUKI IR KŪRYBINGA VISUOMENĖ</v>
      </c>
      <c r="C1356" s="18" t="str">
        <f t="shared" si="85"/>
        <v>Proveržio inovacijų kūrimo ir diegimo technologijos ir procesai</v>
      </c>
      <c r="D1356" s="18" t="str">
        <f t="shared" si="86"/>
        <v>Techninė galimybių studija</v>
      </c>
      <c r="E1356" s="120" t="s">
        <v>63</v>
      </c>
      <c r="F1356" s="133" t="s">
        <v>3006</v>
      </c>
      <c r="G1356" s="144" t="s">
        <v>230</v>
      </c>
      <c r="H1356" s="147">
        <v>22</v>
      </c>
      <c r="I1356" s="12" t="str">
        <f t="shared" si="87"/>
        <v>VšĮ Kauno technologijos universitetas</v>
      </c>
    </row>
    <row r="1357" spans="1:9" ht="180">
      <c r="A1357" s="11">
        <v>1355</v>
      </c>
      <c r="B1357" s="18" t="str">
        <f t="shared" si="84"/>
        <v>ĮTRAUKI IR KŪRYBINGA VISUOMENĖ</v>
      </c>
      <c r="C1357" s="18" t="str">
        <f t="shared" si="85"/>
        <v>Proveržio inovacijų kūrimo ir diegimo technologijos ir procesai</v>
      </c>
      <c r="D1357" s="18" t="str">
        <f t="shared" si="86"/>
        <v>Techninė galimybių studija</v>
      </c>
      <c r="E1357" s="130" t="s">
        <v>63</v>
      </c>
      <c r="F1357" s="138" t="s">
        <v>3001</v>
      </c>
      <c r="G1357" s="144" t="s">
        <v>230</v>
      </c>
      <c r="H1357" s="147">
        <v>22</v>
      </c>
      <c r="I1357" s="12" t="str">
        <f t="shared" si="87"/>
        <v>VšĮ Kauno technologijos universitetas</v>
      </c>
    </row>
    <row r="1358" spans="1:9" ht="60">
      <c r="A1358" s="11">
        <v>1356</v>
      </c>
      <c r="B1358" s="18" t="str">
        <f t="shared" si="84"/>
        <v>ĮTRAUKI IR KŪRYBINGA VISUOMENĖ</v>
      </c>
      <c r="C1358" s="18" t="str">
        <f t="shared" si="85"/>
        <v>Proveržio inovacijų kūrimo ir diegimo technologijos ir procesai</v>
      </c>
      <c r="D1358" s="18" t="str">
        <f t="shared" si="86"/>
        <v>Techninė galimybių studija</v>
      </c>
      <c r="E1358" s="120" t="s">
        <v>63</v>
      </c>
      <c r="F1358" s="133" t="s">
        <v>2967</v>
      </c>
      <c r="G1358" s="144" t="s">
        <v>230</v>
      </c>
      <c r="H1358" s="147">
        <v>22</v>
      </c>
      <c r="I1358" s="12" t="str">
        <f t="shared" si="87"/>
        <v>VšĮ Kauno technologijos universitetas</v>
      </c>
    </row>
    <row r="1359" spans="1:9" ht="90">
      <c r="A1359" s="11">
        <v>1357</v>
      </c>
      <c r="B1359" s="18" t="str">
        <f t="shared" si="84"/>
        <v>ĮTRAUKI IR KŪRYBINGA VISUOMENĖ</v>
      </c>
      <c r="C1359" s="18" t="str">
        <f t="shared" si="85"/>
        <v>Proveržio inovacijų kūrimo ir diegimo technologijos ir procesai</v>
      </c>
      <c r="D1359" s="18" t="str">
        <f t="shared" si="86"/>
        <v>Techninė galimybių studija</v>
      </c>
      <c r="E1359" s="124" t="s">
        <v>63</v>
      </c>
      <c r="F1359" s="135" t="s">
        <v>2901</v>
      </c>
      <c r="G1359" s="143" t="s">
        <v>2558</v>
      </c>
      <c r="H1359" s="147">
        <v>6</v>
      </c>
      <c r="I1359" s="12" t="str">
        <f t="shared" si="87"/>
        <v>VšĮ „Ateities visuomenės institutas“</v>
      </c>
    </row>
    <row r="1360" spans="1:9" ht="285">
      <c r="A1360" s="11">
        <v>1358</v>
      </c>
      <c r="B1360" s="18" t="str">
        <f t="shared" si="84"/>
        <v>ĮTRAUKI IR KŪRYBINGA VISUOMENĖ</v>
      </c>
      <c r="C1360" s="18" t="str">
        <f t="shared" si="85"/>
        <v>Proveržio inovacijų kūrimo ir diegimo technologijos ir procesai</v>
      </c>
      <c r="D1360" s="18" t="str">
        <f t="shared" si="86"/>
        <v>Techninė galimybių studija</v>
      </c>
      <c r="E1360" s="122" t="s">
        <v>63</v>
      </c>
      <c r="F1360" s="135" t="s">
        <v>2906</v>
      </c>
      <c r="G1360" s="143" t="s">
        <v>1902</v>
      </c>
      <c r="H1360" s="147">
        <v>13</v>
      </c>
      <c r="I1360" s="12" t="str">
        <f t="shared" si="87"/>
        <v>Mykolo Romerio universitetas</v>
      </c>
    </row>
    <row r="1361" spans="1:9" ht="60">
      <c r="A1361" s="11">
        <v>1359</v>
      </c>
      <c r="B1361" s="18" t="str">
        <f t="shared" si="84"/>
        <v>ĮTRAUKI IR KŪRYBINGA VISUOMENĖ</v>
      </c>
      <c r="C1361" s="18" t="str">
        <f t="shared" si="85"/>
        <v>Proveržio inovacijų kūrimo ir diegimo technologijos ir procesai</v>
      </c>
      <c r="D1361" s="18" t="str">
        <f t="shared" si="86"/>
        <v>Techninė galimybių studija</v>
      </c>
      <c r="E1361" s="120" t="s">
        <v>63</v>
      </c>
      <c r="F1361" s="133" t="s">
        <v>2976</v>
      </c>
      <c r="G1361" s="144" t="s">
        <v>230</v>
      </c>
      <c r="H1361" s="147">
        <v>22</v>
      </c>
      <c r="I1361" s="12" t="str">
        <f t="shared" si="87"/>
        <v>VšĮ Kauno technologijos universitetas</v>
      </c>
    </row>
    <row r="1362" spans="1:9" ht="45">
      <c r="A1362" s="11">
        <v>1360</v>
      </c>
      <c r="B1362" s="18" t="str">
        <f t="shared" si="84"/>
        <v>ĮTRAUKI IR KŪRYBINGA VISUOMENĖ</v>
      </c>
      <c r="C1362" s="18" t="str">
        <f t="shared" si="85"/>
        <v>Proveržio inovacijų kūrimo ir diegimo technologijos ir procesai</v>
      </c>
      <c r="D1362" s="18" t="str">
        <f t="shared" si="86"/>
        <v>Techninė galimybių studija</v>
      </c>
      <c r="E1362" s="124" t="s">
        <v>63</v>
      </c>
      <c r="F1362" s="135" t="s">
        <v>3038</v>
      </c>
      <c r="G1362" s="143" t="s">
        <v>2694</v>
      </c>
      <c r="H1362" s="147">
        <v>24</v>
      </c>
      <c r="I1362" s="12" t="str">
        <f t="shared" si="87"/>
        <v>Lietuvos edukologijos universitetas</v>
      </c>
    </row>
    <row r="1363" spans="1:9" ht="45">
      <c r="A1363" s="11">
        <v>1361</v>
      </c>
      <c r="B1363" s="18" t="str">
        <f t="shared" si="84"/>
        <v>ĮTRAUKI IR KŪRYBINGA VISUOMENĖ</v>
      </c>
      <c r="C1363" s="18" t="str">
        <f t="shared" si="85"/>
        <v>Proveržio inovacijų kūrimo ir diegimo technologijos ir procesai</v>
      </c>
      <c r="D1363" s="18" t="str">
        <f t="shared" si="86"/>
        <v>Techninė galimybių studija</v>
      </c>
      <c r="E1363" s="125" t="s">
        <v>63</v>
      </c>
      <c r="F1363" s="135" t="s">
        <v>2919</v>
      </c>
      <c r="G1363" s="143" t="s">
        <v>2920</v>
      </c>
      <c r="H1363" s="147">
        <v>16</v>
      </c>
      <c r="I1363" s="12" t="str">
        <f t="shared" si="87"/>
        <v>Šiaulių universitetas</v>
      </c>
    </row>
    <row r="1364" spans="1:9" ht="45">
      <c r="A1364" s="11">
        <v>1362</v>
      </c>
      <c r="B1364" s="18" t="str">
        <f t="shared" si="84"/>
        <v>ĮTRAUKI IR KŪRYBINGA VISUOMENĖ</v>
      </c>
      <c r="C1364" s="18" t="str">
        <f t="shared" si="85"/>
        <v>Proveržio inovacijų kūrimo ir diegimo technologijos ir procesai</v>
      </c>
      <c r="D1364" s="18" t="str">
        <f t="shared" si="86"/>
        <v>Techninė galimybių studija</v>
      </c>
      <c r="E1364" s="124" t="s">
        <v>63</v>
      </c>
      <c r="F1364" s="135" t="s">
        <v>3037</v>
      </c>
      <c r="G1364" s="143" t="s">
        <v>2694</v>
      </c>
      <c r="H1364" s="147">
        <v>24</v>
      </c>
      <c r="I1364" s="12" t="str">
        <f t="shared" si="87"/>
        <v>Lietuvos edukologijos universitetas</v>
      </c>
    </row>
    <row r="1365" spans="1:9" ht="195">
      <c r="A1365" s="11">
        <v>1363</v>
      </c>
      <c r="B1365" s="18" t="str">
        <f t="shared" si="84"/>
        <v>ĮTRAUKI IR KŪRYBINGA VISUOMENĖ</v>
      </c>
      <c r="C1365" s="18" t="str">
        <f t="shared" si="85"/>
        <v>Proveržio inovacijų kūrimo ir diegimo technologijos ir procesai</v>
      </c>
      <c r="D1365" s="18" t="str">
        <f t="shared" si="86"/>
        <v>Techninė galimybių studija</v>
      </c>
      <c r="E1365" s="120" t="s">
        <v>63</v>
      </c>
      <c r="F1365" s="133" t="s">
        <v>2949</v>
      </c>
      <c r="G1365" s="144" t="s">
        <v>230</v>
      </c>
      <c r="H1365" s="147">
        <v>22</v>
      </c>
      <c r="I1365" s="12" t="str">
        <f t="shared" si="87"/>
        <v>VšĮ Kauno technologijos universitetas</v>
      </c>
    </row>
    <row r="1366" spans="1:9" ht="60">
      <c r="A1366" s="11">
        <v>1364</v>
      </c>
      <c r="B1366" s="18" t="str">
        <f t="shared" si="84"/>
        <v>ĮTRAUKI IR KŪRYBINGA VISUOMENĖ</v>
      </c>
      <c r="C1366" s="18" t="str">
        <f t="shared" si="85"/>
        <v>Proveržio inovacijų kūrimo ir diegimo technologijos ir procesai</v>
      </c>
      <c r="D1366" s="18" t="str">
        <f t="shared" si="86"/>
        <v>Techninė galimybių studija</v>
      </c>
      <c r="E1366" s="120" t="s">
        <v>63</v>
      </c>
      <c r="F1366" s="133" t="s">
        <v>2947</v>
      </c>
      <c r="G1366" s="144" t="s">
        <v>230</v>
      </c>
      <c r="H1366" s="147">
        <v>22</v>
      </c>
      <c r="I1366" s="12" t="str">
        <f t="shared" si="87"/>
        <v>VšĮ Kauno technologijos universitetas</v>
      </c>
    </row>
    <row r="1367" spans="1:9" ht="60">
      <c r="A1367" s="11">
        <v>1365</v>
      </c>
      <c r="B1367" s="18" t="str">
        <f t="shared" si="84"/>
        <v>ĮTRAUKI IR KŪRYBINGA VISUOMENĖ</v>
      </c>
      <c r="C1367" s="18" t="str">
        <f t="shared" si="85"/>
        <v>Proveržio inovacijų kūrimo ir diegimo technologijos ir procesai</v>
      </c>
      <c r="D1367" s="18" t="str">
        <f t="shared" si="86"/>
        <v>Techninė galimybių studija</v>
      </c>
      <c r="E1367" s="120" t="s">
        <v>63</v>
      </c>
      <c r="F1367" s="133" t="s">
        <v>2600</v>
      </c>
      <c r="G1367" s="144" t="s">
        <v>230</v>
      </c>
      <c r="H1367" s="147">
        <v>22</v>
      </c>
      <c r="I1367" s="12" t="str">
        <f t="shared" si="87"/>
        <v>VšĮ Kauno technologijos universitetas</v>
      </c>
    </row>
    <row r="1368" spans="1:9" ht="60">
      <c r="A1368" s="11">
        <v>1366</v>
      </c>
      <c r="B1368" s="18" t="str">
        <f t="shared" si="84"/>
        <v>ĮTRAUKI IR KŪRYBINGA VISUOMENĖ</v>
      </c>
      <c r="C1368" s="18" t="str">
        <f t="shared" si="85"/>
        <v>Proveržio inovacijų kūrimo ir diegimo technologijos ir procesai</v>
      </c>
      <c r="D1368" s="18" t="str">
        <f t="shared" si="86"/>
        <v>Techninė galimybių studija</v>
      </c>
      <c r="E1368" s="120" t="s">
        <v>63</v>
      </c>
      <c r="F1368" s="133" t="s">
        <v>2601</v>
      </c>
      <c r="G1368" s="144" t="s">
        <v>230</v>
      </c>
      <c r="H1368" s="147">
        <v>22</v>
      </c>
      <c r="I1368" s="12" t="str">
        <f t="shared" si="87"/>
        <v>VšĮ Kauno technologijos universitetas</v>
      </c>
    </row>
    <row r="1369" spans="1:9" ht="120">
      <c r="A1369" s="11">
        <v>1367</v>
      </c>
      <c r="B1369" s="18" t="str">
        <f t="shared" si="84"/>
        <v>ĮTRAUKI IR KŪRYBINGA VISUOMENĖ</v>
      </c>
      <c r="C1369" s="18" t="str">
        <f t="shared" si="85"/>
        <v>Proveržio inovacijų kūrimo ir diegimo technologijos ir procesai</v>
      </c>
      <c r="D1369" s="18" t="str">
        <f t="shared" si="86"/>
        <v>Techninė galimybių studija</v>
      </c>
      <c r="E1369" s="122" t="s">
        <v>63</v>
      </c>
      <c r="F1369" s="135" t="s">
        <v>3051</v>
      </c>
      <c r="G1369" s="143" t="s">
        <v>3052</v>
      </c>
      <c r="H1369" s="147">
        <v>31</v>
      </c>
      <c r="I1369" s="12" t="str">
        <f t="shared" si="87"/>
        <v>Vytauto Didžiojo universitetas</v>
      </c>
    </row>
    <row r="1370" spans="1:9" ht="105">
      <c r="A1370" s="11">
        <v>1368</v>
      </c>
      <c r="B1370" s="18" t="str">
        <f t="shared" si="84"/>
        <v>ĮTRAUKI IR KŪRYBINGA VISUOMENĖ</v>
      </c>
      <c r="C1370" s="18" t="str">
        <f t="shared" si="85"/>
        <v>Proveržio inovacijų kūrimo ir diegimo technologijos ir procesai</v>
      </c>
      <c r="D1370" s="18" t="str">
        <f t="shared" si="86"/>
        <v>Techninė galimybių studija</v>
      </c>
      <c r="E1370" s="124" t="s">
        <v>63</v>
      </c>
      <c r="F1370" s="135" t="s">
        <v>3048</v>
      </c>
      <c r="G1370" s="143" t="s">
        <v>2703</v>
      </c>
      <c r="H1370" s="147">
        <v>26</v>
      </c>
      <c r="I1370" s="12" t="str">
        <f t="shared" si="87"/>
        <v>Lietuvos sporto universitetas</v>
      </c>
    </row>
    <row r="1371" spans="1:9" ht="210">
      <c r="A1371" s="11">
        <v>1369</v>
      </c>
      <c r="B1371" s="18" t="str">
        <f t="shared" si="84"/>
        <v>ĮTRAUKI IR KŪRYBINGA VISUOMENĖ</v>
      </c>
      <c r="C1371" s="18" t="str">
        <f t="shared" si="85"/>
        <v>Proveržio inovacijų kūrimo ir diegimo technologijos ir procesai</v>
      </c>
      <c r="D1371" s="18" t="str">
        <f t="shared" si="86"/>
        <v>Techninė galimybių studija</v>
      </c>
      <c r="E1371" s="120" t="s">
        <v>63</v>
      </c>
      <c r="F1371" s="133" t="s">
        <v>2957</v>
      </c>
      <c r="G1371" s="144" t="s">
        <v>230</v>
      </c>
      <c r="H1371" s="147">
        <v>22</v>
      </c>
      <c r="I1371" s="12" t="str">
        <f t="shared" si="87"/>
        <v>VšĮ Kauno technologijos universitetas</v>
      </c>
    </row>
    <row r="1372" spans="1:9" ht="75">
      <c r="A1372" s="11">
        <v>1370</v>
      </c>
      <c r="B1372" s="18" t="str">
        <f t="shared" si="84"/>
        <v>ĮTRAUKI IR KŪRYBINGA VISUOMENĖ</v>
      </c>
      <c r="C1372" s="18" t="str">
        <f t="shared" si="85"/>
        <v>Proveržio inovacijų kūrimo ir diegimo technologijos ir procesai</v>
      </c>
      <c r="D1372" s="18" t="str">
        <f t="shared" si="86"/>
        <v>Techninė galimybių studija</v>
      </c>
      <c r="E1372" s="124" t="s">
        <v>63</v>
      </c>
      <c r="F1372" s="135" t="s">
        <v>2887</v>
      </c>
      <c r="G1372" s="143" t="s">
        <v>2888</v>
      </c>
      <c r="H1372" s="147">
        <v>1</v>
      </c>
      <c r="I1372" s="12" t="str">
        <f t="shared" si="87"/>
        <v>Viešoji įstaiga Socialinių mokslų kolegija</v>
      </c>
    </row>
    <row r="1373" spans="1:9" ht="60">
      <c r="A1373" s="11">
        <v>1371</v>
      </c>
      <c r="B1373" s="18" t="str">
        <f t="shared" si="84"/>
        <v>ĮTRAUKI IR KŪRYBINGA VISUOMENĖ</v>
      </c>
      <c r="C1373" s="18" t="str">
        <f t="shared" si="85"/>
        <v>Proveržio inovacijų kūrimo ir diegimo technologijos ir procesai</v>
      </c>
      <c r="D1373" s="18" t="str">
        <f t="shared" si="86"/>
        <v>Techninė galimybių studija</v>
      </c>
      <c r="E1373" s="120" t="s">
        <v>63</v>
      </c>
      <c r="F1373" s="133" t="s">
        <v>2953</v>
      </c>
      <c r="G1373" s="144" t="s">
        <v>230</v>
      </c>
      <c r="H1373" s="147">
        <v>22</v>
      </c>
      <c r="I1373" s="12" t="str">
        <f t="shared" si="87"/>
        <v>VšĮ Kauno technologijos universitetas</v>
      </c>
    </row>
    <row r="1374" spans="1:9" ht="60">
      <c r="A1374" s="11">
        <v>1372</v>
      </c>
      <c r="B1374" s="18" t="str">
        <f t="shared" si="84"/>
        <v>ĮTRAUKI IR KŪRYBINGA VISUOMENĖ</v>
      </c>
      <c r="C1374" s="18" t="str">
        <f t="shared" si="85"/>
        <v>Proveržio inovacijų kūrimo ir diegimo technologijos ir procesai</v>
      </c>
      <c r="D1374" s="18" t="str">
        <f t="shared" si="86"/>
        <v>Techninė galimybių studija</v>
      </c>
      <c r="E1374" s="120" t="s">
        <v>63</v>
      </c>
      <c r="F1374" s="133" t="s">
        <v>2948</v>
      </c>
      <c r="G1374" s="144" t="s">
        <v>230</v>
      </c>
      <c r="H1374" s="147">
        <v>22</v>
      </c>
      <c r="I1374" s="12" t="str">
        <f t="shared" si="87"/>
        <v>VšĮ Kauno technologijos universitetas</v>
      </c>
    </row>
    <row r="1375" spans="1:9" ht="60">
      <c r="A1375" s="11">
        <v>1373</v>
      </c>
      <c r="B1375" s="18" t="str">
        <f t="shared" si="84"/>
        <v>ĮTRAUKI IR KŪRYBINGA VISUOMENĖ</v>
      </c>
      <c r="C1375" s="18" t="str">
        <f t="shared" si="85"/>
        <v>Proveržio inovacijų kūrimo ir diegimo technologijos ir procesai</v>
      </c>
      <c r="D1375" s="18" t="str">
        <f t="shared" si="86"/>
        <v>Techninė galimybių studija</v>
      </c>
      <c r="E1375" s="120" t="s">
        <v>63</v>
      </c>
      <c r="F1375" s="133" t="s">
        <v>2992</v>
      </c>
      <c r="G1375" s="144" t="s">
        <v>230</v>
      </c>
      <c r="H1375" s="147">
        <v>22</v>
      </c>
      <c r="I1375" s="12" t="str">
        <f t="shared" si="87"/>
        <v>VšĮ Kauno technologijos universitetas</v>
      </c>
    </row>
    <row r="1376" spans="1:9" ht="225">
      <c r="A1376" s="11">
        <v>1374</v>
      </c>
      <c r="B1376" s="18" t="str">
        <f t="shared" si="84"/>
        <v>ĮTRAUKI IR KŪRYBINGA VISUOMENĖ</v>
      </c>
      <c r="C1376" s="18" t="str">
        <f t="shared" si="85"/>
        <v>Proveržio inovacijų kūrimo ir diegimo technologijos ir procesai</v>
      </c>
      <c r="D1376" s="18" t="str">
        <f t="shared" si="86"/>
        <v>Techninė galimybių studija</v>
      </c>
      <c r="E1376" s="120" t="s">
        <v>63</v>
      </c>
      <c r="F1376" s="133" t="s">
        <v>2950</v>
      </c>
      <c r="G1376" s="144" t="s">
        <v>230</v>
      </c>
      <c r="H1376" s="147">
        <v>22</v>
      </c>
      <c r="I1376" s="12" t="str">
        <f t="shared" si="87"/>
        <v>VšĮ Kauno technologijos universitetas</v>
      </c>
    </row>
    <row r="1377" spans="1:9" ht="75">
      <c r="A1377" s="11">
        <v>1375</v>
      </c>
      <c r="B1377" s="18" t="str">
        <f t="shared" si="84"/>
        <v>ĮTRAUKI IR KŪRYBINGA VISUOMENĖ</v>
      </c>
      <c r="C1377" s="18" t="str">
        <f t="shared" si="85"/>
        <v>Proveržio inovacijų kūrimo ir diegimo technologijos ir procesai</v>
      </c>
      <c r="D1377" s="18" t="str">
        <f t="shared" si="86"/>
        <v>Techninė galimybių studija</v>
      </c>
      <c r="E1377" s="124" t="s">
        <v>63</v>
      </c>
      <c r="F1377" s="135" t="s">
        <v>2904</v>
      </c>
      <c r="G1377" s="143" t="s">
        <v>2558</v>
      </c>
      <c r="H1377" s="147">
        <v>6</v>
      </c>
      <c r="I1377" s="12" t="str">
        <f t="shared" si="87"/>
        <v>VšĮ „Ateities visuomenės institutas“</v>
      </c>
    </row>
    <row r="1378" spans="1:9" ht="60">
      <c r="A1378" s="11">
        <v>1376</v>
      </c>
      <c r="B1378" s="18" t="str">
        <f t="shared" si="84"/>
        <v>ĮTRAUKI IR KŪRYBINGA VISUOMENĖ</v>
      </c>
      <c r="C1378" s="18" t="str">
        <f t="shared" si="85"/>
        <v>Proveržio inovacijų kūrimo ir diegimo technologijos ir procesai</v>
      </c>
      <c r="D1378" s="18" t="str">
        <f t="shared" si="86"/>
        <v>Techninė galimybių studija</v>
      </c>
      <c r="E1378" s="124" t="s">
        <v>63</v>
      </c>
      <c r="F1378" s="135" t="s">
        <v>3075</v>
      </c>
      <c r="G1378" s="143" t="s">
        <v>1839</v>
      </c>
      <c r="H1378" s="147">
        <v>35</v>
      </c>
      <c r="I1378" s="12" t="str">
        <f t="shared" si="87"/>
        <v>Vilniaus verslo kolegija</v>
      </c>
    </row>
    <row r="1379" spans="1:9" ht="60">
      <c r="A1379" s="11">
        <v>1377</v>
      </c>
      <c r="B1379" s="18" t="str">
        <f t="shared" si="84"/>
        <v>ĮTRAUKI IR KŪRYBINGA VISUOMENĖ</v>
      </c>
      <c r="C1379" s="18" t="str">
        <f t="shared" si="85"/>
        <v>Proveržio inovacijų kūrimo ir diegimo technologijos ir procesai</v>
      </c>
      <c r="D1379" s="18" t="str">
        <f t="shared" si="86"/>
        <v>Techninė galimybių studija</v>
      </c>
      <c r="E1379" s="120" t="s">
        <v>63</v>
      </c>
      <c r="F1379" s="133" t="s">
        <v>2985</v>
      </c>
      <c r="G1379" s="144" t="s">
        <v>230</v>
      </c>
      <c r="H1379" s="147">
        <v>22</v>
      </c>
      <c r="I1379" s="12" t="str">
        <f t="shared" si="87"/>
        <v>VšĮ Kauno technologijos universitetas</v>
      </c>
    </row>
    <row r="1380" spans="1:9" ht="90">
      <c r="A1380" s="11">
        <v>1378</v>
      </c>
      <c r="B1380" s="18" t="str">
        <f t="shared" si="84"/>
        <v>ĮTRAUKI IR KŪRYBINGA VISUOMENĖ</v>
      </c>
      <c r="C1380" s="18" t="str">
        <f t="shared" si="85"/>
        <v>Proveržio inovacijų kūrimo ir diegimo technologijos ir procesai</v>
      </c>
      <c r="D1380" s="18" t="str">
        <f t="shared" si="86"/>
        <v>Techninė galimybių studija</v>
      </c>
      <c r="E1380" s="124" t="s">
        <v>63</v>
      </c>
      <c r="F1380" s="135" t="s">
        <v>2902</v>
      </c>
      <c r="G1380" s="143" t="s">
        <v>2558</v>
      </c>
      <c r="H1380" s="147">
        <v>6</v>
      </c>
      <c r="I1380" s="12" t="str">
        <f t="shared" si="87"/>
        <v>VšĮ „Ateities visuomenės institutas“</v>
      </c>
    </row>
    <row r="1381" spans="1:9" ht="120">
      <c r="A1381" s="11">
        <v>1379</v>
      </c>
      <c r="B1381" s="18" t="str">
        <f t="shared" si="84"/>
        <v>ĮTRAUKI IR KŪRYBINGA VISUOMENĖ</v>
      </c>
      <c r="C1381" s="18" t="str">
        <f t="shared" si="85"/>
        <v>Proveržio inovacijų kūrimo ir diegimo technologijos ir procesai</v>
      </c>
      <c r="D1381" s="18" t="str">
        <f t="shared" si="86"/>
        <v>Techninė galimybių studija</v>
      </c>
      <c r="E1381" s="124" t="s">
        <v>63</v>
      </c>
      <c r="F1381" s="135" t="s">
        <v>2897</v>
      </c>
      <c r="G1381" s="143" t="s">
        <v>2558</v>
      </c>
      <c r="H1381" s="147">
        <v>6</v>
      </c>
      <c r="I1381" s="12" t="str">
        <f t="shared" si="87"/>
        <v>VšĮ „Ateities visuomenės institutas“</v>
      </c>
    </row>
    <row r="1382" spans="1:9" ht="240">
      <c r="A1382" s="11">
        <v>1380</v>
      </c>
      <c r="B1382" s="18" t="str">
        <f t="shared" si="84"/>
        <v>ĮTRAUKI IR KŪRYBINGA VISUOMENĖ</v>
      </c>
      <c r="C1382" s="18" t="str">
        <f t="shared" si="85"/>
        <v>Proveržio inovacijų kūrimo ir diegimo technologijos ir procesai</v>
      </c>
      <c r="D1382" s="18" t="str">
        <f t="shared" si="86"/>
        <v>Techninė galimybių studija</v>
      </c>
      <c r="E1382" s="124" t="s">
        <v>63</v>
      </c>
      <c r="F1382" s="135" t="s">
        <v>2899</v>
      </c>
      <c r="G1382" s="143" t="s">
        <v>2558</v>
      </c>
      <c r="H1382" s="147">
        <v>6</v>
      </c>
      <c r="I1382" s="12" t="str">
        <f t="shared" si="87"/>
        <v>VšĮ „Ateities visuomenės institutas“</v>
      </c>
    </row>
    <row r="1383" spans="1:9" ht="135">
      <c r="A1383" s="11">
        <v>1381</v>
      </c>
      <c r="B1383" s="18" t="str">
        <f t="shared" si="84"/>
        <v>ĮTRAUKI IR KŪRYBINGA VISUOMENĖ</v>
      </c>
      <c r="C1383" s="18" t="str">
        <f t="shared" si="85"/>
        <v>Proveržio inovacijų kūrimo ir diegimo technologijos ir procesai</v>
      </c>
      <c r="D1383" s="18" t="str">
        <f t="shared" si="86"/>
        <v>Techninė galimybių studija</v>
      </c>
      <c r="E1383" s="124" t="s">
        <v>63</v>
      </c>
      <c r="F1383" s="135" t="s">
        <v>2898</v>
      </c>
      <c r="G1383" s="143" t="s">
        <v>2558</v>
      </c>
      <c r="H1383" s="147">
        <v>6</v>
      </c>
      <c r="I1383" s="12" t="str">
        <f t="shared" si="87"/>
        <v>VšĮ „Ateities visuomenės institutas“</v>
      </c>
    </row>
    <row r="1384" spans="1:9" ht="60">
      <c r="A1384" s="11">
        <v>1382</v>
      </c>
      <c r="B1384" s="18" t="str">
        <f t="shared" si="84"/>
        <v>ĮTRAUKI IR KŪRYBINGA VISUOMENĖ</v>
      </c>
      <c r="C1384" s="18" t="str">
        <f t="shared" si="85"/>
        <v>Proveržio inovacijų kūrimo ir diegimo technologijos ir procesai</v>
      </c>
      <c r="D1384" s="18" t="str">
        <f t="shared" si="86"/>
        <v>Techninė galimybių studija</v>
      </c>
      <c r="E1384" s="120" t="s">
        <v>63</v>
      </c>
      <c r="F1384" s="133" t="s">
        <v>2958</v>
      </c>
      <c r="G1384" s="144" t="s">
        <v>230</v>
      </c>
      <c r="H1384" s="147">
        <v>22</v>
      </c>
      <c r="I1384" s="12" t="str">
        <f t="shared" si="87"/>
        <v>VšĮ Kauno technologijos universitetas</v>
      </c>
    </row>
    <row r="1385" spans="1:9" ht="60">
      <c r="A1385" s="11">
        <v>1383</v>
      </c>
      <c r="B1385" s="18" t="str">
        <f t="shared" si="84"/>
        <v>ĮTRAUKI IR KŪRYBINGA VISUOMENĖ</v>
      </c>
      <c r="C1385" s="18" t="str">
        <f t="shared" si="85"/>
        <v>Proveržio inovacijų kūrimo ir diegimo technologijos ir procesai</v>
      </c>
      <c r="D1385" s="18" t="str">
        <f t="shared" si="86"/>
        <v>Techninė galimybių studija</v>
      </c>
      <c r="E1385" s="120" t="s">
        <v>63</v>
      </c>
      <c r="F1385" s="133" t="s">
        <v>2602</v>
      </c>
      <c r="G1385" s="144" t="s">
        <v>230</v>
      </c>
      <c r="H1385" s="147">
        <v>22</v>
      </c>
      <c r="I1385" s="12" t="str">
        <f t="shared" si="87"/>
        <v>VšĮ Kauno technologijos universitetas</v>
      </c>
    </row>
    <row r="1386" spans="1:9" ht="90">
      <c r="A1386" s="11">
        <v>1384</v>
      </c>
      <c r="B1386" s="18" t="str">
        <f t="shared" si="84"/>
        <v>ĮTRAUKI IR KŪRYBINGA VISUOMENĖ</v>
      </c>
      <c r="C1386" s="18" t="str">
        <f t="shared" si="85"/>
        <v>Proveržio inovacijų kūrimo ir diegimo technologijos ir procesai</v>
      </c>
      <c r="D1386" s="18" t="str">
        <f t="shared" si="86"/>
        <v>Techninė galimybių studija</v>
      </c>
      <c r="E1386" s="124" t="s">
        <v>63</v>
      </c>
      <c r="F1386" s="135" t="s">
        <v>3050</v>
      </c>
      <c r="G1386" s="143" t="s">
        <v>2710</v>
      </c>
      <c r="H1386" s="147">
        <v>28</v>
      </c>
      <c r="I1386" s="12" t="str">
        <f t="shared" si="87"/>
        <v>Vilniaus technologijų ir dizaino kolegija</v>
      </c>
    </row>
    <row r="1387" spans="1:9" ht="45">
      <c r="A1387" s="11">
        <v>1385</v>
      </c>
      <c r="B1387" s="18" t="str">
        <f t="shared" si="84"/>
        <v>ĮTRAUKI IR KŪRYBINGA VISUOMENĖ</v>
      </c>
      <c r="C1387" s="18" t="str">
        <f t="shared" si="85"/>
        <v>Proveržio inovacijų kūrimo ir diegimo technologijos ir procesai</v>
      </c>
      <c r="D1387" s="18" t="str">
        <f t="shared" si="86"/>
        <v>Techninė galimybių studija</v>
      </c>
      <c r="E1387" s="122" t="s">
        <v>63</v>
      </c>
      <c r="F1387" s="135" t="s">
        <v>3056</v>
      </c>
      <c r="G1387" s="143" t="s">
        <v>3057</v>
      </c>
      <c r="H1387" s="147">
        <v>32</v>
      </c>
      <c r="I1387" s="12" t="str">
        <f t="shared" si="87"/>
        <v>Vilniaus universitetas</v>
      </c>
    </row>
    <row r="1388" spans="1:9" ht="60">
      <c r="A1388" s="11">
        <v>1386</v>
      </c>
      <c r="B1388" s="18" t="str">
        <f t="shared" si="84"/>
        <v>ĮTRAUKI IR KŪRYBINGA VISUOMENĖ</v>
      </c>
      <c r="C1388" s="18" t="str">
        <f t="shared" si="85"/>
        <v>Proveržio inovacijų kūrimo ir diegimo technologijos ir procesai</v>
      </c>
      <c r="D1388" s="18" t="str">
        <f t="shared" si="86"/>
        <v>Techninė galimybių studija</v>
      </c>
      <c r="E1388" s="156" t="s">
        <v>63</v>
      </c>
      <c r="F1388" s="140" t="s">
        <v>3073</v>
      </c>
      <c r="G1388" s="161" t="s">
        <v>540</v>
      </c>
      <c r="H1388" s="147">
        <v>33</v>
      </c>
      <c r="I1388" s="12" t="str">
        <f t="shared" si="87"/>
        <v>Vilniaus Gedimino technikos universitetas</v>
      </c>
    </row>
    <row r="1389" spans="1:9" ht="75">
      <c r="A1389" s="11">
        <v>1387</v>
      </c>
      <c r="B1389" s="18" t="str">
        <f t="shared" si="84"/>
        <v>ĮTRAUKI IR KŪRYBINGA VISUOMENĖ</v>
      </c>
      <c r="C1389" s="18" t="str">
        <f t="shared" si="85"/>
        <v>Proveržio inovacijų kūrimo ir diegimo technologijos ir procesai</v>
      </c>
      <c r="D1389" s="18" t="str">
        <f t="shared" si="86"/>
        <v>Techninė galimybių studija</v>
      </c>
      <c r="E1389" s="124" t="s">
        <v>63</v>
      </c>
      <c r="F1389" s="135" t="s">
        <v>2892</v>
      </c>
      <c r="G1389" s="143" t="s">
        <v>2546</v>
      </c>
      <c r="H1389" s="147">
        <v>1</v>
      </c>
      <c r="I1389" s="12" t="str">
        <f t="shared" si="87"/>
        <v>Viešoji įstaiga Socialinių mokslų kolegija</v>
      </c>
    </row>
    <row r="1390" spans="1:9" ht="75">
      <c r="A1390" s="11">
        <v>1388</v>
      </c>
      <c r="B1390" s="18" t="str">
        <f t="shared" si="84"/>
        <v>ĮTRAUKI IR KŪRYBINGA VISUOMENĖ</v>
      </c>
      <c r="C1390" s="18" t="str">
        <f t="shared" si="85"/>
        <v>Proveržio inovacijų kūrimo ir diegimo technologijos ir procesai</v>
      </c>
      <c r="D1390" s="18" t="str">
        <f t="shared" si="86"/>
        <v>Techninė galimybių studija</v>
      </c>
      <c r="E1390" s="122" t="s">
        <v>63</v>
      </c>
      <c r="F1390" s="135" t="s">
        <v>3158</v>
      </c>
      <c r="G1390" s="143" t="s">
        <v>3159</v>
      </c>
      <c r="H1390" s="147">
        <v>31</v>
      </c>
      <c r="I1390" s="12" t="str">
        <f t="shared" si="87"/>
        <v>Vytauto Didžiojo universitetas</v>
      </c>
    </row>
    <row r="1391" spans="1:9" ht="300">
      <c r="A1391" s="11">
        <v>1389</v>
      </c>
      <c r="B1391" s="18" t="str">
        <f t="shared" si="84"/>
        <v>ĮTRAUKI IR KŪRYBINGA VISUOMENĖ</v>
      </c>
      <c r="C1391" s="18" t="str">
        <f t="shared" si="85"/>
        <v>Proveržio inovacijų kūrimo ir diegimo technologijos ir procesai</v>
      </c>
      <c r="D1391" s="18" t="str">
        <f t="shared" si="86"/>
        <v>Techninė galimybių studija</v>
      </c>
      <c r="E1391" s="122" t="s">
        <v>63</v>
      </c>
      <c r="F1391" s="135" t="s">
        <v>2909</v>
      </c>
      <c r="G1391" s="143" t="s">
        <v>1902</v>
      </c>
      <c r="H1391" s="147">
        <v>13</v>
      </c>
      <c r="I1391" s="12" t="str">
        <f t="shared" si="87"/>
        <v>Mykolo Romerio universitetas</v>
      </c>
    </row>
    <row r="1392" spans="1:9" ht="60">
      <c r="A1392" s="11">
        <v>1390</v>
      </c>
      <c r="B1392" s="18" t="str">
        <f t="shared" si="84"/>
        <v>ĮTRAUKI IR KŪRYBINGA VISUOMENĖ</v>
      </c>
      <c r="C1392" s="18" t="str">
        <f t="shared" si="85"/>
        <v>Proveržio inovacijų kūrimo ir diegimo technologijos ir procesai</v>
      </c>
      <c r="D1392" s="18" t="str">
        <f t="shared" si="86"/>
        <v>Techninė galimybių studija</v>
      </c>
      <c r="E1392" s="122" t="s">
        <v>63</v>
      </c>
      <c r="F1392" s="135" t="s">
        <v>3078</v>
      </c>
      <c r="G1392" s="143" t="s">
        <v>1839</v>
      </c>
      <c r="H1392" s="147">
        <v>35</v>
      </c>
      <c r="I1392" s="12" t="str">
        <f t="shared" si="87"/>
        <v>Vilniaus verslo kolegija</v>
      </c>
    </row>
    <row r="1393" spans="1:9" ht="60">
      <c r="A1393" s="11">
        <v>1391</v>
      </c>
      <c r="B1393" s="18" t="str">
        <f t="shared" si="84"/>
        <v>ĮTRAUKI IR KŪRYBINGA VISUOMENĖ</v>
      </c>
      <c r="C1393" s="18" t="str">
        <f t="shared" si="85"/>
        <v>Proveržio inovacijų kūrimo ir diegimo technologijos ir procesai</v>
      </c>
      <c r="D1393" s="18" t="str">
        <f t="shared" si="86"/>
        <v>Techninė galimybių studija</v>
      </c>
      <c r="E1393" s="122" t="s">
        <v>63</v>
      </c>
      <c r="F1393" s="135" t="s">
        <v>3055</v>
      </c>
      <c r="G1393" s="143" t="s">
        <v>440</v>
      </c>
      <c r="H1393" s="147">
        <v>32</v>
      </c>
      <c r="I1393" s="12" t="str">
        <f t="shared" si="87"/>
        <v>Vilniaus universitetas</v>
      </c>
    </row>
    <row r="1394" spans="1:9" ht="60">
      <c r="A1394" s="11">
        <v>1392</v>
      </c>
      <c r="B1394" s="18" t="str">
        <f t="shared" si="84"/>
        <v>ĮTRAUKI IR KŪRYBINGA VISUOMENĖ</v>
      </c>
      <c r="C1394" s="18" t="str">
        <f t="shared" si="85"/>
        <v>Proveržio inovacijų kūrimo ir diegimo technologijos ir procesai</v>
      </c>
      <c r="D1394" s="18" t="str">
        <f t="shared" si="86"/>
        <v>Techninė galimybių studija</v>
      </c>
      <c r="E1394" s="130" t="s">
        <v>63</v>
      </c>
      <c r="F1394" s="138" t="s">
        <v>2625</v>
      </c>
      <c r="G1394" s="144" t="s">
        <v>230</v>
      </c>
      <c r="H1394" s="147">
        <v>22</v>
      </c>
      <c r="I1394" s="12" t="str">
        <f t="shared" si="87"/>
        <v>VšĮ Kauno technologijos universitetas</v>
      </c>
    </row>
    <row r="1395" spans="1:9" ht="75">
      <c r="A1395" s="11">
        <v>1393</v>
      </c>
      <c r="B1395" s="18" t="str">
        <f t="shared" si="84"/>
        <v>ĮTRAUKI IR KŪRYBINGA VISUOMENĖ</v>
      </c>
      <c r="C1395" s="18" t="str">
        <f t="shared" si="85"/>
        <v>Proveržio inovacijų kūrimo ir diegimo technologijos ir procesai</v>
      </c>
      <c r="D1395" s="18" t="str">
        <f t="shared" si="86"/>
        <v>Techninė galimybių studija</v>
      </c>
      <c r="E1395" s="124" t="s">
        <v>63</v>
      </c>
      <c r="F1395" s="135" t="s">
        <v>2885</v>
      </c>
      <c r="G1395" s="143" t="s">
        <v>2379</v>
      </c>
      <c r="H1395" s="147">
        <v>1</v>
      </c>
      <c r="I1395" s="12" t="str">
        <f t="shared" si="87"/>
        <v>Viešoji įstaiga Socialinių mokslų kolegija</v>
      </c>
    </row>
    <row r="1396" spans="1:9" ht="45">
      <c r="A1396" s="11">
        <v>1394</v>
      </c>
      <c r="B1396" s="18" t="str">
        <f t="shared" si="84"/>
        <v>ĮTRAUKI IR KŪRYBINGA VISUOMENĖ</v>
      </c>
      <c r="C1396" s="18" t="str">
        <f t="shared" si="85"/>
        <v>Proveržio inovacijų kūrimo ir diegimo technologijos ir procesai</v>
      </c>
      <c r="D1396" s="18" t="str">
        <f t="shared" si="86"/>
        <v>Techninė galimybių studija</v>
      </c>
      <c r="E1396" s="125" t="s">
        <v>63</v>
      </c>
      <c r="F1396" s="135" t="s">
        <v>2923</v>
      </c>
      <c r="G1396" s="143" t="s">
        <v>2924</v>
      </c>
      <c r="H1396" s="147">
        <v>16</v>
      </c>
      <c r="I1396" s="12" t="str">
        <f t="shared" si="87"/>
        <v>Šiaulių universitetas</v>
      </c>
    </row>
    <row r="1397" spans="1:9" ht="45">
      <c r="A1397" s="11">
        <v>1395</v>
      </c>
      <c r="B1397" s="18" t="str">
        <f t="shared" si="84"/>
        <v>ĮTRAUKI IR KŪRYBINGA VISUOMENĖ</v>
      </c>
      <c r="C1397" s="18" t="str">
        <f t="shared" si="85"/>
        <v>Proveržio inovacijų kūrimo ir diegimo technologijos ir procesai</v>
      </c>
      <c r="D1397" s="18" t="str">
        <f t="shared" si="86"/>
        <v>Techninė galimybių studija</v>
      </c>
      <c r="E1397" s="124" t="s">
        <v>63</v>
      </c>
      <c r="F1397" s="135" t="s">
        <v>3044</v>
      </c>
      <c r="G1397" s="143" t="s">
        <v>3045</v>
      </c>
      <c r="H1397" s="147">
        <v>25</v>
      </c>
      <c r="I1397" s="12" t="str">
        <f t="shared" si="87"/>
        <v>VšĮ Lietuvos verslo kolegija</v>
      </c>
    </row>
    <row r="1398" spans="1:9" ht="60">
      <c r="A1398" s="11">
        <v>1396</v>
      </c>
      <c r="B1398" s="18" t="str">
        <f t="shared" si="84"/>
        <v>ĮTRAUKI IR KŪRYBINGA VISUOMENĖ</v>
      </c>
      <c r="C1398" s="18" t="str">
        <f t="shared" si="85"/>
        <v>Proveržio inovacijų kūrimo ir diegimo technologijos ir procesai</v>
      </c>
      <c r="D1398" s="18" t="str">
        <f t="shared" si="86"/>
        <v>Techninė galimybių studija</v>
      </c>
      <c r="E1398" s="120" t="s">
        <v>63</v>
      </c>
      <c r="F1398" s="133" t="s">
        <v>2999</v>
      </c>
      <c r="G1398" s="144" t="s">
        <v>230</v>
      </c>
      <c r="H1398" s="147">
        <v>22</v>
      </c>
      <c r="I1398" s="12" t="str">
        <f t="shared" si="87"/>
        <v>VšĮ Kauno technologijos universitetas</v>
      </c>
    </row>
    <row r="1399" spans="1:9" ht="60">
      <c r="A1399" s="11">
        <v>1397</v>
      </c>
      <c r="B1399" s="18" t="str">
        <f t="shared" si="84"/>
        <v>ĮTRAUKI IR KŪRYBINGA VISUOMENĖ</v>
      </c>
      <c r="C1399" s="18" t="str">
        <f t="shared" si="85"/>
        <v>Proveržio inovacijų kūrimo ir diegimo technologijos ir procesai</v>
      </c>
      <c r="D1399" s="18" t="str">
        <f t="shared" si="86"/>
        <v>Techninė galimybių studija</v>
      </c>
      <c r="E1399" s="124" t="s">
        <v>63</v>
      </c>
      <c r="F1399" s="135" t="s">
        <v>3196</v>
      </c>
      <c r="G1399" s="143" t="s">
        <v>2821</v>
      </c>
      <c r="H1399" s="147">
        <v>30</v>
      </c>
      <c r="I1399" s="12" t="str">
        <f t="shared" si="87"/>
        <v>VšĮ Vilniaus universiteto Tarptautinio verslo mokykla</v>
      </c>
    </row>
    <row r="1400" spans="1:9" ht="60">
      <c r="A1400" s="11">
        <v>1398</v>
      </c>
      <c r="B1400" s="18" t="str">
        <f t="shared" si="84"/>
        <v>ĮTRAUKI IR KŪRYBINGA VISUOMENĖ</v>
      </c>
      <c r="C1400" s="18" t="str">
        <f t="shared" si="85"/>
        <v>Proveržio inovacijų kūrimo ir diegimo technologijos ir procesai</v>
      </c>
      <c r="D1400" s="18" t="str">
        <f t="shared" si="86"/>
        <v>Techninė galimybių studija</v>
      </c>
      <c r="E1400" s="122" t="s">
        <v>63</v>
      </c>
      <c r="F1400" s="135" t="s">
        <v>3074</v>
      </c>
      <c r="G1400" s="143" t="s">
        <v>1839</v>
      </c>
      <c r="H1400" s="147">
        <v>35</v>
      </c>
      <c r="I1400" s="12" t="str">
        <f t="shared" si="87"/>
        <v>Vilniaus verslo kolegija</v>
      </c>
    </row>
    <row r="1401" spans="1:9" ht="60">
      <c r="A1401" s="11">
        <v>1399</v>
      </c>
      <c r="B1401" s="18" t="str">
        <f t="shared" si="84"/>
        <v>ĮTRAUKI IR KŪRYBINGA VISUOMENĖ</v>
      </c>
      <c r="C1401" s="18" t="str">
        <f t="shared" si="85"/>
        <v>Proveržio inovacijų kūrimo ir diegimo technologijos ir procesai</v>
      </c>
      <c r="D1401" s="18" t="str">
        <f t="shared" si="86"/>
        <v>Techninė galimybių studija</v>
      </c>
      <c r="E1401" s="122" t="s">
        <v>63</v>
      </c>
      <c r="F1401" s="135" t="s">
        <v>2732</v>
      </c>
      <c r="G1401" s="143" t="s">
        <v>464</v>
      </c>
      <c r="H1401" s="147">
        <v>33</v>
      </c>
      <c r="I1401" s="12" t="str">
        <f t="shared" si="87"/>
        <v>Vilniaus Gedimino technikos universitetas</v>
      </c>
    </row>
    <row r="1402" spans="1:9" ht="60">
      <c r="A1402" s="11">
        <v>1400</v>
      </c>
      <c r="B1402" s="18" t="str">
        <f t="shared" si="84"/>
        <v>ĮTRAUKI IR KŪRYBINGA VISUOMENĖ</v>
      </c>
      <c r="C1402" s="18" t="str">
        <f t="shared" si="85"/>
        <v>Proveržio inovacijų kūrimo ir diegimo technologijos ir procesai</v>
      </c>
      <c r="D1402" s="18" t="str">
        <f t="shared" si="86"/>
        <v>Techninė galimybių studija</v>
      </c>
      <c r="E1402" s="120" t="s">
        <v>63</v>
      </c>
      <c r="F1402" s="133" t="s">
        <v>2989</v>
      </c>
      <c r="G1402" s="144" t="s">
        <v>230</v>
      </c>
      <c r="H1402" s="147">
        <v>22</v>
      </c>
      <c r="I1402" s="12" t="str">
        <f t="shared" si="87"/>
        <v>VšĮ Kauno technologijos universitetas</v>
      </c>
    </row>
    <row r="1403" spans="1:9" ht="135">
      <c r="A1403" s="11">
        <v>1401</v>
      </c>
      <c r="B1403" s="18" t="str">
        <f t="shared" si="84"/>
        <v>ĮTRAUKI IR KŪRYBINGA VISUOMENĖ</v>
      </c>
      <c r="C1403" s="18" t="str">
        <f t="shared" si="85"/>
        <v>Proveržio inovacijų kūrimo ir diegimo technologijos ir procesai</v>
      </c>
      <c r="D1403" s="18" t="str">
        <f t="shared" si="86"/>
        <v>Techninė galimybių studija</v>
      </c>
      <c r="E1403" s="124" t="s">
        <v>63</v>
      </c>
      <c r="F1403" s="135" t="s">
        <v>2914</v>
      </c>
      <c r="G1403" s="143" t="s">
        <v>1902</v>
      </c>
      <c r="H1403" s="147">
        <v>13</v>
      </c>
      <c r="I1403" s="12" t="str">
        <f t="shared" si="87"/>
        <v>Mykolo Romerio universitetas</v>
      </c>
    </row>
    <row r="1404" spans="1:9" ht="60">
      <c r="A1404" s="11">
        <v>1402</v>
      </c>
      <c r="B1404" s="18" t="str">
        <f t="shared" si="84"/>
        <v>ĮTRAUKI IR KŪRYBINGA VISUOMENĖ</v>
      </c>
      <c r="C1404" s="18" t="str">
        <f t="shared" si="85"/>
        <v>Proveržio inovacijų kūrimo ir diegimo technologijos ir procesai</v>
      </c>
      <c r="D1404" s="18" t="str">
        <f t="shared" si="86"/>
        <v>Techninė galimybių studija</v>
      </c>
      <c r="E1404" s="120" t="s">
        <v>63</v>
      </c>
      <c r="F1404" s="133" t="s">
        <v>2959</v>
      </c>
      <c r="G1404" s="144" t="s">
        <v>230</v>
      </c>
      <c r="H1404" s="147">
        <v>22</v>
      </c>
      <c r="I1404" s="12" t="str">
        <f t="shared" si="87"/>
        <v>VšĮ Kauno technologijos universitetas</v>
      </c>
    </row>
    <row r="1405" spans="1:9" ht="45">
      <c r="A1405" s="11">
        <v>1403</v>
      </c>
      <c r="B1405" s="18" t="str">
        <f t="shared" si="84"/>
        <v>ĮTRAUKI IR KŪRYBINGA VISUOMENĖ</v>
      </c>
      <c r="C1405" s="18" t="str">
        <f t="shared" si="85"/>
        <v>Proveržio inovacijų kūrimo ir diegimo technologijos ir procesai</v>
      </c>
      <c r="D1405" s="18" t="str">
        <f t="shared" si="86"/>
        <v>Techninė galimybių studija</v>
      </c>
      <c r="E1405" s="124" t="s">
        <v>63</v>
      </c>
      <c r="F1405" s="135" t="s">
        <v>2573</v>
      </c>
      <c r="G1405" s="143" t="s">
        <v>1902</v>
      </c>
      <c r="H1405" s="147">
        <v>13</v>
      </c>
      <c r="I1405" s="12" t="str">
        <f t="shared" si="87"/>
        <v>Mykolo Romerio universitetas</v>
      </c>
    </row>
    <row r="1406" spans="1:9" ht="285">
      <c r="A1406" s="11">
        <v>1404</v>
      </c>
      <c r="B1406" s="18" t="str">
        <f t="shared" si="84"/>
        <v>ĮTRAUKI IR KŪRYBINGA VISUOMENĖ</v>
      </c>
      <c r="C1406" s="18" t="str">
        <f t="shared" si="85"/>
        <v>Proveržio inovacijų kūrimo ir diegimo technologijos ir procesai</v>
      </c>
      <c r="D1406" s="18" t="str">
        <f t="shared" si="86"/>
        <v>Techninė galimybių studija</v>
      </c>
      <c r="E1406" s="122" t="s">
        <v>63</v>
      </c>
      <c r="F1406" s="135" t="s">
        <v>2907</v>
      </c>
      <c r="G1406" s="143" t="s">
        <v>1902</v>
      </c>
      <c r="H1406" s="147">
        <v>13</v>
      </c>
      <c r="I1406" s="12" t="str">
        <f t="shared" si="87"/>
        <v>Mykolo Romerio universitetas</v>
      </c>
    </row>
    <row r="1407" spans="1:9" ht="240">
      <c r="A1407" s="11">
        <v>1405</v>
      </c>
      <c r="B1407" s="18" t="str">
        <f t="shared" si="84"/>
        <v>ĮTRAUKI IR KŪRYBINGA VISUOMENĖ</v>
      </c>
      <c r="C1407" s="18" t="str">
        <f t="shared" si="85"/>
        <v>Proveržio inovacijų kūrimo ir diegimo technologijos ir procesai</v>
      </c>
      <c r="D1407" s="18" t="str">
        <f t="shared" si="86"/>
        <v>Techninė galimybių studija</v>
      </c>
      <c r="E1407" s="122" t="s">
        <v>63</v>
      </c>
      <c r="F1407" s="135" t="s">
        <v>2910</v>
      </c>
      <c r="G1407" s="143" t="s">
        <v>1902</v>
      </c>
      <c r="H1407" s="147">
        <v>13</v>
      </c>
      <c r="I1407" s="12" t="str">
        <f t="shared" si="87"/>
        <v>Mykolo Romerio universitetas</v>
      </c>
    </row>
    <row r="1408" spans="1:9" ht="60">
      <c r="A1408" s="11">
        <v>1406</v>
      </c>
      <c r="B1408" s="18" t="str">
        <f t="shared" si="84"/>
        <v>ĮTRAUKI IR KŪRYBINGA VISUOMENĖ</v>
      </c>
      <c r="C1408" s="18" t="str">
        <f t="shared" si="85"/>
        <v>Proveržio inovacijų kūrimo ir diegimo technologijos ir procesai</v>
      </c>
      <c r="D1408" s="18" t="str">
        <f t="shared" si="86"/>
        <v>Techninė galimybių studija</v>
      </c>
      <c r="E1408" s="120" t="s">
        <v>63</v>
      </c>
      <c r="F1408" s="133" t="s">
        <v>2974</v>
      </c>
      <c r="G1408" s="144" t="s">
        <v>230</v>
      </c>
      <c r="H1408" s="147">
        <v>22</v>
      </c>
      <c r="I1408" s="12" t="str">
        <f t="shared" si="87"/>
        <v>VšĮ Kauno technologijos universitetas</v>
      </c>
    </row>
    <row r="1409" spans="1:9" ht="105">
      <c r="A1409" s="11">
        <v>1407</v>
      </c>
      <c r="B1409" s="18" t="str">
        <f t="shared" si="84"/>
        <v>ĮTRAUKI IR KŪRYBINGA VISUOMENĖ</v>
      </c>
      <c r="C1409" s="18" t="str">
        <f t="shared" si="85"/>
        <v>Proveržio inovacijų kūrimo ir diegimo technologijos ir procesai</v>
      </c>
      <c r="D1409" s="18" t="str">
        <f t="shared" si="86"/>
        <v>Techninė galimybių studija</v>
      </c>
      <c r="E1409" s="124" t="s">
        <v>63</v>
      </c>
      <c r="F1409" s="135" t="s">
        <v>2900</v>
      </c>
      <c r="G1409" s="143" t="s">
        <v>2558</v>
      </c>
      <c r="H1409" s="147">
        <v>6</v>
      </c>
      <c r="I1409" s="12" t="str">
        <f t="shared" si="87"/>
        <v>VšĮ „Ateities visuomenės institutas“</v>
      </c>
    </row>
    <row r="1410" spans="1:9" ht="60">
      <c r="A1410" s="11">
        <v>1408</v>
      </c>
      <c r="B1410" s="18" t="str">
        <f t="shared" si="84"/>
        <v>ĮTRAUKI IR KŪRYBINGA VISUOMENĖ</v>
      </c>
      <c r="C1410" s="18" t="str">
        <f t="shared" si="85"/>
        <v>Proveržio inovacijų kūrimo ir diegimo technologijos ir procesai</v>
      </c>
      <c r="D1410" s="18" t="str">
        <f t="shared" si="86"/>
        <v>Techninė galimybių studija</v>
      </c>
      <c r="E1410" s="124" t="s">
        <v>63</v>
      </c>
      <c r="F1410" s="135" t="s">
        <v>3060</v>
      </c>
      <c r="G1410" s="143" t="s">
        <v>3061</v>
      </c>
      <c r="H1410" s="147">
        <v>32</v>
      </c>
      <c r="I1410" s="12" t="str">
        <f t="shared" si="87"/>
        <v>Vilniaus universitetas</v>
      </c>
    </row>
    <row r="1411" spans="1:9" ht="60">
      <c r="A1411" s="11">
        <v>1409</v>
      </c>
      <c r="B1411" s="18" t="str">
        <f t="shared" ref="B1411:B1474" si="88">IF(ISBLANK(E1411), ,VLOOKUP(E1411, Kodai,2, FALSE))</f>
        <v>ĮTRAUKI IR KŪRYBINGA VISUOMENĖ</v>
      </c>
      <c r="C1411" s="18" t="str">
        <f t="shared" ref="C1411:C1474" si="89">IF(ISBLANK(E1411), ,VLOOKUP(E1411, Kodai,3, FALSE))</f>
        <v>Proveržio inovacijų kūrimo ir diegimo technologijos ir procesai</v>
      </c>
      <c r="D1411" s="18" t="str">
        <f t="shared" ref="D1411:D1474" si="90">IF(ISBLANK(E1411), ,VLOOKUP(E1411, Kodai,4, FALSE))</f>
        <v>Techninė galimybių studija</v>
      </c>
      <c r="E1411" s="124" t="s">
        <v>63</v>
      </c>
      <c r="F1411" s="135" t="s">
        <v>2915</v>
      </c>
      <c r="G1411" s="143" t="s">
        <v>2408</v>
      </c>
      <c r="H1411" s="147">
        <v>15</v>
      </c>
      <c r="I1411" s="12" t="str">
        <f t="shared" ref="I1411:I1474" si="91">IF(ISBLANK(H1411), ,VLOOKUP(H1411, Institucijos,2, FALSE))</f>
        <v>Kauno kolegija</v>
      </c>
    </row>
    <row r="1412" spans="1:9" ht="60">
      <c r="A1412" s="11">
        <v>1410</v>
      </c>
      <c r="B1412" s="18" t="str">
        <f t="shared" si="88"/>
        <v>ĮTRAUKI IR KŪRYBINGA VISUOMENĖ</v>
      </c>
      <c r="C1412" s="18" t="str">
        <f t="shared" si="89"/>
        <v>Proveržio inovacijų kūrimo ir diegimo technologijos ir procesai</v>
      </c>
      <c r="D1412" s="18" t="str">
        <f t="shared" si="90"/>
        <v>Techninė galimybių studija</v>
      </c>
      <c r="E1412" s="120" t="s">
        <v>63</v>
      </c>
      <c r="F1412" s="133" t="s">
        <v>2986</v>
      </c>
      <c r="G1412" s="144" t="s">
        <v>230</v>
      </c>
      <c r="H1412" s="147">
        <v>22</v>
      </c>
      <c r="I1412" s="12" t="str">
        <f t="shared" si="91"/>
        <v>VšĮ Kauno technologijos universitetas</v>
      </c>
    </row>
    <row r="1413" spans="1:9" ht="75">
      <c r="A1413" s="11">
        <v>1411</v>
      </c>
      <c r="B1413" s="18" t="str">
        <f t="shared" si="88"/>
        <v>ĮTRAUKI IR KŪRYBINGA VISUOMENĖ</v>
      </c>
      <c r="C1413" s="18" t="str">
        <f t="shared" si="89"/>
        <v>Proveržio inovacijų kūrimo ir diegimo technologijos ir procesai</v>
      </c>
      <c r="D1413" s="18" t="str">
        <f t="shared" si="90"/>
        <v>Techninė galimybių studija</v>
      </c>
      <c r="E1413" s="124" t="s">
        <v>63</v>
      </c>
      <c r="F1413" s="135" t="s">
        <v>2889</v>
      </c>
      <c r="G1413" s="143" t="s">
        <v>2379</v>
      </c>
      <c r="H1413" s="147">
        <v>1</v>
      </c>
      <c r="I1413" s="12" t="str">
        <f t="shared" si="91"/>
        <v>Viešoji įstaiga Socialinių mokslų kolegija</v>
      </c>
    </row>
    <row r="1414" spans="1:9" ht="45">
      <c r="A1414" s="11">
        <v>1412</v>
      </c>
      <c r="B1414" s="18" t="str">
        <f t="shared" si="88"/>
        <v>ĮTRAUKI IR KŪRYBINGA VISUOMENĖ</v>
      </c>
      <c r="C1414" s="18" t="str">
        <f t="shared" si="89"/>
        <v>Proveržio inovacijų kūrimo ir diegimo technologijos ir procesai</v>
      </c>
      <c r="D1414" s="18" t="str">
        <f t="shared" si="90"/>
        <v>Techninė galimybių studija</v>
      </c>
      <c r="E1414" s="124" t="s">
        <v>63</v>
      </c>
      <c r="F1414" s="135" t="s">
        <v>2691</v>
      </c>
      <c r="G1414" s="143" t="s">
        <v>2692</v>
      </c>
      <c r="H1414" s="147">
        <v>24</v>
      </c>
      <c r="I1414" s="12" t="str">
        <f t="shared" si="91"/>
        <v>Lietuvos edukologijos universitetas</v>
      </c>
    </row>
    <row r="1415" spans="1:9" ht="45">
      <c r="A1415" s="11">
        <v>1413</v>
      </c>
      <c r="B1415" s="18" t="str">
        <f t="shared" si="88"/>
        <v>ĮTRAUKI IR KŪRYBINGA VISUOMENĖ</v>
      </c>
      <c r="C1415" s="18" t="str">
        <f t="shared" si="89"/>
        <v>Proveržio inovacijų kūrimo ir diegimo technologijos ir procesai</v>
      </c>
      <c r="D1415" s="18" t="str">
        <f t="shared" si="90"/>
        <v>Techninė galimybių studija</v>
      </c>
      <c r="E1415" s="125" t="s">
        <v>63</v>
      </c>
      <c r="F1415" s="135" t="s">
        <v>2921</v>
      </c>
      <c r="G1415" s="143" t="s">
        <v>2922</v>
      </c>
      <c r="H1415" s="147">
        <v>16</v>
      </c>
      <c r="I1415" s="12" t="str">
        <f t="shared" si="91"/>
        <v>Šiaulių universitetas</v>
      </c>
    </row>
    <row r="1416" spans="1:9" ht="90">
      <c r="A1416" s="11">
        <v>1414</v>
      </c>
      <c r="B1416" s="18" t="str">
        <f t="shared" si="88"/>
        <v>ĮTRAUKI IR KŪRYBINGA VISUOMENĖ</v>
      </c>
      <c r="C1416" s="18" t="str">
        <f t="shared" si="89"/>
        <v>Proveržio inovacijų kūrimo ir diegimo technologijos ir procesai</v>
      </c>
      <c r="D1416" s="18" t="str">
        <f t="shared" si="90"/>
        <v>Techninė galimybių studija</v>
      </c>
      <c r="E1416" s="124" t="s">
        <v>63</v>
      </c>
      <c r="F1416" s="135" t="s">
        <v>2903</v>
      </c>
      <c r="G1416" s="143" t="s">
        <v>2558</v>
      </c>
      <c r="H1416" s="147">
        <v>6</v>
      </c>
      <c r="I1416" s="12" t="str">
        <f t="shared" si="91"/>
        <v>VšĮ „Ateities visuomenės institutas“</v>
      </c>
    </row>
    <row r="1417" spans="1:9" ht="45">
      <c r="A1417" s="11">
        <v>1415</v>
      </c>
      <c r="B1417" s="18" t="str">
        <f t="shared" si="88"/>
        <v>ĮTRAUKI IR KŪRYBINGA VISUOMENĖ</v>
      </c>
      <c r="C1417" s="18" t="str">
        <f t="shared" si="89"/>
        <v>Proveržio inovacijų kūrimo ir diegimo technologijos ir procesai</v>
      </c>
      <c r="D1417" s="18" t="str">
        <f t="shared" si="90"/>
        <v>Techninė galimybių studija</v>
      </c>
      <c r="E1417" s="124" t="s">
        <v>63</v>
      </c>
      <c r="F1417" s="135" t="s">
        <v>3039</v>
      </c>
      <c r="G1417" s="143" t="s">
        <v>3040</v>
      </c>
      <c r="H1417" s="147">
        <v>24</v>
      </c>
      <c r="I1417" s="12" t="str">
        <f t="shared" si="91"/>
        <v>Lietuvos edukologijos universitetas</v>
      </c>
    </row>
    <row r="1418" spans="1:9" ht="45">
      <c r="A1418" s="11">
        <v>1416</v>
      </c>
      <c r="B1418" s="18" t="str">
        <f t="shared" si="88"/>
        <v>ĮTRAUKI IR KŪRYBINGA VISUOMENĖ</v>
      </c>
      <c r="C1418" s="18" t="str">
        <f t="shared" si="89"/>
        <v>Proveržio inovacijų kūrimo ir diegimo technologijos ir procesai</v>
      </c>
      <c r="D1418" s="18" t="str">
        <f t="shared" si="90"/>
        <v>Techninė galimybių studija</v>
      </c>
      <c r="E1418" s="124" t="s">
        <v>63</v>
      </c>
      <c r="F1418" s="135" t="s">
        <v>2688</v>
      </c>
      <c r="G1418" s="143" t="s">
        <v>2689</v>
      </c>
      <c r="H1418" s="147">
        <v>24</v>
      </c>
      <c r="I1418" s="12" t="str">
        <f t="shared" si="91"/>
        <v>Lietuvos edukologijos universitetas</v>
      </c>
    </row>
    <row r="1419" spans="1:9" ht="45">
      <c r="A1419" s="11">
        <v>1417</v>
      </c>
      <c r="B1419" s="18" t="str">
        <f t="shared" si="88"/>
        <v>ĮTRAUKI IR KŪRYBINGA VISUOMENĖ</v>
      </c>
      <c r="C1419" s="18" t="str">
        <f t="shared" si="89"/>
        <v>Proveržio inovacijų kūrimo ir diegimo technologijos ir procesai</v>
      </c>
      <c r="D1419" s="18" t="str">
        <f t="shared" si="90"/>
        <v>Techninė galimybių studija</v>
      </c>
      <c r="E1419" s="124" t="s">
        <v>63</v>
      </c>
      <c r="F1419" s="135" t="s">
        <v>2574</v>
      </c>
      <c r="G1419" s="143" t="s">
        <v>1902</v>
      </c>
      <c r="H1419" s="147">
        <v>13</v>
      </c>
      <c r="I1419" s="12" t="str">
        <f t="shared" si="91"/>
        <v>Mykolo Romerio universitetas</v>
      </c>
    </row>
    <row r="1420" spans="1:9" ht="60">
      <c r="A1420" s="11">
        <v>1418</v>
      </c>
      <c r="B1420" s="18" t="str">
        <f t="shared" si="88"/>
        <v>ĮTRAUKI IR KŪRYBINGA VISUOMENĖ</v>
      </c>
      <c r="C1420" s="18" t="str">
        <f t="shared" si="89"/>
        <v>Proveržio inovacijų kūrimo ir diegimo technologijos ir procesai</v>
      </c>
      <c r="D1420" s="18" t="str">
        <f t="shared" si="90"/>
        <v>Techninė galimybių studija</v>
      </c>
      <c r="E1420" s="120" t="s">
        <v>63</v>
      </c>
      <c r="F1420" s="133" t="s">
        <v>2944</v>
      </c>
      <c r="G1420" s="144" t="s">
        <v>230</v>
      </c>
      <c r="H1420" s="147">
        <v>22</v>
      </c>
      <c r="I1420" s="12" t="str">
        <f t="shared" si="91"/>
        <v>VšĮ Kauno technologijos universitetas</v>
      </c>
    </row>
    <row r="1421" spans="1:9" ht="45">
      <c r="A1421" s="11">
        <v>1419</v>
      </c>
      <c r="B1421" s="18" t="str">
        <f t="shared" si="88"/>
        <v>ĮTRAUKI IR KŪRYBINGA VISUOMENĖ</v>
      </c>
      <c r="C1421" s="18" t="str">
        <f t="shared" si="89"/>
        <v>Proveržio inovacijų kūrimo ir diegimo technologijos ir procesai</v>
      </c>
      <c r="D1421" s="18" t="str">
        <f t="shared" si="90"/>
        <v>Techninė galimybių studija</v>
      </c>
      <c r="E1421" s="124" t="s">
        <v>63</v>
      </c>
      <c r="F1421" s="135" t="s">
        <v>3041</v>
      </c>
      <c r="G1421" s="143" t="s">
        <v>3040</v>
      </c>
      <c r="H1421" s="147">
        <v>24</v>
      </c>
      <c r="I1421" s="12" t="str">
        <f t="shared" si="91"/>
        <v>Lietuvos edukologijos universitetas</v>
      </c>
    </row>
    <row r="1422" spans="1:9" ht="45">
      <c r="A1422" s="11">
        <v>1420</v>
      </c>
      <c r="B1422" s="18" t="str">
        <f t="shared" si="88"/>
        <v>ĮTRAUKI IR KŪRYBINGA VISUOMENĖ</v>
      </c>
      <c r="C1422" s="18" t="str">
        <f t="shared" si="89"/>
        <v>Proveržio inovacijų kūrimo ir diegimo technologijos ir procesai</v>
      </c>
      <c r="D1422" s="18" t="str">
        <f t="shared" si="90"/>
        <v>Techninė galimybių studija</v>
      </c>
      <c r="E1422" s="124" t="s">
        <v>63</v>
      </c>
      <c r="F1422" s="135" t="s">
        <v>2690</v>
      </c>
      <c r="G1422" s="143" t="s">
        <v>2689</v>
      </c>
      <c r="H1422" s="147">
        <v>24</v>
      </c>
      <c r="I1422" s="12" t="str">
        <f t="shared" si="91"/>
        <v>Lietuvos edukologijos universitetas</v>
      </c>
    </row>
    <row r="1423" spans="1:9" ht="60">
      <c r="A1423" s="11">
        <v>1421</v>
      </c>
      <c r="B1423" s="18" t="str">
        <f t="shared" si="88"/>
        <v>ĮTRAUKI IR KŪRYBINGA VISUOMENĖ</v>
      </c>
      <c r="C1423" s="18" t="str">
        <f t="shared" si="89"/>
        <v>Proveržio inovacijų kūrimo ir diegimo technologijos ir procesai</v>
      </c>
      <c r="D1423" s="18" t="str">
        <f t="shared" si="90"/>
        <v>Techninė galimybių studija</v>
      </c>
      <c r="E1423" s="124" t="s">
        <v>63</v>
      </c>
      <c r="F1423" s="135" t="s">
        <v>3077</v>
      </c>
      <c r="G1423" s="143" t="s">
        <v>1839</v>
      </c>
      <c r="H1423" s="147">
        <v>35</v>
      </c>
      <c r="I1423" s="12" t="str">
        <f t="shared" si="91"/>
        <v>Vilniaus verslo kolegija</v>
      </c>
    </row>
    <row r="1424" spans="1:9" ht="60">
      <c r="A1424" s="11">
        <v>1422</v>
      </c>
      <c r="B1424" s="18" t="str">
        <f t="shared" si="88"/>
        <v>ĮTRAUKI IR KŪRYBINGA VISUOMENĖ</v>
      </c>
      <c r="C1424" s="18" t="str">
        <f t="shared" si="89"/>
        <v>Proveržio inovacijų kūrimo ir diegimo technologijos ir procesai</v>
      </c>
      <c r="D1424" s="18" t="str">
        <f t="shared" si="90"/>
        <v>Techninė galimybių studija</v>
      </c>
      <c r="E1424" s="124" t="s">
        <v>63</v>
      </c>
      <c r="F1424" s="135" t="s">
        <v>3076</v>
      </c>
      <c r="G1424" s="143" t="s">
        <v>1839</v>
      </c>
      <c r="H1424" s="147">
        <v>35</v>
      </c>
      <c r="I1424" s="12" t="str">
        <f t="shared" si="91"/>
        <v>Vilniaus verslo kolegija</v>
      </c>
    </row>
    <row r="1425" spans="1:9" ht="75">
      <c r="A1425" s="11">
        <v>1423</v>
      </c>
      <c r="B1425" s="18" t="str">
        <f t="shared" si="88"/>
        <v>ĮTRAUKI IR KŪRYBINGA VISUOMENĖ</v>
      </c>
      <c r="C1425" s="18" t="str">
        <f t="shared" si="89"/>
        <v>Proveržio inovacijų kūrimo ir diegimo technologijos ir procesai</v>
      </c>
      <c r="D1425" s="18" t="str">
        <f t="shared" si="90"/>
        <v>Techninė galimybių studija</v>
      </c>
      <c r="E1425" s="124" t="s">
        <v>63</v>
      </c>
      <c r="F1425" s="135" t="s">
        <v>2905</v>
      </c>
      <c r="G1425" s="143" t="s">
        <v>2558</v>
      </c>
      <c r="H1425" s="147">
        <v>6</v>
      </c>
      <c r="I1425" s="12" t="str">
        <f t="shared" si="91"/>
        <v>VšĮ „Ateities visuomenės institutas“</v>
      </c>
    </row>
    <row r="1426" spans="1:9" ht="60">
      <c r="A1426" s="11">
        <v>1424</v>
      </c>
      <c r="B1426" s="18" t="str">
        <f t="shared" si="88"/>
        <v>ĮTRAUKI IR KŪRYBINGA VISUOMENĖ</v>
      </c>
      <c r="C1426" s="18" t="str">
        <f t="shared" si="89"/>
        <v>Proveržio inovacijų kūrimo ir diegimo technologijos ir procesai</v>
      </c>
      <c r="D1426" s="18" t="str">
        <f t="shared" si="90"/>
        <v>Techninė galimybių studija</v>
      </c>
      <c r="E1426" s="124" t="s">
        <v>63</v>
      </c>
      <c r="F1426" s="135" t="s">
        <v>2916</v>
      </c>
      <c r="G1426" s="143" t="s">
        <v>2408</v>
      </c>
      <c r="H1426" s="147">
        <v>15</v>
      </c>
      <c r="I1426" s="12" t="str">
        <f t="shared" si="91"/>
        <v>Kauno kolegija</v>
      </c>
    </row>
    <row r="1427" spans="1:9" ht="45">
      <c r="A1427" s="11">
        <v>1425</v>
      </c>
      <c r="B1427" s="18" t="str">
        <f t="shared" si="88"/>
        <v>ĮTRAUKI IR KŪRYBINGA VISUOMENĖ</v>
      </c>
      <c r="C1427" s="18" t="str">
        <f t="shared" si="89"/>
        <v>Proveržio inovacijų kūrimo ir diegimo technologijos ir procesai</v>
      </c>
      <c r="D1427" s="18" t="str">
        <f t="shared" si="90"/>
        <v>Techninė galimybių studija</v>
      </c>
      <c r="E1427" s="124" t="s">
        <v>63</v>
      </c>
      <c r="F1427" s="135" t="s">
        <v>2896</v>
      </c>
      <c r="G1427" s="143" t="s">
        <v>2895</v>
      </c>
      <c r="H1427" s="147">
        <v>5</v>
      </c>
      <c r="I1427" s="12" t="str">
        <f t="shared" si="91"/>
        <v>UAB „Visionary Analytics“</v>
      </c>
    </row>
    <row r="1428" spans="1:9" ht="45">
      <c r="A1428" s="11">
        <v>1426</v>
      </c>
      <c r="B1428" s="18" t="str">
        <f t="shared" si="88"/>
        <v>ĮTRAUKI IR KŪRYBINGA VISUOMENĖ</v>
      </c>
      <c r="C1428" s="18" t="str">
        <f t="shared" si="89"/>
        <v>Proveržio inovacijų kūrimo ir diegimo technologijos ir procesai</v>
      </c>
      <c r="D1428" s="18" t="str">
        <f t="shared" si="90"/>
        <v>Techninė galimybių studija</v>
      </c>
      <c r="E1428" s="124" t="s">
        <v>63</v>
      </c>
      <c r="F1428" s="135" t="s">
        <v>2894</v>
      </c>
      <c r="G1428" s="143" t="s">
        <v>2895</v>
      </c>
      <c r="H1428" s="147">
        <v>5</v>
      </c>
      <c r="I1428" s="12" t="str">
        <f t="shared" si="91"/>
        <v>UAB „Visionary Analytics“</v>
      </c>
    </row>
    <row r="1429" spans="1:9" ht="60">
      <c r="A1429" s="11">
        <v>1427</v>
      </c>
      <c r="B1429" s="18" t="str">
        <f t="shared" si="88"/>
        <v>ĮTRAUKI IR KŪRYBINGA VISUOMENĖ</v>
      </c>
      <c r="C1429" s="18" t="str">
        <f t="shared" si="89"/>
        <v>Proveržio inovacijų kūrimo ir diegimo technologijos ir procesai</v>
      </c>
      <c r="D1429" s="18" t="str">
        <f t="shared" si="90"/>
        <v>Techninė galimybių studija</v>
      </c>
      <c r="E1429" s="120" t="s">
        <v>63</v>
      </c>
      <c r="F1429" s="133" t="s">
        <v>2990</v>
      </c>
      <c r="G1429" s="144" t="s">
        <v>230</v>
      </c>
      <c r="H1429" s="147">
        <v>22</v>
      </c>
      <c r="I1429" s="12" t="str">
        <f t="shared" si="91"/>
        <v>VšĮ Kauno technologijos universitetas</v>
      </c>
    </row>
    <row r="1430" spans="1:9" ht="45">
      <c r="A1430" s="11">
        <v>1428</v>
      </c>
      <c r="B1430" s="18" t="str">
        <f t="shared" si="88"/>
        <v>ĮTRAUKI IR KŪRYBINGA VISUOMENĖ</v>
      </c>
      <c r="C1430" s="18" t="str">
        <f t="shared" si="89"/>
        <v>Proveržio inovacijų kūrimo ir diegimo technologijos ir procesai</v>
      </c>
      <c r="D1430" s="18" t="str">
        <f t="shared" si="90"/>
        <v>Techninė galimybių studija</v>
      </c>
      <c r="E1430" s="124" t="s">
        <v>63</v>
      </c>
      <c r="F1430" s="135" t="s">
        <v>3042</v>
      </c>
      <c r="G1430" s="143" t="s">
        <v>3040</v>
      </c>
      <c r="H1430" s="147">
        <v>24</v>
      </c>
      <c r="I1430" s="12" t="str">
        <f t="shared" si="91"/>
        <v>Lietuvos edukologijos universitetas</v>
      </c>
    </row>
    <row r="1431" spans="1:9" ht="60">
      <c r="A1431" s="11">
        <v>1429</v>
      </c>
      <c r="B1431" s="18" t="str">
        <f t="shared" si="88"/>
        <v>ĮTRAUKI IR KŪRYBINGA VISUOMENĖ</v>
      </c>
      <c r="C1431" s="18" t="str">
        <f t="shared" si="89"/>
        <v>Proveržio inovacijų kūrimo ir diegimo technologijos ir procesai</v>
      </c>
      <c r="D1431" s="18" t="str">
        <f t="shared" si="90"/>
        <v>Techninė galimybių studija</v>
      </c>
      <c r="E1431" s="120" t="s">
        <v>63</v>
      </c>
      <c r="F1431" s="133" t="s">
        <v>2991</v>
      </c>
      <c r="G1431" s="144" t="s">
        <v>230</v>
      </c>
      <c r="H1431" s="147">
        <v>22</v>
      </c>
      <c r="I1431" s="12" t="str">
        <f t="shared" si="91"/>
        <v>VšĮ Kauno technologijos universitetas</v>
      </c>
    </row>
    <row r="1432" spans="1:9" ht="60">
      <c r="A1432" s="11">
        <v>1430</v>
      </c>
      <c r="B1432" s="18" t="str">
        <f t="shared" si="88"/>
        <v>ĮTRAUKI IR KŪRYBINGA VISUOMENĖ</v>
      </c>
      <c r="C1432" s="18" t="str">
        <f t="shared" si="89"/>
        <v>Proveržio inovacijų kūrimo ir diegimo technologijos ir procesai</v>
      </c>
      <c r="D1432" s="18" t="str">
        <f t="shared" si="90"/>
        <v>Techninė galimybių studija</v>
      </c>
      <c r="E1432" s="120" t="s">
        <v>63</v>
      </c>
      <c r="F1432" s="133" t="s">
        <v>2993</v>
      </c>
      <c r="G1432" s="144" t="s">
        <v>230</v>
      </c>
      <c r="H1432" s="147">
        <v>22</v>
      </c>
      <c r="I1432" s="12" t="str">
        <f t="shared" si="91"/>
        <v>VšĮ Kauno technologijos universitetas</v>
      </c>
    </row>
    <row r="1433" spans="1:9" ht="60">
      <c r="A1433" s="11">
        <v>1431</v>
      </c>
      <c r="B1433" s="18" t="str">
        <f t="shared" si="88"/>
        <v>ĮTRAUKI IR KŪRYBINGA VISUOMENĖ</v>
      </c>
      <c r="C1433" s="18" t="str">
        <f t="shared" si="89"/>
        <v>Proveržio inovacijų kūrimo ir diegimo technologijos ir procesai</v>
      </c>
      <c r="D1433" s="18" t="str">
        <f t="shared" si="90"/>
        <v>Techninė galimybių studija</v>
      </c>
      <c r="E1433" s="120" t="s">
        <v>63</v>
      </c>
      <c r="F1433" s="133" t="s">
        <v>2970</v>
      </c>
      <c r="G1433" s="144" t="s">
        <v>230</v>
      </c>
      <c r="H1433" s="147">
        <v>22</v>
      </c>
      <c r="I1433" s="12" t="str">
        <f t="shared" si="91"/>
        <v>VšĮ Kauno technologijos universitetas</v>
      </c>
    </row>
    <row r="1434" spans="1:9" ht="75">
      <c r="A1434" s="11">
        <v>1432</v>
      </c>
      <c r="B1434" s="18" t="str">
        <f t="shared" si="88"/>
        <v>ĮTRAUKI IR KŪRYBINGA VISUOMENĖ</v>
      </c>
      <c r="C1434" s="18" t="str">
        <f t="shared" si="89"/>
        <v>Proveržio inovacijų kūrimo ir diegimo technologijos ir procesai</v>
      </c>
      <c r="D1434" s="18" t="str">
        <f t="shared" si="90"/>
        <v>Techninė galimybių studija</v>
      </c>
      <c r="E1434" s="124" t="s">
        <v>63</v>
      </c>
      <c r="F1434" s="135" t="s">
        <v>2891</v>
      </c>
      <c r="G1434" s="143" t="s">
        <v>2546</v>
      </c>
      <c r="H1434" s="147">
        <v>1</v>
      </c>
      <c r="I1434" s="12" t="str">
        <f t="shared" si="91"/>
        <v>Viešoji įstaiga Socialinių mokslų kolegija</v>
      </c>
    </row>
    <row r="1435" spans="1:9" ht="60">
      <c r="A1435" s="11">
        <v>1433</v>
      </c>
      <c r="B1435" s="18" t="str">
        <f t="shared" si="88"/>
        <v>ĮTRAUKI IR KŪRYBINGA VISUOMENĖ</v>
      </c>
      <c r="C1435" s="18" t="str">
        <f t="shared" si="89"/>
        <v>Proveržio inovacijų kūrimo ir diegimo technologijos ir procesai</v>
      </c>
      <c r="D1435" s="18" t="str">
        <f t="shared" si="90"/>
        <v>Techninė galimybių studija</v>
      </c>
      <c r="E1435" s="120" t="s">
        <v>63</v>
      </c>
      <c r="F1435" s="133" t="s">
        <v>2963</v>
      </c>
      <c r="G1435" s="144" t="s">
        <v>230</v>
      </c>
      <c r="H1435" s="147">
        <v>22</v>
      </c>
      <c r="I1435" s="12" t="str">
        <f t="shared" si="91"/>
        <v>VšĮ Kauno technologijos universitetas</v>
      </c>
    </row>
    <row r="1436" spans="1:9" ht="45">
      <c r="A1436" s="11">
        <v>1434</v>
      </c>
      <c r="B1436" s="18" t="str">
        <f t="shared" si="88"/>
        <v>ĮTRAUKI IR KŪRYBINGA VISUOMENĖ</v>
      </c>
      <c r="C1436" s="18" t="str">
        <f t="shared" si="89"/>
        <v>Proveržio inovacijų kūrimo ir diegimo technologijos ir procesai</v>
      </c>
      <c r="D1436" s="18" t="str">
        <f t="shared" si="90"/>
        <v>Techninė galimybių studija</v>
      </c>
      <c r="E1436" s="124" t="s">
        <v>63</v>
      </c>
      <c r="F1436" s="135" t="s">
        <v>3043</v>
      </c>
      <c r="G1436" s="143" t="s">
        <v>3040</v>
      </c>
      <c r="H1436" s="147">
        <v>24</v>
      </c>
      <c r="I1436" s="12" t="str">
        <f t="shared" si="91"/>
        <v>Lietuvos edukologijos universitetas</v>
      </c>
    </row>
    <row r="1437" spans="1:9" ht="45">
      <c r="A1437" s="11">
        <v>1435</v>
      </c>
      <c r="B1437" s="18" t="str">
        <f t="shared" si="88"/>
        <v>ĮTRAUKI IR KŪRYBINGA VISUOMENĖ</v>
      </c>
      <c r="C1437" s="18" t="str">
        <f t="shared" si="89"/>
        <v>Proveržio inovacijų kūrimo ir diegimo technologijos ir procesai</v>
      </c>
      <c r="D1437" s="18" t="str">
        <f t="shared" si="90"/>
        <v>Techninė galimybių studija</v>
      </c>
      <c r="E1437" s="124" t="s">
        <v>63</v>
      </c>
      <c r="F1437" s="135" t="s">
        <v>2934</v>
      </c>
      <c r="G1437" s="143" t="s">
        <v>2935</v>
      </c>
      <c r="H1437" s="147">
        <v>19</v>
      </c>
      <c r="I1437" s="12" t="str">
        <f t="shared" si="91"/>
        <v>Aleksandro Stulginskio universitetas</v>
      </c>
    </row>
    <row r="1438" spans="1:9" ht="60">
      <c r="A1438" s="11">
        <v>1436</v>
      </c>
      <c r="B1438" s="18" t="str">
        <f t="shared" si="88"/>
        <v>ĮTRAUKI IR KŪRYBINGA VISUOMENĖ</v>
      </c>
      <c r="C1438" s="18" t="str">
        <f t="shared" si="89"/>
        <v>Proveržio inovacijų kūrimo ir diegimo technologijos ir procesai</v>
      </c>
      <c r="D1438" s="18" t="str">
        <f t="shared" si="90"/>
        <v>Techninė galimybių studija</v>
      </c>
      <c r="E1438" s="122" t="s">
        <v>63</v>
      </c>
      <c r="F1438" s="135" t="s">
        <v>3068</v>
      </c>
      <c r="G1438" s="162" t="s">
        <v>3069</v>
      </c>
      <c r="H1438" s="147">
        <v>33</v>
      </c>
      <c r="I1438" s="12" t="str">
        <f t="shared" si="91"/>
        <v>Vilniaus Gedimino technikos universitetas</v>
      </c>
    </row>
    <row r="1439" spans="1:9" ht="60">
      <c r="A1439" s="11">
        <v>1437</v>
      </c>
      <c r="B1439" s="18" t="str">
        <f t="shared" si="88"/>
        <v>ĮTRAUKI IR KŪRYBINGA VISUOMENĖ</v>
      </c>
      <c r="C1439" s="18" t="str">
        <f t="shared" si="89"/>
        <v>Proveržio inovacijų kūrimo ir diegimo technologijos ir procesai</v>
      </c>
      <c r="D1439" s="18" t="str">
        <f t="shared" si="90"/>
        <v>Techninė galimybių studija</v>
      </c>
      <c r="E1439" s="120" t="s">
        <v>63</v>
      </c>
      <c r="F1439" s="133" t="s">
        <v>2994</v>
      </c>
      <c r="G1439" s="144" t="s">
        <v>230</v>
      </c>
      <c r="H1439" s="147">
        <v>22</v>
      </c>
      <c r="I1439" s="12" t="str">
        <f t="shared" si="91"/>
        <v>VšĮ Kauno technologijos universitetas</v>
      </c>
    </row>
    <row r="1440" spans="1:9" ht="60">
      <c r="A1440" s="11">
        <v>1438</v>
      </c>
      <c r="B1440" s="18" t="str">
        <f t="shared" si="88"/>
        <v>ĮTRAUKI IR KŪRYBINGA VISUOMENĖ</v>
      </c>
      <c r="C1440" s="18" t="str">
        <f t="shared" si="89"/>
        <v>Proveržio inovacijų kūrimo ir diegimo technologijos ir procesai</v>
      </c>
      <c r="D1440" s="18" t="str">
        <f t="shared" si="90"/>
        <v>Techninė galimybių studija</v>
      </c>
      <c r="E1440" s="120" t="s">
        <v>63</v>
      </c>
      <c r="F1440" s="133" t="s">
        <v>2960</v>
      </c>
      <c r="G1440" s="144" t="s">
        <v>230</v>
      </c>
      <c r="H1440" s="147">
        <v>22</v>
      </c>
      <c r="I1440" s="12" t="str">
        <f t="shared" si="91"/>
        <v>VšĮ Kauno technologijos universitetas</v>
      </c>
    </row>
    <row r="1441" spans="1:9" ht="90">
      <c r="A1441" s="11">
        <v>1439</v>
      </c>
      <c r="B1441" s="18" t="str">
        <f t="shared" si="88"/>
        <v>ĮTRAUKI IR KŪRYBINGA VISUOMENĖ</v>
      </c>
      <c r="C1441" s="18" t="str">
        <f t="shared" si="89"/>
        <v>Proveržio inovacijų kūrimo ir diegimo technologijos ir procesai</v>
      </c>
      <c r="D1441" s="18" t="str">
        <f t="shared" si="90"/>
        <v>Techninė galimybių studija</v>
      </c>
      <c r="E1441" s="120" t="s">
        <v>63</v>
      </c>
      <c r="F1441" s="133" t="s">
        <v>3022</v>
      </c>
      <c r="G1441" s="144" t="s">
        <v>230</v>
      </c>
      <c r="H1441" s="147">
        <v>22</v>
      </c>
      <c r="I1441" s="12" t="str">
        <f t="shared" si="91"/>
        <v>VšĮ Kauno technologijos universitetas</v>
      </c>
    </row>
    <row r="1442" spans="1:9" ht="60">
      <c r="A1442" s="11">
        <v>1440</v>
      </c>
      <c r="B1442" s="18" t="str">
        <f t="shared" si="88"/>
        <v>ĮTRAUKI IR KŪRYBINGA VISUOMENĖ</v>
      </c>
      <c r="C1442" s="18" t="str">
        <f t="shared" si="89"/>
        <v>Proveržio inovacijų kūrimo ir diegimo technologijos ir procesai</v>
      </c>
      <c r="D1442" s="18" t="str">
        <f t="shared" si="90"/>
        <v>Techninė galimybių studija</v>
      </c>
      <c r="E1442" s="122" t="s">
        <v>63</v>
      </c>
      <c r="F1442" s="135" t="s">
        <v>2908</v>
      </c>
      <c r="G1442" s="143" t="s">
        <v>1902</v>
      </c>
      <c r="H1442" s="147">
        <v>13</v>
      </c>
      <c r="I1442" s="12" t="str">
        <f t="shared" si="91"/>
        <v>Mykolo Romerio universitetas</v>
      </c>
    </row>
    <row r="1443" spans="1:9" ht="165">
      <c r="A1443" s="11">
        <v>1441</v>
      </c>
      <c r="B1443" s="18" t="str">
        <f t="shared" si="88"/>
        <v>ĮTRAUKI IR KŪRYBINGA VISUOMENĖ</v>
      </c>
      <c r="C1443" s="18" t="str">
        <f t="shared" si="89"/>
        <v>Proveržio inovacijų kūrimo ir diegimo technologijos ir procesai</v>
      </c>
      <c r="D1443" s="18" t="str">
        <f t="shared" si="90"/>
        <v>Techninė galimybių studija</v>
      </c>
      <c r="E1443" s="124" t="s">
        <v>63</v>
      </c>
      <c r="F1443" s="135" t="s">
        <v>3240</v>
      </c>
      <c r="G1443" s="143" t="s">
        <v>3241</v>
      </c>
      <c r="H1443" s="147">
        <v>31</v>
      </c>
      <c r="I1443" s="12" t="str">
        <f t="shared" si="91"/>
        <v>Vytauto Didžiojo universitetas</v>
      </c>
    </row>
    <row r="1444" spans="1:9" ht="90">
      <c r="A1444" s="11">
        <v>1442</v>
      </c>
      <c r="B1444" s="18" t="str">
        <f t="shared" si="88"/>
        <v>ĮTRAUKI IR KŪRYBINGA VISUOMENĖ</v>
      </c>
      <c r="C1444" s="18" t="str">
        <f t="shared" si="89"/>
        <v>Proveržio inovacijų kūrimo ir diegimo technologijos ir procesai</v>
      </c>
      <c r="D1444" s="18" t="str">
        <f t="shared" si="90"/>
        <v>Techninė galimybių studija</v>
      </c>
      <c r="E1444" s="124" t="s">
        <v>63</v>
      </c>
      <c r="F1444" s="135" t="s">
        <v>2886</v>
      </c>
      <c r="G1444" s="143" t="s">
        <v>1029</v>
      </c>
      <c r="H1444" s="147">
        <v>1</v>
      </c>
      <c r="I1444" s="12" t="str">
        <f t="shared" si="91"/>
        <v>Viešoji įstaiga Socialinių mokslų kolegija</v>
      </c>
    </row>
    <row r="1445" spans="1:9" ht="75">
      <c r="A1445" s="11">
        <v>1443</v>
      </c>
      <c r="B1445" s="18" t="str">
        <f t="shared" si="88"/>
        <v>ĮTRAUKI IR KŪRYBINGA VISUOMENĖ</v>
      </c>
      <c r="C1445" s="18" t="str">
        <f t="shared" si="89"/>
        <v>Proveržio inovacijų kūrimo ir diegimo technologijos ir procesai</v>
      </c>
      <c r="D1445" s="18" t="str">
        <f t="shared" si="90"/>
        <v>Techninė galimybių studija</v>
      </c>
      <c r="E1445" s="124" t="s">
        <v>63</v>
      </c>
      <c r="F1445" s="135" t="s">
        <v>2890</v>
      </c>
      <c r="G1445" s="143" t="s">
        <v>1259</v>
      </c>
      <c r="H1445" s="147">
        <v>1</v>
      </c>
      <c r="I1445" s="12" t="str">
        <f t="shared" si="91"/>
        <v>Viešoji įstaiga Socialinių mokslų kolegija</v>
      </c>
    </row>
    <row r="1446" spans="1:9" ht="60">
      <c r="A1446" s="11">
        <v>1444</v>
      </c>
      <c r="B1446" s="18" t="str">
        <f t="shared" si="88"/>
        <v>ĮTRAUKI IR KŪRYBINGA VISUOMENĖ</v>
      </c>
      <c r="C1446" s="18" t="str">
        <f t="shared" si="89"/>
        <v>Proveržio inovacijų kūrimo ir diegimo technologijos ir procesai</v>
      </c>
      <c r="D1446" s="18" t="str">
        <f t="shared" si="90"/>
        <v>Techninė galimybių studija</v>
      </c>
      <c r="E1446" s="120" t="s">
        <v>63</v>
      </c>
      <c r="F1446" s="133" t="s">
        <v>2987</v>
      </c>
      <c r="G1446" s="144" t="s">
        <v>230</v>
      </c>
      <c r="H1446" s="147">
        <v>22</v>
      </c>
      <c r="I1446" s="12" t="str">
        <f t="shared" si="91"/>
        <v>VšĮ Kauno technologijos universitetas</v>
      </c>
    </row>
    <row r="1447" spans="1:9" ht="60">
      <c r="A1447" s="11">
        <v>1445</v>
      </c>
      <c r="B1447" s="18" t="str">
        <f t="shared" si="88"/>
        <v>ĮTRAUKI IR KŪRYBINGA VISUOMENĖ</v>
      </c>
      <c r="C1447" s="18" t="str">
        <f t="shared" si="89"/>
        <v>Proveržio inovacijų kūrimo ir diegimo technologijos ir procesai</v>
      </c>
      <c r="D1447" s="18" t="str">
        <f t="shared" si="90"/>
        <v>Techninė galimybių studija</v>
      </c>
      <c r="E1447" s="130" t="s">
        <v>63</v>
      </c>
      <c r="F1447" s="138" t="s">
        <v>2627</v>
      </c>
      <c r="G1447" s="144" t="s">
        <v>230</v>
      </c>
      <c r="H1447" s="147">
        <v>22</v>
      </c>
      <c r="I1447" s="12" t="str">
        <f t="shared" si="91"/>
        <v>VšĮ Kauno technologijos universitetas</v>
      </c>
    </row>
    <row r="1448" spans="1:9" ht="60">
      <c r="A1448" s="11">
        <v>1446</v>
      </c>
      <c r="B1448" s="18" t="str">
        <f t="shared" si="88"/>
        <v>ĮTRAUKI IR KŪRYBINGA VISUOMENĖ</v>
      </c>
      <c r="C1448" s="18" t="str">
        <f t="shared" si="89"/>
        <v>Proveržio inovacijų kūrimo ir diegimo technologijos ir procesai</v>
      </c>
      <c r="D1448" s="18" t="str">
        <f t="shared" si="90"/>
        <v>Techninė galimybių studija</v>
      </c>
      <c r="E1448" s="130" t="s">
        <v>63</v>
      </c>
      <c r="F1448" s="138" t="s">
        <v>2626</v>
      </c>
      <c r="G1448" s="144" t="s">
        <v>230</v>
      </c>
      <c r="H1448" s="147">
        <v>22</v>
      </c>
      <c r="I1448" s="12" t="str">
        <f t="shared" si="91"/>
        <v>VšĮ Kauno technologijos universitetas</v>
      </c>
    </row>
    <row r="1449" spans="1:9" ht="60">
      <c r="A1449" s="11">
        <v>1447</v>
      </c>
      <c r="B1449" s="18" t="str">
        <f t="shared" si="88"/>
        <v>ĮTRAUKI IR KŪRYBINGA VISUOMENĖ</v>
      </c>
      <c r="C1449" s="18" t="str">
        <f t="shared" si="89"/>
        <v>Proveržio inovacijų kūrimo ir diegimo technologijos ir procesai</v>
      </c>
      <c r="D1449" s="18" t="str">
        <f t="shared" si="90"/>
        <v>Techninė galimybių studija</v>
      </c>
      <c r="E1449" s="130" t="s">
        <v>63</v>
      </c>
      <c r="F1449" s="138" t="s">
        <v>2624</v>
      </c>
      <c r="G1449" s="144" t="s">
        <v>230</v>
      </c>
      <c r="H1449" s="147">
        <v>22</v>
      </c>
      <c r="I1449" s="12" t="str">
        <f t="shared" si="91"/>
        <v>VšĮ Kauno technologijos universitetas</v>
      </c>
    </row>
    <row r="1450" spans="1:9" ht="60">
      <c r="A1450" s="11">
        <v>1448</v>
      </c>
      <c r="B1450" s="18" t="str">
        <f t="shared" si="88"/>
        <v>NAUJI GAMYBOS PROCESAI, MEDŽIAGOS IR TECHNOLOGIJOS</v>
      </c>
      <c r="C1450" s="18" t="str">
        <f t="shared" si="89"/>
        <v>Fotoninės ir lazerinės technologijos</v>
      </c>
      <c r="D1450" s="18" t="str">
        <f t="shared" si="90"/>
        <v>Eksperimentinė plėtra</v>
      </c>
      <c r="E1450" s="129" t="s">
        <v>37</v>
      </c>
      <c r="F1450" s="160" t="s">
        <v>2037</v>
      </c>
      <c r="G1450" s="100" t="s">
        <v>2036</v>
      </c>
      <c r="H1450" s="147">
        <v>20</v>
      </c>
      <c r="I1450" s="12" t="str">
        <f t="shared" si="91"/>
        <v>Baltijos pažangių technologijų institutas</v>
      </c>
    </row>
    <row r="1451" spans="1:9" ht="60">
      <c r="A1451" s="11">
        <v>1449</v>
      </c>
      <c r="B1451" s="18" t="str">
        <f t="shared" si="88"/>
        <v>NAUJI GAMYBOS PROCESAI, MEDŽIAGOS IR TECHNOLOGIJOS</v>
      </c>
      <c r="C1451" s="18" t="str">
        <f t="shared" si="89"/>
        <v>Fotoninės ir lazerinės technologijos</v>
      </c>
      <c r="D1451" s="18" t="str">
        <f t="shared" si="90"/>
        <v>Eksperimentinė plėtra</v>
      </c>
      <c r="E1451" s="122" t="s">
        <v>37</v>
      </c>
      <c r="F1451" s="135" t="s">
        <v>2090</v>
      </c>
      <c r="G1451" s="143" t="s">
        <v>2045</v>
      </c>
      <c r="H1451" s="147">
        <v>32</v>
      </c>
      <c r="I1451" s="12" t="str">
        <f t="shared" si="91"/>
        <v>Vilniaus universitetas</v>
      </c>
    </row>
    <row r="1452" spans="1:9" ht="60">
      <c r="A1452" s="11">
        <v>1450</v>
      </c>
      <c r="B1452" s="18" t="str">
        <f t="shared" si="88"/>
        <v>NAUJI GAMYBOS PROCESAI, MEDŽIAGOS IR TECHNOLOGIJOS</v>
      </c>
      <c r="C1452" s="18" t="str">
        <f t="shared" si="89"/>
        <v>Fotoninės ir lazerinės technologijos</v>
      </c>
      <c r="D1452" s="18" t="str">
        <f t="shared" si="90"/>
        <v>Eksperimentinė plėtra</v>
      </c>
      <c r="E1452" s="122" t="s">
        <v>37</v>
      </c>
      <c r="F1452" s="135" t="s">
        <v>2086</v>
      </c>
      <c r="G1452" s="143" t="s">
        <v>2045</v>
      </c>
      <c r="H1452" s="147">
        <v>32</v>
      </c>
      <c r="I1452" s="12" t="str">
        <f t="shared" si="91"/>
        <v>Vilniaus universitetas</v>
      </c>
    </row>
    <row r="1453" spans="1:9" ht="60">
      <c r="A1453" s="11">
        <v>1451</v>
      </c>
      <c r="B1453" s="18" t="str">
        <f t="shared" si="88"/>
        <v>NAUJI GAMYBOS PROCESAI, MEDŽIAGOS IR TECHNOLOGIJOS</v>
      </c>
      <c r="C1453" s="18" t="str">
        <f t="shared" si="89"/>
        <v>Fotoninės ir lazerinės technologijos</v>
      </c>
      <c r="D1453" s="18" t="str">
        <f t="shared" si="90"/>
        <v>Eksperimentinė plėtra</v>
      </c>
      <c r="E1453" s="123" t="s">
        <v>37</v>
      </c>
      <c r="F1453" s="135" t="s">
        <v>548</v>
      </c>
      <c r="G1453" s="143" t="s">
        <v>549</v>
      </c>
      <c r="H1453" s="147">
        <v>33</v>
      </c>
      <c r="I1453" s="12" t="str">
        <f t="shared" si="91"/>
        <v>Vilniaus Gedimino technikos universitetas</v>
      </c>
    </row>
    <row r="1454" spans="1:9" ht="60">
      <c r="A1454" s="11">
        <v>1452</v>
      </c>
      <c r="B1454" s="18" t="str">
        <f t="shared" si="88"/>
        <v>NAUJI GAMYBOS PROCESAI, MEDŽIAGOS IR TECHNOLOGIJOS</v>
      </c>
      <c r="C1454" s="18" t="str">
        <f t="shared" si="89"/>
        <v>Fotoninės ir lazerinės technologijos</v>
      </c>
      <c r="D1454" s="18" t="str">
        <f t="shared" si="90"/>
        <v>Eksperimentinė plėtra</v>
      </c>
      <c r="E1454" s="123" t="s">
        <v>37</v>
      </c>
      <c r="F1454" s="135" t="s">
        <v>551</v>
      </c>
      <c r="G1454" s="143" t="s">
        <v>549</v>
      </c>
      <c r="H1454" s="147">
        <v>33</v>
      </c>
      <c r="I1454" s="12" t="str">
        <f t="shared" si="91"/>
        <v>Vilniaus Gedimino technikos universitetas</v>
      </c>
    </row>
    <row r="1455" spans="1:9" ht="75">
      <c r="A1455" s="11">
        <v>1453</v>
      </c>
      <c r="B1455" s="18" t="str">
        <f t="shared" si="88"/>
        <v>NAUJI GAMYBOS PROCESAI, MEDŽIAGOS IR TECHNOLOGIJOS</v>
      </c>
      <c r="C1455" s="18" t="str">
        <f t="shared" si="89"/>
        <v>Fotoninės ir lazerinės technologijos</v>
      </c>
      <c r="D1455" s="18" t="str">
        <f t="shared" si="90"/>
        <v>Eksperimentinė plėtra</v>
      </c>
      <c r="E1455" s="122" t="s">
        <v>37</v>
      </c>
      <c r="F1455" s="135" t="s">
        <v>2062</v>
      </c>
      <c r="G1455" s="143" t="s">
        <v>2028</v>
      </c>
      <c r="H1455" s="147">
        <v>18</v>
      </c>
      <c r="I1455" s="12" t="str">
        <f t="shared" si="91"/>
        <v>Valstybinis mokslinių tyrimų institutas Fizinių ir technologijos mokslų centras</v>
      </c>
    </row>
    <row r="1456" spans="1:9" ht="75">
      <c r="A1456" s="11">
        <v>1454</v>
      </c>
      <c r="B1456" s="18" t="str">
        <f t="shared" si="88"/>
        <v>NAUJI GAMYBOS PROCESAI, MEDŽIAGOS IR TECHNOLOGIJOS</v>
      </c>
      <c r="C1456" s="18" t="str">
        <f t="shared" si="89"/>
        <v>Fotoninės ir lazerinės technologijos</v>
      </c>
      <c r="D1456" s="18" t="str">
        <f t="shared" si="90"/>
        <v>Eksperimentinė plėtra</v>
      </c>
      <c r="E1456" s="122" t="s">
        <v>37</v>
      </c>
      <c r="F1456" s="135" t="s">
        <v>2060</v>
      </c>
      <c r="G1456" s="143" t="s">
        <v>2028</v>
      </c>
      <c r="H1456" s="147">
        <v>18</v>
      </c>
      <c r="I1456" s="12" t="str">
        <f t="shared" si="91"/>
        <v>Valstybinis mokslinių tyrimų institutas Fizinių ir technologijos mokslų centras</v>
      </c>
    </row>
    <row r="1457" spans="1:9" ht="75">
      <c r="A1457" s="11">
        <v>1455</v>
      </c>
      <c r="B1457" s="18" t="str">
        <f t="shared" si="88"/>
        <v>NAUJI GAMYBOS PROCESAI, MEDŽIAGOS IR TECHNOLOGIJOS</v>
      </c>
      <c r="C1457" s="18" t="str">
        <f t="shared" si="89"/>
        <v>Fotoninės ir lazerinės technologijos</v>
      </c>
      <c r="D1457" s="18" t="str">
        <f t="shared" si="90"/>
        <v>Eksperimentinė plėtra</v>
      </c>
      <c r="E1457" s="122" t="s">
        <v>37</v>
      </c>
      <c r="F1457" s="135" t="s">
        <v>2064</v>
      </c>
      <c r="G1457" s="143" t="s">
        <v>2019</v>
      </c>
      <c r="H1457" s="147">
        <v>18</v>
      </c>
      <c r="I1457" s="12" t="str">
        <f t="shared" si="91"/>
        <v>Valstybinis mokslinių tyrimų institutas Fizinių ir technologijos mokslų centras</v>
      </c>
    </row>
    <row r="1458" spans="1:9" ht="60">
      <c r="A1458" s="11">
        <v>1456</v>
      </c>
      <c r="B1458" s="18" t="str">
        <f t="shared" si="88"/>
        <v>NAUJI GAMYBOS PROCESAI, MEDŽIAGOS IR TECHNOLOGIJOS</v>
      </c>
      <c r="C1458" s="18" t="str">
        <f t="shared" si="89"/>
        <v>Fotoninės ir lazerinės technologijos</v>
      </c>
      <c r="D1458" s="18" t="str">
        <f t="shared" si="90"/>
        <v>Eksperimentinė plėtra</v>
      </c>
      <c r="E1458" s="129" t="s">
        <v>37</v>
      </c>
      <c r="F1458" s="137" t="s">
        <v>2035</v>
      </c>
      <c r="G1458" s="100" t="s">
        <v>2036</v>
      </c>
      <c r="H1458" s="147">
        <v>20</v>
      </c>
      <c r="I1458" s="12" t="str">
        <f t="shared" si="91"/>
        <v>Baltijos pažangių technologijų institutas</v>
      </c>
    </row>
    <row r="1459" spans="1:9" ht="60">
      <c r="A1459" s="11">
        <v>1457</v>
      </c>
      <c r="B1459" s="18" t="str">
        <f t="shared" si="88"/>
        <v>NAUJI GAMYBOS PROCESAI, MEDŽIAGOS IR TECHNOLOGIJOS</v>
      </c>
      <c r="C1459" s="18" t="str">
        <f t="shared" si="89"/>
        <v>Fotoninės ir lazerinės technologijos</v>
      </c>
      <c r="D1459" s="18" t="str">
        <f t="shared" si="90"/>
        <v>Eksperimentinė plėtra</v>
      </c>
      <c r="E1459" s="155" t="s">
        <v>37</v>
      </c>
      <c r="F1459" s="159" t="s">
        <v>2082</v>
      </c>
      <c r="G1459" s="144" t="s">
        <v>230</v>
      </c>
      <c r="H1459" s="147">
        <v>22</v>
      </c>
      <c r="I1459" s="12" t="str">
        <f t="shared" si="91"/>
        <v>VšĮ Kauno technologijos universitetas</v>
      </c>
    </row>
    <row r="1460" spans="1:9" ht="60">
      <c r="A1460" s="11">
        <v>1458</v>
      </c>
      <c r="B1460" s="18" t="str">
        <f t="shared" si="88"/>
        <v>NAUJI GAMYBOS PROCESAI, MEDŽIAGOS IR TECHNOLOGIJOS</v>
      </c>
      <c r="C1460" s="18" t="str">
        <f t="shared" si="89"/>
        <v>Fotoninės ir lazerinės technologijos</v>
      </c>
      <c r="D1460" s="18" t="str">
        <f t="shared" si="90"/>
        <v>Eksperimentinė plėtra</v>
      </c>
      <c r="E1460" s="122" t="s">
        <v>37</v>
      </c>
      <c r="F1460" s="135" t="s">
        <v>2207</v>
      </c>
      <c r="G1460" s="143" t="s">
        <v>303</v>
      </c>
      <c r="H1460" s="147">
        <v>18</v>
      </c>
      <c r="I1460" s="12" t="str">
        <f t="shared" si="91"/>
        <v>Valstybinis mokslinių tyrimų institutas Fizinių ir technologijos mokslų centras</v>
      </c>
    </row>
    <row r="1461" spans="1:9" ht="75">
      <c r="A1461" s="11">
        <v>1459</v>
      </c>
      <c r="B1461" s="18" t="str">
        <f t="shared" si="88"/>
        <v>NAUJI GAMYBOS PROCESAI, MEDŽIAGOS IR TECHNOLOGIJOS</v>
      </c>
      <c r="C1461" s="18" t="str">
        <f t="shared" si="89"/>
        <v>Fotoninės ir lazerinės technologijos</v>
      </c>
      <c r="D1461" s="18" t="str">
        <f t="shared" si="90"/>
        <v>Eksperimentinė plėtra</v>
      </c>
      <c r="E1461" s="122" t="s">
        <v>37</v>
      </c>
      <c r="F1461" s="135" t="s">
        <v>2074</v>
      </c>
      <c r="G1461" s="143" t="s">
        <v>2030</v>
      </c>
      <c r="H1461" s="147">
        <v>18</v>
      </c>
      <c r="I1461" s="12" t="str">
        <f t="shared" si="91"/>
        <v>Valstybinis mokslinių tyrimų institutas Fizinių ir technologijos mokslų centras</v>
      </c>
    </row>
    <row r="1462" spans="1:9" ht="75">
      <c r="A1462" s="11">
        <v>1460</v>
      </c>
      <c r="B1462" s="18" t="str">
        <f t="shared" si="88"/>
        <v>NAUJI GAMYBOS PROCESAI, MEDŽIAGOS IR TECHNOLOGIJOS</v>
      </c>
      <c r="C1462" s="18" t="str">
        <f t="shared" si="89"/>
        <v>Fotoninės ir lazerinės technologijos</v>
      </c>
      <c r="D1462" s="18" t="str">
        <f t="shared" si="90"/>
        <v>Eksperimentinė plėtra</v>
      </c>
      <c r="E1462" s="122" t="s">
        <v>37</v>
      </c>
      <c r="F1462" s="135" t="s">
        <v>2073</v>
      </c>
      <c r="G1462" s="143" t="s">
        <v>2030</v>
      </c>
      <c r="H1462" s="147">
        <v>18</v>
      </c>
      <c r="I1462" s="12" t="str">
        <f t="shared" si="91"/>
        <v>Valstybinis mokslinių tyrimų institutas Fizinių ir technologijos mokslų centras</v>
      </c>
    </row>
    <row r="1463" spans="1:9" ht="60">
      <c r="A1463" s="11">
        <v>1461</v>
      </c>
      <c r="B1463" s="18" t="str">
        <f t="shared" si="88"/>
        <v>NAUJI GAMYBOS PROCESAI, MEDŽIAGOS IR TECHNOLOGIJOS</v>
      </c>
      <c r="C1463" s="18" t="str">
        <f t="shared" si="89"/>
        <v>Fotoninės ir lazerinės technologijos</v>
      </c>
      <c r="D1463" s="18" t="str">
        <f t="shared" si="90"/>
        <v>Eksperimentinė plėtra</v>
      </c>
      <c r="E1463" s="122" t="s">
        <v>37</v>
      </c>
      <c r="F1463" s="135" t="s">
        <v>2054</v>
      </c>
      <c r="G1463" s="143" t="s">
        <v>303</v>
      </c>
      <c r="H1463" s="147">
        <v>18</v>
      </c>
      <c r="I1463" s="12" t="str">
        <f t="shared" si="91"/>
        <v>Valstybinis mokslinių tyrimų institutas Fizinių ir technologijos mokslų centras</v>
      </c>
    </row>
    <row r="1464" spans="1:9" ht="75">
      <c r="A1464" s="11">
        <v>1462</v>
      </c>
      <c r="B1464" s="18" t="str">
        <f t="shared" si="88"/>
        <v>NAUJI GAMYBOS PROCESAI, MEDŽIAGOS IR TECHNOLOGIJOS</v>
      </c>
      <c r="C1464" s="18" t="str">
        <f t="shared" si="89"/>
        <v>Fotoninės ir lazerinės technologijos</v>
      </c>
      <c r="D1464" s="18" t="str">
        <f t="shared" si="90"/>
        <v>Eksperimentinė plėtra</v>
      </c>
      <c r="E1464" s="122" t="s">
        <v>37</v>
      </c>
      <c r="F1464" s="135" t="s">
        <v>2072</v>
      </c>
      <c r="G1464" s="143" t="s">
        <v>313</v>
      </c>
      <c r="H1464" s="147">
        <v>18</v>
      </c>
      <c r="I1464" s="12" t="str">
        <f t="shared" si="91"/>
        <v>Valstybinis mokslinių tyrimų institutas Fizinių ir technologijos mokslų centras</v>
      </c>
    </row>
    <row r="1465" spans="1:9" ht="75">
      <c r="A1465" s="11">
        <v>1463</v>
      </c>
      <c r="B1465" s="18" t="str">
        <f t="shared" si="88"/>
        <v>NAUJI GAMYBOS PROCESAI, MEDŽIAGOS IR TECHNOLOGIJOS</v>
      </c>
      <c r="C1465" s="18" t="str">
        <f t="shared" si="89"/>
        <v>Fotoninės ir lazerinės technologijos</v>
      </c>
      <c r="D1465" s="18" t="str">
        <f t="shared" si="90"/>
        <v>Eksperimentinė plėtra</v>
      </c>
      <c r="E1465" s="122" t="s">
        <v>37</v>
      </c>
      <c r="F1465" s="135" t="s">
        <v>2058</v>
      </c>
      <c r="G1465" s="143" t="s">
        <v>313</v>
      </c>
      <c r="H1465" s="147">
        <v>18</v>
      </c>
      <c r="I1465" s="12" t="str">
        <f t="shared" si="91"/>
        <v>Valstybinis mokslinių tyrimų institutas Fizinių ir technologijos mokslų centras</v>
      </c>
    </row>
    <row r="1466" spans="1:9" ht="75">
      <c r="A1466" s="11">
        <v>1464</v>
      </c>
      <c r="B1466" s="18" t="str">
        <f t="shared" si="88"/>
        <v>NAUJI GAMYBOS PROCESAI, MEDŽIAGOS IR TECHNOLOGIJOS</v>
      </c>
      <c r="C1466" s="18" t="str">
        <f t="shared" si="89"/>
        <v>Fotoninės ir lazerinės technologijos</v>
      </c>
      <c r="D1466" s="18" t="str">
        <f t="shared" si="90"/>
        <v>Eksperimentinė plėtra</v>
      </c>
      <c r="E1466" s="122" t="s">
        <v>37</v>
      </c>
      <c r="F1466" s="135" t="s">
        <v>2057</v>
      </c>
      <c r="G1466" s="143" t="s">
        <v>313</v>
      </c>
      <c r="H1466" s="147">
        <v>18</v>
      </c>
      <c r="I1466" s="12" t="str">
        <f t="shared" si="91"/>
        <v>Valstybinis mokslinių tyrimų institutas Fizinių ir technologijos mokslų centras</v>
      </c>
    </row>
    <row r="1467" spans="1:9" ht="75">
      <c r="A1467" s="11">
        <v>1465</v>
      </c>
      <c r="B1467" s="18" t="str">
        <f t="shared" si="88"/>
        <v>NAUJI GAMYBOS PROCESAI, MEDŽIAGOS IR TECHNOLOGIJOS</v>
      </c>
      <c r="C1467" s="18" t="str">
        <f t="shared" si="89"/>
        <v>Fotoninės ir lazerinės technologijos</v>
      </c>
      <c r="D1467" s="18" t="str">
        <f t="shared" si="90"/>
        <v>Eksperimentinė plėtra</v>
      </c>
      <c r="E1467" s="122" t="s">
        <v>37</v>
      </c>
      <c r="F1467" s="135" t="s">
        <v>2076</v>
      </c>
      <c r="G1467" s="143" t="s">
        <v>313</v>
      </c>
      <c r="H1467" s="147">
        <v>18</v>
      </c>
      <c r="I1467" s="12" t="str">
        <f t="shared" si="91"/>
        <v>Valstybinis mokslinių tyrimų institutas Fizinių ir technologijos mokslų centras</v>
      </c>
    </row>
    <row r="1468" spans="1:9" ht="75">
      <c r="A1468" s="11">
        <v>1466</v>
      </c>
      <c r="B1468" s="18" t="str">
        <f t="shared" si="88"/>
        <v>NAUJI GAMYBOS PROCESAI, MEDŽIAGOS IR TECHNOLOGIJOS</v>
      </c>
      <c r="C1468" s="18" t="str">
        <f t="shared" si="89"/>
        <v>Fotoninės ir lazerinės technologijos</v>
      </c>
      <c r="D1468" s="18" t="str">
        <f t="shared" si="90"/>
        <v>Eksperimentinė plėtra</v>
      </c>
      <c r="E1468" s="123" t="s">
        <v>37</v>
      </c>
      <c r="F1468" s="135" t="s">
        <v>550</v>
      </c>
      <c r="G1468" s="143" t="s">
        <v>547</v>
      </c>
      <c r="H1468" s="147">
        <v>33</v>
      </c>
      <c r="I1468" s="12" t="str">
        <f t="shared" si="91"/>
        <v>Vilniaus Gedimino technikos universitetas</v>
      </c>
    </row>
    <row r="1469" spans="1:9" ht="75">
      <c r="A1469" s="11">
        <v>1467</v>
      </c>
      <c r="B1469" s="18" t="str">
        <f t="shared" si="88"/>
        <v>NAUJI GAMYBOS PROCESAI, MEDŽIAGOS IR TECHNOLOGIJOS</v>
      </c>
      <c r="C1469" s="18" t="str">
        <f t="shared" si="89"/>
        <v>Fotoninės ir lazerinės technologijos</v>
      </c>
      <c r="D1469" s="18" t="str">
        <f t="shared" si="90"/>
        <v>Eksperimentinė plėtra</v>
      </c>
      <c r="E1469" s="122" t="s">
        <v>37</v>
      </c>
      <c r="F1469" s="135" t="s">
        <v>2061</v>
      </c>
      <c r="G1469" s="143" t="s">
        <v>2028</v>
      </c>
      <c r="H1469" s="147">
        <v>18</v>
      </c>
      <c r="I1469" s="12" t="str">
        <f t="shared" si="91"/>
        <v>Valstybinis mokslinių tyrimų institutas Fizinių ir technologijos mokslų centras</v>
      </c>
    </row>
    <row r="1470" spans="1:9" ht="75">
      <c r="A1470" s="11">
        <v>1468</v>
      </c>
      <c r="B1470" s="18" t="str">
        <f t="shared" si="88"/>
        <v>NAUJI GAMYBOS PROCESAI, MEDŽIAGOS IR TECHNOLOGIJOS</v>
      </c>
      <c r="C1470" s="18" t="str">
        <f t="shared" si="89"/>
        <v>Fotoninės ir lazerinės technologijos</v>
      </c>
      <c r="D1470" s="18" t="str">
        <f t="shared" si="90"/>
        <v>Eksperimentinė plėtra</v>
      </c>
      <c r="E1470" s="122" t="s">
        <v>37</v>
      </c>
      <c r="F1470" s="135" t="s">
        <v>2068</v>
      </c>
      <c r="G1470" s="143" t="s">
        <v>2028</v>
      </c>
      <c r="H1470" s="147">
        <v>18</v>
      </c>
      <c r="I1470" s="12" t="str">
        <f t="shared" si="91"/>
        <v>Valstybinis mokslinių tyrimų institutas Fizinių ir technologijos mokslų centras</v>
      </c>
    </row>
    <row r="1471" spans="1:9" ht="45">
      <c r="A1471" s="11">
        <v>1469</v>
      </c>
      <c r="B1471" s="18" t="str">
        <f t="shared" si="88"/>
        <v>NAUJI GAMYBOS PROCESAI, MEDŽIAGOS IR TECHNOLOGIJOS</v>
      </c>
      <c r="C1471" s="18" t="str">
        <f t="shared" si="89"/>
        <v>Fotoninės ir lazerinės technologijos</v>
      </c>
      <c r="D1471" s="18" t="str">
        <f t="shared" si="90"/>
        <v>Eksperimentinė plėtra</v>
      </c>
      <c r="E1471" s="122" t="s">
        <v>37</v>
      </c>
      <c r="F1471" s="135" t="s">
        <v>2083</v>
      </c>
      <c r="G1471" s="143" t="s">
        <v>1137</v>
      </c>
      <c r="H1471" s="147">
        <v>23</v>
      </c>
      <c r="I1471" s="12" t="str">
        <f t="shared" si="91"/>
        <v>Klaipėdos universitetas</v>
      </c>
    </row>
    <row r="1472" spans="1:9" ht="60">
      <c r="A1472" s="11">
        <v>1470</v>
      </c>
      <c r="B1472" s="18" t="str">
        <f t="shared" si="88"/>
        <v>NAUJI GAMYBOS PROCESAI, MEDŽIAGOS IR TECHNOLOGIJOS</v>
      </c>
      <c r="C1472" s="18" t="str">
        <f t="shared" si="89"/>
        <v>Fotoninės ir lazerinės technologijos</v>
      </c>
      <c r="D1472" s="18" t="str">
        <f t="shared" si="90"/>
        <v>Eksperimentinė plėtra</v>
      </c>
      <c r="E1472" s="122" t="s">
        <v>37</v>
      </c>
      <c r="F1472" s="135" t="s">
        <v>2078</v>
      </c>
      <c r="G1472" s="143" t="s">
        <v>2079</v>
      </c>
      <c r="H1472" s="147">
        <v>19</v>
      </c>
      <c r="I1472" s="12" t="str">
        <f t="shared" si="91"/>
        <v>Aleksandro Stulginskio universitetas</v>
      </c>
    </row>
    <row r="1473" spans="1:9" ht="60">
      <c r="A1473" s="11">
        <v>1471</v>
      </c>
      <c r="B1473" s="18" t="str">
        <f t="shared" si="88"/>
        <v>NAUJI GAMYBOS PROCESAI, MEDŽIAGOS IR TECHNOLOGIJOS</v>
      </c>
      <c r="C1473" s="18" t="str">
        <f t="shared" si="89"/>
        <v>Fotoninės ir lazerinės technologijos</v>
      </c>
      <c r="D1473" s="18" t="str">
        <f t="shared" si="90"/>
        <v>Eksperimentinė plėtra</v>
      </c>
      <c r="E1473" s="124" t="s">
        <v>37</v>
      </c>
      <c r="F1473" s="135" t="s">
        <v>2046</v>
      </c>
      <c r="G1473" s="143" t="s">
        <v>2047</v>
      </c>
      <c r="H1473" s="147">
        <v>32</v>
      </c>
      <c r="I1473" s="12" t="str">
        <f t="shared" si="91"/>
        <v>Vilniaus universitetas</v>
      </c>
    </row>
    <row r="1474" spans="1:9" ht="75">
      <c r="A1474" s="11">
        <v>1472</v>
      </c>
      <c r="B1474" s="18" t="str">
        <f t="shared" si="88"/>
        <v>NAUJI GAMYBOS PROCESAI, MEDŽIAGOS IR TECHNOLOGIJOS</v>
      </c>
      <c r="C1474" s="18" t="str">
        <f t="shared" si="89"/>
        <v>Fotoninės ir lazerinės technologijos</v>
      </c>
      <c r="D1474" s="18" t="str">
        <f t="shared" si="90"/>
        <v>Eksperimentinė plėtra</v>
      </c>
      <c r="E1474" s="104" t="s">
        <v>37</v>
      </c>
      <c r="F1474" s="45" t="s">
        <v>2059</v>
      </c>
      <c r="G1474" s="27" t="s">
        <v>2028</v>
      </c>
      <c r="H1474" s="11">
        <v>18</v>
      </c>
      <c r="I1474" s="12" t="str">
        <f t="shared" si="91"/>
        <v>Valstybinis mokslinių tyrimų institutas Fizinių ir technologijos mokslų centras</v>
      </c>
    </row>
    <row r="1475" spans="1:9" ht="60">
      <c r="A1475" s="11">
        <v>1473</v>
      </c>
      <c r="B1475" s="18" t="str">
        <f t="shared" ref="B1475:B1538" si="92">IF(ISBLANK(E1475), ,VLOOKUP(E1475, Kodai,2, FALSE))</f>
        <v>NAUJI GAMYBOS PROCESAI, MEDŽIAGOS IR TECHNOLOGIJOS</v>
      </c>
      <c r="C1475" s="18" t="str">
        <f t="shared" ref="C1475:C1538" si="93">IF(ISBLANK(E1475), ,VLOOKUP(E1475, Kodai,3, FALSE))</f>
        <v>Fotoninės ir lazerinės technologijos</v>
      </c>
      <c r="D1475" s="18" t="str">
        <f t="shared" ref="D1475:D1538" si="94">IF(ISBLANK(E1475), ,VLOOKUP(E1475, Kodai,4, FALSE))</f>
        <v>Eksperimentinė plėtra</v>
      </c>
      <c r="E1475" s="104" t="s">
        <v>37</v>
      </c>
      <c r="F1475" s="45" t="s">
        <v>2066</v>
      </c>
      <c r="G1475" s="27" t="s">
        <v>298</v>
      </c>
      <c r="H1475" s="11">
        <v>18</v>
      </c>
      <c r="I1475" s="12" t="str">
        <f t="shared" ref="I1475:I1538" si="95">IF(ISBLANK(H1475), ,VLOOKUP(H1475, Institucijos,2, FALSE))</f>
        <v>Valstybinis mokslinių tyrimų institutas Fizinių ir technologijos mokslų centras</v>
      </c>
    </row>
    <row r="1476" spans="1:9" ht="60">
      <c r="A1476" s="11">
        <v>1474</v>
      </c>
      <c r="B1476" s="18" t="str">
        <f t="shared" si="92"/>
        <v>NAUJI GAMYBOS PROCESAI, MEDŽIAGOS IR TECHNOLOGIJOS</v>
      </c>
      <c r="C1476" s="18" t="str">
        <f t="shared" si="93"/>
        <v>Fotoninės ir lazerinės technologijos</v>
      </c>
      <c r="D1476" s="18" t="str">
        <f t="shared" si="94"/>
        <v>Eksperimentinė plėtra</v>
      </c>
      <c r="E1476" s="104" t="s">
        <v>37</v>
      </c>
      <c r="F1476" s="45" t="s">
        <v>2011</v>
      </c>
      <c r="G1476" s="27" t="s">
        <v>309</v>
      </c>
      <c r="H1476" s="11">
        <v>18</v>
      </c>
      <c r="I1476" s="12" t="str">
        <f t="shared" si="95"/>
        <v>Valstybinis mokslinių tyrimų institutas Fizinių ir technologijos mokslų centras</v>
      </c>
    </row>
    <row r="1477" spans="1:9" ht="60">
      <c r="A1477" s="11">
        <v>1475</v>
      </c>
      <c r="B1477" s="18" t="str">
        <f t="shared" si="92"/>
        <v>NAUJI GAMYBOS PROCESAI, MEDŽIAGOS IR TECHNOLOGIJOS</v>
      </c>
      <c r="C1477" s="18" t="str">
        <f t="shared" si="93"/>
        <v>Fotoninės ir lazerinės technologijos</v>
      </c>
      <c r="D1477" s="18" t="str">
        <f t="shared" si="94"/>
        <v>Eksperimentinė plėtra</v>
      </c>
      <c r="E1477" s="104" t="s">
        <v>37</v>
      </c>
      <c r="F1477" s="45" t="s">
        <v>2075</v>
      </c>
      <c r="G1477" s="27" t="s">
        <v>2022</v>
      </c>
      <c r="H1477" s="11">
        <v>18</v>
      </c>
      <c r="I1477" s="12" t="str">
        <f t="shared" si="95"/>
        <v>Valstybinis mokslinių tyrimų institutas Fizinių ir technologijos mokslų centras</v>
      </c>
    </row>
    <row r="1478" spans="1:9" ht="60">
      <c r="A1478" s="11">
        <v>1476</v>
      </c>
      <c r="B1478" s="18" t="str">
        <f t="shared" si="92"/>
        <v>NAUJI GAMYBOS PROCESAI, MEDŽIAGOS IR TECHNOLOGIJOS</v>
      </c>
      <c r="C1478" s="18" t="str">
        <f t="shared" si="93"/>
        <v>Fotoninės ir lazerinės technologijos</v>
      </c>
      <c r="D1478" s="18" t="str">
        <f t="shared" si="94"/>
        <v>Eksperimentinė plėtra</v>
      </c>
      <c r="E1478" s="104" t="s">
        <v>37</v>
      </c>
      <c r="F1478" s="45" t="s">
        <v>2069</v>
      </c>
      <c r="G1478" s="27" t="s">
        <v>2022</v>
      </c>
      <c r="H1478" s="11">
        <v>18</v>
      </c>
      <c r="I1478" s="12" t="str">
        <f t="shared" si="95"/>
        <v>Valstybinis mokslinių tyrimų institutas Fizinių ir technologijos mokslų centras</v>
      </c>
    </row>
    <row r="1479" spans="1:9" ht="60">
      <c r="A1479" s="11">
        <v>1477</v>
      </c>
      <c r="B1479" s="18" t="str">
        <f t="shared" si="92"/>
        <v>NAUJI GAMYBOS PROCESAI, MEDŽIAGOS IR TECHNOLOGIJOS</v>
      </c>
      <c r="C1479" s="18" t="str">
        <f t="shared" si="93"/>
        <v>Fotoninės ir lazerinės technologijos</v>
      </c>
      <c r="D1479" s="18" t="str">
        <f t="shared" si="94"/>
        <v>Eksperimentinė plėtra</v>
      </c>
      <c r="E1479" s="75" t="s">
        <v>37</v>
      </c>
      <c r="F1479" s="77" t="s">
        <v>821</v>
      </c>
      <c r="G1479" s="36" t="s">
        <v>540</v>
      </c>
      <c r="H1479" s="11">
        <v>33</v>
      </c>
      <c r="I1479" s="12" t="str">
        <f t="shared" si="95"/>
        <v>Vilniaus Gedimino technikos universitetas</v>
      </c>
    </row>
    <row r="1480" spans="1:9" ht="60">
      <c r="A1480" s="11">
        <v>1478</v>
      </c>
      <c r="B1480" s="18" t="str">
        <f t="shared" si="92"/>
        <v>NAUJI GAMYBOS PROCESAI, MEDŽIAGOS IR TECHNOLOGIJOS</v>
      </c>
      <c r="C1480" s="18" t="str">
        <f t="shared" si="93"/>
        <v>Fotoninės ir lazerinės technologijos</v>
      </c>
      <c r="D1480" s="18" t="str">
        <f t="shared" si="94"/>
        <v>Eksperimentinė plėtra</v>
      </c>
      <c r="E1480" s="107" t="s">
        <v>37</v>
      </c>
      <c r="F1480" s="97" t="s">
        <v>2081</v>
      </c>
      <c r="G1480" s="29" t="s">
        <v>230</v>
      </c>
      <c r="H1480" s="11">
        <v>22</v>
      </c>
      <c r="I1480" s="12" t="str">
        <f t="shared" si="95"/>
        <v>VšĮ Kauno technologijos universitetas</v>
      </c>
    </row>
    <row r="1481" spans="1:9" ht="60">
      <c r="A1481" s="11">
        <v>1479</v>
      </c>
      <c r="B1481" s="18" t="str">
        <f t="shared" si="92"/>
        <v>NAUJI GAMYBOS PROCESAI, MEDŽIAGOS IR TECHNOLOGIJOS</v>
      </c>
      <c r="C1481" s="18" t="str">
        <f t="shared" si="93"/>
        <v>Fotoninės ir lazerinės technologijos</v>
      </c>
      <c r="D1481" s="18" t="str">
        <f t="shared" si="94"/>
        <v>Eksperimentinė plėtra</v>
      </c>
      <c r="E1481" s="104" t="s">
        <v>37</v>
      </c>
      <c r="F1481" s="45" t="s">
        <v>2208</v>
      </c>
      <c r="G1481" s="27" t="s">
        <v>303</v>
      </c>
      <c r="H1481" s="11">
        <v>18</v>
      </c>
      <c r="I1481" s="12" t="str">
        <f t="shared" si="95"/>
        <v>Valstybinis mokslinių tyrimų institutas Fizinių ir technologijos mokslų centras</v>
      </c>
    </row>
    <row r="1482" spans="1:9" ht="75">
      <c r="A1482" s="11">
        <v>1480</v>
      </c>
      <c r="B1482" s="18" t="str">
        <f t="shared" si="92"/>
        <v>NAUJI GAMYBOS PROCESAI, MEDŽIAGOS IR TECHNOLOGIJOS</v>
      </c>
      <c r="C1482" s="18" t="str">
        <f t="shared" si="93"/>
        <v>Fotoninės ir lazerinės technologijos</v>
      </c>
      <c r="D1482" s="18" t="str">
        <f t="shared" si="94"/>
        <v>Eksperimentinė plėtra</v>
      </c>
      <c r="E1482" s="104" t="s">
        <v>37</v>
      </c>
      <c r="F1482" s="45" t="s">
        <v>2055</v>
      </c>
      <c r="G1482" s="27" t="s">
        <v>313</v>
      </c>
      <c r="H1482" s="11">
        <v>18</v>
      </c>
      <c r="I1482" s="12" t="str">
        <f t="shared" si="95"/>
        <v>Valstybinis mokslinių tyrimų institutas Fizinių ir technologijos mokslų centras</v>
      </c>
    </row>
    <row r="1483" spans="1:9" ht="60">
      <c r="A1483" s="11">
        <v>1481</v>
      </c>
      <c r="B1483" s="18" t="str">
        <f t="shared" si="92"/>
        <v>NAUJI GAMYBOS PROCESAI, MEDŽIAGOS IR TECHNOLOGIJOS</v>
      </c>
      <c r="C1483" s="18" t="str">
        <f t="shared" si="93"/>
        <v>Fotoninės ir lazerinės technologijos</v>
      </c>
      <c r="D1483" s="18" t="str">
        <f t="shared" si="94"/>
        <v>Eksperimentinė plėtra</v>
      </c>
      <c r="E1483" s="104" t="s">
        <v>37</v>
      </c>
      <c r="F1483" s="45" t="s">
        <v>2084</v>
      </c>
      <c r="G1483" s="27" t="s">
        <v>2043</v>
      </c>
      <c r="H1483" s="11">
        <v>32</v>
      </c>
      <c r="I1483" s="12" t="str">
        <f t="shared" si="95"/>
        <v>Vilniaus universitetas</v>
      </c>
    </row>
    <row r="1484" spans="1:9" ht="75">
      <c r="A1484" s="11">
        <v>1482</v>
      </c>
      <c r="B1484" s="18" t="str">
        <f t="shared" si="92"/>
        <v>NAUJI GAMYBOS PROCESAI, MEDŽIAGOS IR TECHNOLOGIJOS</v>
      </c>
      <c r="C1484" s="18" t="str">
        <f t="shared" si="93"/>
        <v>Fotoninės ir lazerinės technologijos</v>
      </c>
      <c r="D1484" s="18" t="str">
        <f t="shared" si="94"/>
        <v>Eksperimentinė plėtra</v>
      </c>
      <c r="E1484" s="104" t="s">
        <v>37</v>
      </c>
      <c r="F1484" s="45" t="s">
        <v>2063</v>
      </c>
      <c r="G1484" s="27" t="s">
        <v>2019</v>
      </c>
      <c r="H1484" s="11">
        <v>18</v>
      </c>
      <c r="I1484" s="12" t="str">
        <f t="shared" si="95"/>
        <v>Valstybinis mokslinių tyrimų institutas Fizinių ir technologijos mokslų centras</v>
      </c>
    </row>
    <row r="1485" spans="1:9" ht="75">
      <c r="A1485" s="11">
        <v>1483</v>
      </c>
      <c r="B1485" s="18" t="str">
        <f t="shared" si="92"/>
        <v>NAUJI GAMYBOS PROCESAI, MEDŽIAGOS IR TECHNOLOGIJOS</v>
      </c>
      <c r="C1485" s="18" t="str">
        <f t="shared" si="93"/>
        <v>Fotoninės ir lazerinės technologijos</v>
      </c>
      <c r="D1485" s="18" t="str">
        <f t="shared" si="94"/>
        <v>Eksperimentinė plėtra</v>
      </c>
      <c r="E1485" s="104" t="s">
        <v>37</v>
      </c>
      <c r="F1485" s="45" t="s">
        <v>2070</v>
      </c>
      <c r="G1485" s="27" t="s">
        <v>313</v>
      </c>
      <c r="H1485" s="11">
        <v>18</v>
      </c>
      <c r="I1485" s="12" t="str">
        <f t="shared" si="95"/>
        <v>Valstybinis mokslinių tyrimų institutas Fizinių ir technologijos mokslų centras</v>
      </c>
    </row>
    <row r="1486" spans="1:9" ht="75">
      <c r="A1486" s="11">
        <v>1484</v>
      </c>
      <c r="B1486" s="18" t="str">
        <f t="shared" si="92"/>
        <v>NAUJI GAMYBOS PROCESAI, MEDŽIAGOS IR TECHNOLOGIJOS</v>
      </c>
      <c r="C1486" s="18" t="str">
        <f t="shared" si="93"/>
        <v>Fotoninės ir lazerinės technologijos</v>
      </c>
      <c r="D1486" s="18" t="str">
        <f t="shared" si="94"/>
        <v>Eksperimentinė plėtra</v>
      </c>
      <c r="E1486" s="104" t="s">
        <v>37</v>
      </c>
      <c r="F1486" s="45" t="s">
        <v>2071</v>
      </c>
      <c r="G1486" s="27" t="s">
        <v>313</v>
      </c>
      <c r="H1486" s="11">
        <v>18</v>
      </c>
      <c r="I1486" s="12" t="str">
        <f t="shared" si="95"/>
        <v>Valstybinis mokslinių tyrimų institutas Fizinių ir technologijos mokslų centras</v>
      </c>
    </row>
    <row r="1487" spans="1:9" ht="75">
      <c r="A1487" s="11">
        <v>1485</v>
      </c>
      <c r="B1487" s="18" t="str">
        <f t="shared" si="92"/>
        <v>NAUJI GAMYBOS PROCESAI, MEDŽIAGOS IR TECHNOLOGIJOS</v>
      </c>
      <c r="C1487" s="18" t="str">
        <f t="shared" si="93"/>
        <v>Fotoninės ir lazerinės technologijos</v>
      </c>
      <c r="D1487" s="18" t="str">
        <f t="shared" si="94"/>
        <v>Eksperimentinė plėtra</v>
      </c>
      <c r="E1487" s="104" t="s">
        <v>37</v>
      </c>
      <c r="F1487" s="45" t="s">
        <v>2056</v>
      </c>
      <c r="G1487" s="27" t="s">
        <v>313</v>
      </c>
      <c r="H1487" s="11">
        <v>18</v>
      </c>
      <c r="I1487" s="12" t="str">
        <f t="shared" si="95"/>
        <v>Valstybinis mokslinių tyrimų institutas Fizinių ir technologijos mokslų centras</v>
      </c>
    </row>
    <row r="1488" spans="1:9" ht="60">
      <c r="A1488" s="11">
        <v>1486</v>
      </c>
      <c r="B1488" s="18" t="str">
        <f t="shared" si="92"/>
        <v>NAUJI GAMYBOS PROCESAI, MEDŽIAGOS IR TECHNOLOGIJOS</v>
      </c>
      <c r="C1488" s="18" t="str">
        <f t="shared" si="93"/>
        <v>Fotoninės ir lazerinės technologijos</v>
      </c>
      <c r="D1488" s="18" t="str">
        <f t="shared" si="94"/>
        <v>Eksperimentinė plėtra</v>
      </c>
      <c r="E1488" s="104" t="s">
        <v>37</v>
      </c>
      <c r="F1488" s="45" t="s">
        <v>2089</v>
      </c>
      <c r="G1488" s="27" t="s">
        <v>2045</v>
      </c>
      <c r="H1488" s="11">
        <v>32</v>
      </c>
      <c r="I1488" s="12" t="str">
        <f t="shared" si="95"/>
        <v>Vilniaus universitetas</v>
      </c>
    </row>
    <row r="1489" spans="1:9" ht="60">
      <c r="A1489" s="11">
        <v>1487</v>
      </c>
      <c r="B1489" s="18" t="str">
        <f t="shared" si="92"/>
        <v>NAUJI GAMYBOS PROCESAI, MEDŽIAGOS IR TECHNOLOGIJOS</v>
      </c>
      <c r="C1489" s="18" t="str">
        <f t="shared" si="93"/>
        <v>Fotoninės ir lazerinės technologijos</v>
      </c>
      <c r="D1489" s="18" t="str">
        <f t="shared" si="94"/>
        <v>Eksperimentinė plėtra</v>
      </c>
      <c r="E1489" s="104" t="s">
        <v>37</v>
      </c>
      <c r="F1489" s="45" t="s">
        <v>2085</v>
      </c>
      <c r="G1489" s="27" t="s">
        <v>2045</v>
      </c>
      <c r="H1489" s="11">
        <v>32</v>
      </c>
      <c r="I1489" s="12" t="str">
        <f t="shared" si="95"/>
        <v>Vilniaus universitetas</v>
      </c>
    </row>
    <row r="1490" spans="1:9" ht="75">
      <c r="A1490" s="11">
        <v>1488</v>
      </c>
      <c r="B1490" s="18" t="str">
        <f t="shared" si="92"/>
        <v>NAUJI GAMYBOS PROCESAI, MEDŽIAGOS IR TECHNOLOGIJOS</v>
      </c>
      <c r="C1490" s="18" t="str">
        <f t="shared" si="93"/>
        <v>Fotoninės ir lazerinės technologijos</v>
      </c>
      <c r="D1490" s="18" t="str">
        <f t="shared" si="94"/>
        <v>Eksperimentinė plėtra</v>
      </c>
      <c r="E1490" s="104" t="s">
        <v>37</v>
      </c>
      <c r="F1490" s="45" t="s">
        <v>2065</v>
      </c>
      <c r="G1490" s="27" t="s">
        <v>2030</v>
      </c>
      <c r="H1490" s="11">
        <v>18</v>
      </c>
      <c r="I1490" s="12" t="str">
        <f t="shared" si="95"/>
        <v>Valstybinis mokslinių tyrimų institutas Fizinių ir technologijos mokslų centras</v>
      </c>
    </row>
    <row r="1491" spans="1:9" ht="60">
      <c r="A1491" s="11">
        <v>1489</v>
      </c>
      <c r="B1491" s="18" t="str">
        <f t="shared" si="92"/>
        <v>NAUJI GAMYBOS PROCESAI, MEDŽIAGOS IR TECHNOLOGIJOS</v>
      </c>
      <c r="C1491" s="18" t="str">
        <f t="shared" si="93"/>
        <v>Fotoninės ir lazerinės technologijos</v>
      </c>
      <c r="D1491" s="18" t="str">
        <f t="shared" si="94"/>
        <v>Eksperimentinė plėtra</v>
      </c>
      <c r="E1491" s="104" t="s">
        <v>37</v>
      </c>
      <c r="F1491" s="45" t="s">
        <v>2051</v>
      </c>
      <c r="G1491" s="27" t="s">
        <v>2052</v>
      </c>
      <c r="H1491" s="11">
        <v>18</v>
      </c>
      <c r="I1491" s="12" t="str">
        <f t="shared" si="95"/>
        <v>Valstybinis mokslinių tyrimų institutas Fizinių ir technologijos mokslų centras</v>
      </c>
    </row>
    <row r="1492" spans="1:9" ht="90">
      <c r="A1492" s="11">
        <v>1490</v>
      </c>
      <c r="B1492" s="18" t="str">
        <f t="shared" si="92"/>
        <v>NAUJI GAMYBOS PROCESAI, MEDŽIAGOS IR TECHNOLOGIJOS</v>
      </c>
      <c r="C1492" s="18" t="str">
        <f t="shared" si="93"/>
        <v>Fotoninės ir lazerinės technologijos</v>
      </c>
      <c r="D1492" s="18" t="str">
        <f t="shared" si="94"/>
        <v>Eksperimentinė plėtra</v>
      </c>
      <c r="E1492" s="104" t="s">
        <v>37</v>
      </c>
      <c r="F1492" s="45" t="s">
        <v>2087</v>
      </c>
      <c r="G1492" s="27" t="s">
        <v>2088</v>
      </c>
      <c r="H1492" s="11">
        <v>32</v>
      </c>
      <c r="I1492" s="12" t="str">
        <f t="shared" si="95"/>
        <v>Vilniaus universitetas</v>
      </c>
    </row>
    <row r="1493" spans="1:9" ht="75">
      <c r="A1493" s="11">
        <v>1491</v>
      </c>
      <c r="B1493" s="18" t="str">
        <f t="shared" si="92"/>
        <v>NAUJI GAMYBOS PROCESAI, MEDŽIAGOS IR TECHNOLOGIJOS</v>
      </c>
      <c r="C1493" s="18" t="str">
        <f t="shared" si="93"/>
        <v>Fotoninės ir lazerinės technologijos</v>
      </c>
      <c r="D1493" s="18" t="str">
        <f t="shared" si="94"/>
        <v>Moksliniai tyrimai</v>
      </c>
      <c r="E1493" s="104" t="s">
        <v>38</v>
      </c>
      <c r="F1493" s="45" t="s">
        <v>2010</v>
      </c>
      <c r="G1493" s="27" t="s">
        <v>2008</v>
      </c>
      <c r="H1493" s="11">
        <v>18</v>
      </c>
      <c r="I1493" s="12" t="str">
        <f t="shared" si="95"/>
        <v>Valstybinis mokslinių tyrimų institutas Fizinių ir technologijos mokslų centras</v>
      </c>
    </row>
    <row r="1494" spans="1:9" ht="60">
      <c r="A1494" s="11">
        <v>1492</v>
      </c>
      <c r="B1494" s="18" t="str">
        <f t="shared" si="92"/>
        <v>NAUJI GAMYBOS PROCESAI, MEDŽIAGOS IR TECHNOLOGIJOS</v>
      </c>
      <c r="C1494" s="18" t="str">
        <f t="shared" si="93"/>
        <v>Fotoninės ir lazerinės technologijos</v>
      </c>
      <c r="D1494" s="18" t="str">
        <f t="shared" si="94"/>
        <v>Moksliniai tyrimai</v>
      </c>
      <c r="E1494" s="105" t="s">
        <v>38</v>
      </c>
      <c r="F1494" s="45" t="s">
        <v>2101</v>
      </c>
      <c r="G1494" s="27" t="s">
        <v>1247</v>
      </c>
      <c r="H1494" s="11">
        <v>32</v>
      </c>
      <c r="I1494" s="12" t="str">
        <f t="shared" si="95"/>
        <v>Vilniaus universitetas</v>
      </c>
    </row>
    <row r="1495" spans="1:9" ht="75">
      <c r="A1495" s="11">
        <v>1493</v>
      </c>
      <c r="B1495" s="18" t="str">
        <f t="shared" si="92"/>
        <v>NAUJI GAMYBOS PROCESAI, MEDŽIAGOS IR TECHNOLOGIJOS</v>
      </c>
      <c r="C1495" s="18" t="str">
        <f t="shared" si="93"/>
        <v>Fotoninės ir lazerinės technologijos</v>
      </c>
      <c r="D1495" s="18" t="str">
        <f t="shared" si="94"/>
        <v>Moksliniai tyrimai</v>
      </c>
      <c r="E1495" s="104" t="s">
        <v>38</v>
      </c>
      <c r="F1495" s="45" t="s">
        <v>2007</v>
      </c>
      <c r="G1495" s="27" t="s">
        <v>2008</v>
      </c>
      <c r="H1495" s="11">
        <v>18</v>
      </c>
      <c r="I1495" s="12" t="str">
        <f t="shared" si="95"/>
        <v>Valstybinis mokslinių tyrimų institutas Fizinių ir technologijos mokslų centras</v>
      </c>
    </row>
    <row r="1496" spans="1:9" ht="60">
      <c r="A1496" s="11">
        <v>1494</v>
      </c>
      <c r="B1496" s="18" t="str">
        <f t="shared" si="92"/>
        <v>NAUJI GAMYBOS PROCESAI, MEDŽIAGOS IR TECHNOLOGIJOS</v>
      </c>
      <c r="C1496" s="18" t="str">
        <f t="shared" si="93"/>
        <v>Fotoninės ir lazerinės technologijos</v>
      </c>
      <c r="D1496" s="18" t="str">
        <f t="shared" si="94"/>
        <v>Moksliniai tyrimai</v>
      </c>
      <c r="E1496" s="104" t="s">
        <v>38</v>
      </c>
      <c r="F1496" s="45" t="s">
        <v>2091</v>
      </c>
      <c r="G1496" s="27" t="s">
        <v>303</v>
      </c>
      <c r="H1496" s="11">
        <v>18</v>
      </c>
      <c r="I1496" s="12" t="str">
        <f t="shared" si="95"/>
        <v>Valstybinis mokslinių tyrimų institutas Fizinių ir technologijos mokslų centras</v>
      </c>
    </row>
    <row r="1497" spans="1:9" ht="75">
      <c r="A1497" s="11">
        <v>1495</v>
      </c>
      <c r="B1497" s="18" t="str">
        <f t="shared" si="92"/>
        <v>NAUJI GAMYBOS PROCESAI, MEDŽIAGOS IR TECHNOLOGIJOS</v>
      </c>
      <c r="C1497" s="18" t="str">
        <f t="shared" si="93"/>
        <v>Fotoninės ir lazerinės technologijos</v>
      </c>
      <c r="D1497" s="18" t="str">
        <f t="shared" si="94"/>
        <v>Moksliniai tyrimai</v>
      </c>
      <c r="E1497" s="104" t="s">
        <v>38</v>
      </c>
      <c r="F1497" s="45" t="s">
        <v>2009</v>
      </c>
      <c r="G1497" s="27" t="s">
        <v>2008</v>
      </c>
      <c r="H1497" s="11">
        <v>18</v>
      </c>
      <c r="I1497" s="12" t="str">
        <f t="shared" si="95"/>
        <v>Valstybinis mokslinių tyrimų institutas Fizinių ir technologijos mokslų centras</v>
      </c>
    </row>
    <row r="1498" spans="1:9" ht="60">
      <c r="A1498" s="11">
        <v>1496</v>
      </c>
      <c r="B1498" s="18" t="str">
        <f t="shared" si="92"/>
        <v>NAUJI GAMYBOS PROCESAI, MEDŽIAGOS IR TECHNOLOGIJOS</v>
      </c>
      <c r="C1498" s="18" t="str">
        <f t="shared" si="93"/>
        <v>Fotoninės ir lazerinės technologijos</v>
      </c>
      <c r="D1498" s="18" t="str">
        <f t="shared" si="94"/>
        <v>Moksliniai tyrimai</v>
      </c>
      <c r="E1498" s="75" t="s">
        <v>38</v>
      </c>
      <c r="F1498" s="77" t="s">
        <v>820</v>
      </c>
      <c r="G1498" s="36" t="s">
        <v>540</v>
      </c>
      <c r="H1498" s="11">
        <v>33</v>
      </c>
      <c r="I1498" s="12" t="str">
        <f t="shared" si="95"/>
        <v>Vilniaus Gedimino technikos universitetas</v>
      </c>
    </row>
    <row r="1499" spans="1:9" ht="75">
      <c r="A1499" s="11">
        <v>1497</v>
      </c>
      <c r="B1499" s="18" t="str">
        <f t="shared" si="92"/>
        <v>NAUJI GAMYBOS PROCESAI, MEDŽIAGOS IR TECHNOLOGIJOS</v>
      </c>
      <c r="C1499" s="18" t="str">
        <f t="shared" si="93"/>
        <v>Fotoninės ir lazerinės technologijos</v>
      </c>
      <c r="D1499" s="18" t="str">
        <f t="shared" si="94"/>
        <v>Moksliniai tyrimai</v>
      </c>
      <c r="E1499" s="105" t="s">
        <v>38</v>
      </c>
      <c r="F1499" s="45" t="s">
        <v>2094</v>
      </c>
      <c r="G1499" s="27" t="s">
        <v>324</v>
      </c>
      <c r="H1499" s="11">
        <v>18</v>
      </c>
      <c r="I1499" s="12" t="str">
        <f t="shared" si="95"/>
        <v>Valstybinis mokslinių tyrimų institutas Fizinių ir technologijos mokslų centras</v>
      </c>
    </row>
    <row r="1500" spans="1:9" ht="75">
      <c r="A1500" s="11">
        <v>1498</v>
      </c>
      <c r="B1500" s="18" t="str">
        <f t="shared" si="92"/>
        <v>NAUJI GAMYBOS PROCESAI, MEDŽIAGOS IR TECHNOLOGIJOS</v>
      </c>
      <c r="C1500" s="18" t="str">
        <f t="shared" si="93"/>
        <v>Fotoninės ir lazerinės technologijos</v>
      </c>
      <c r="D1500" s="18" t="str">
        <f t="shared" si="94"/>
        <v>Moksliniai tyrimai</v>
      </c>
      <c r="E1500" s="104" t="s">
        <v>38</v>
      </c>
      <c r="F1500" s="45" t="s">
        <v>2041</v>
      </c>
      <c r="G1500" s="27" t="s">
        <v>356</v>
      </c>
      <c r="H1500" s="11">
        <v>31</v>
      </c>
      <c r="I1500" s="12" t="str">
        <f t="shared" si="95"/>
        <v>Vytauto Didžiojo universitetas</v>
      </c>
    </row>
    <row r="1501" spans="1:9" ht="150">
      <c r="A1501" s="11">
        <v>1499</v>
      </c>
      <c r="B1501" s="18" t="str">
        <f t="shared" si="92"/>
        <v>NAUJI GAMYBOS PROCESAI, MEDŽIAGOS IR TECHNOLOGIJOS</v>
      </c>
      <c r="C1501" s="18" t="str">
        <f t="shared" si="93"/>
        <v>Fotoninės ir lazerinės technologijos</v>
      </c>
      <c r="D1501" s="18" t="str">
        <f t="shared" si="94"/>
        <v>Moksliniai tyrimai</v>
      </c>
      <c r="E1501" s="107" t="s">
        <v>38</v>
      </c>
      <c r="F1501" s="97" t="s">
        <v>2098</v>
      </c>
      <c r="G1501" s="29" t="s">
        <v>230</v>
      </c>
      <c r="H1501" s="11">
        <v>22</v>
      </c>
      <c r="I1501" s="12" t="str">
        <f t="shared" si="95"/>
        <v>VšĮ Kauno technologijos universitetas</v>
      </c>
    </row>
    <row r="1502" spans="1:9" ht="60">
      <c r="A1502" s="11">
        <v>1500</v>
      </c>
      <c r="B1502" s="18" t="str">
        <f t="shared" si="92"/>
        <v>NAUJI GAMYBOS PROCESAI, MEDŽIAGOS IR TECHNOLOGIJOS</v>
      </c>
      <c r="C1502" s="18" t="str">
        <f t="shared" si="93"/>
        <v>Fotoninės ir lazerinės technologijos</v>
      </c>
      <c r="D1502" s="18" t="str">
        <f t="shared" si="94"/>
        <v>Moksliniai tyrimai</v>
      </c>
      <c r="E1502" s="104" t="s">
        <v>38</v>
      </c>
      <c r="F1502" s="45" t="s">
        <v>2067</v>
      </c>
      <c r="G1502" s="27" t="s">
        <v>298</v>
      </c>
      <c r="H1502" s="11">
        <v>18</v>
      </c>
      <c r="I1502" s="12" t="str">
        <f t="shared" si="95"/>
        <v>Valstybinis mokslinių tyrimų institutas Fizinių ir technologijos mokslų centras</v>
      </c>
    </row>
    <row r="1503" spans="1:9" ht="75">
      <c r="A1503" s="11">
        <v>1501</v>
      </c>
      <c r="B1503" s="18" t="str">
        <f t="shared" si="92"/>
        <v>NAUJI GAMYBOS PROCESAI, MEDŽIAGOS IR TECHNOLOGIJOS</v>
      </c>
      <c r="C1503" s="18" t="str">
        <f t="shared" si="93"/>
        <v>Fotoninės ir lazerinės technologijos</v>
      </c>
      <c r="D1503" s="18" t="str">
        <f t="shared" si="94"/>
        <v>Moksliniai tyrimai</v>
      </c>
      <c r="E1503" s="104" t="s">
        <v>38</v>
      </c>
      <c r="F1503" s="45" t="s">
        <v>2092</v>
      </c>
      <c r="G1503" s="27" t="s">
        <v>313</v>
      </c>
      <c r="H1503" s="11">
        <v>18</v>
      </c>
      <c r="I1503" s="12" t="str">
        <f t="shared" si="95"/>
        <v>Valstybinis mokslinių tyrimų institutas Fizinių ir technologijos mokslų centras</v>
      </c>
    </row>
    <row r="1504" spans="1:9" ht="75">
      <c r="A1504" s="11">
        <v>1502</v>
      </c>
      <c r="B1504" s="18" t="str">
        <f t="shared" si="92"/>
        <v>NAUJI GAMYBOS PROCESAI, MEDŽIAGOS IR TECHNOLOGIJOS</v>
      </c>
      <c r="C1504" s="18" t="str">
        <f t="shared" si="93"/>
        <v>Fotoninės ir lazerinės technologijos</v>
      </c>
      <c r="D1504" s="18" t="str">
        <f t="shared" si="94"/>
        <v>Moksliniai tyrimai</v>
      </c>
      <c r="E1504" s="104" t="s">
        <v>38</v>
      </c>
      <c r="F1504" s="45" t="s">
        <v>2093</v>
      </c>
      <c r="G1504" s="27" t="s">
        <v>2028</v>
      </c>
      <c r="H1504" s="11">
        <v>18</v>
      </c>
      <c r="I1504" s="12" t="str">
        <f t="shared" si="95"/>
        <v>Valstybinis mokslinių tyrimų institutas Fizinių ir technologijos mokslų centras</v>
      </c>
    </row>
    <row r="1505" spans="1:9" ht="90">
      <c r="A1505" s="11">
        <v>1503</v>
      </c>
      <c r="B1505" s="18" t="str">
        <f t="shared" si="92"/>
        <v>NAUJI GAMYBOS PROCESAI, MEDŽIAGOS IR TECHNOLOGIJOS</v>
      </c>
      <c r="C1505" s="18" t="str">
        <f t="shared" si="93"/>
        <v>Fotoninės ir lazerinės technologijos</v>
      </c>
      <c r="D1505" s="18" t="str">
        <f t="shared" si="94"/>
        <v>Moksliniai tyrimai</v>
      </c>
      <c r="E1505" s="105" t="s">
        <v>38</v>
      </c>
      <c r="F1505" s="45" t="s">
        <v>2095</v>
      </c>
      <c r="G1505" s="27" t="s">
        <v>298</v>
      </c>
      <c r="H1505" s="11">
        <v>18</v>
      </c>
      <c r="I1505" s="12" t="str">
        <f t="shared" si="95"/>
        <v>Valstybinis mokslinių tyrimų institutas Fizinių ir technologijos mokslų centras</v>
      </c>
    </row>
    <row r="1506" spans="1:9" ht="75">
      <c r="A1506" s="11">
        <v>1504</v>
      </c>
      <c r="B1506" s="18" t="str">
        <f t="shared" si="92"/>
        <v>NAUJI GAMYBOS PROCESAI, MEDŽIAGOS IR TECHNOLOGIJOS</v>
      </c>
      <c r="C1506" s="18" t="str">
        <f t="shared" si="93"/>
        <v>Fotoninės ir lazerinės technologijos</v>
      </c>
      <c r="D1506" s="18" t="str">
        <f t="shared" si="94"/>
        <v>Moksliniai tyrimai</v>
      </c>
      <c r="E1506" s="104" t="s">
        <v>38</v>
      </c>
      <c r="F1506" s="45" t="s">
        <v>2024</v>
      </c>
      <c r="G1506" s="27" t="s">
        <v>2025</v>
      </c>
      <c r="H1506" s="11">
        <v>18</v>
      </c>
      <c r="I1506" s="12" t="str">
        <f t="shared" si="95"/>
        <v>Valstybinis mokslinių tyrimų institutas Fizinių ir technologijos mokslų centras</v>
      </c>
    </row>
    <row r="1507" spans="1:9" ht="120">
      <c r="A1507" s="11">
        <v>1505</v>
      </c>
      <c r="B1507" s="18" t="str">
        <f t="shared" si="92"/>
        <v>NAUJI GAMYBOS PROCESAI, MEDŽIAGOS IR TECHNOLOGIJOS</v>
      </c>
      <c r="C1507" s="18" t="str">
        <f t="shared" si="93"/>
        <v>Fotoninės ir lazerinės technologijos</v>
      </c>
      <c r="D1507" s="18" t="str">
        <f t="shared" si="94"/>
        <v>Moksliniai tyrimai</v>
      </c>
      <c r="E1507" s="108" t="s">
        <v>38</v>
      </c>
      <c r="F1507" s="153" t="s">
        <v>2080</v>
      </c>
      <c r="G1507" s="29" t="s">
        <v>230</v>
      </c>
      <c r="H1507" s="11">
        <v>22</v>
      </c>
      <c r="I1507" s="12" t="str">
        <f t="shared" si="95"/>
        <v>VšĮ Kauno technologijos universitetas</v>
      </c>
    </row>
    <row r="1508" spans="1:9" ht="75">
      <c r="A1508" s="11">
        <v>1506</v>
      </c>
      <c r="B1508" s="18" t="str">
        <f t="shared" si="92"/>
        <v>NAUJI GAMYBOS PROCESAI, MEDŽIAGOS IR TECHNOLOGIJOS</v>
      </c>
      <c r="C1508" s="18" t="str">
        <f t="shared" si="93"/>
        <v>Fotoninės ir lazerinės technologijos</v>
      </c>
      <c r="D1508" s="18" t="str">
        <f t="shared" si="94"/>
        <v>Moksliniai tyrimai</v>
      </c>
      <c r="E1508" s="104" t="s">
        <v>38</v>
      </c>
      <c r="F1508" s="45" t="s">
        <v>2020</v>
      </c>
      <c r="G1508" s="27" t="s">
        <v>2019</v>
      </c>
      <c r="H1508" s="11">
        <v>18</v>
      </c>
      <c r="I1508" s="12" t="str">
        <f t="shared" si="95"/>
        <v>Valstybinis mokslinių tyrimų institutas Fizinių ir technologijos mokslų centras</v>
      </c>
    </row>
    <row r="1509" spans="1:9" ht="60">
      <c r="A1509" s="11">
        <v>1507</v>
      </c>
      <c r="B1509" s="18" t="str">
        <f t="shared" si="92"/>
        <v>NAUJI GAMYBOS PROCESAI, MEDŽIAGOS IR TECHNOLOGIJOS</v>
      </c>
      <c r="C1509" s="18" t="str">
        <f t="shared" si="93"/>
        <v>Fotoninės ir lazerinės technologijos</v>
      </c>
      <c r="D1509" s="18" t="str">
        <f t="shared" si="94"/>
        <v>Moksliniai tyrimai</v>
      </c>
      <c r="E1509" s="105" t="s">
        <v>38</v>
      </c>
      <c r="F1509" s="45" t="s">
        <v>2048</v>
      </c>
      <c r="G1509" s="27" t="s">
        <v>2049</v>
      </c>
      <c r="H1509" s="11">
        <v>32</v>
      </c>
      <c r="I1509" s="12" t="str">
        <f t="shared" si="95"/>
        <v>Vilniaus universitetas</v>
      </c>
    </row>
    <row r="1510" spans="1:9" ht="60">
      <c r="A1510" s="11">
        <v>1508</v>
      </c>
      <c r="B1510" s="18" t="str">
        <f t="shared" si="92"/>
        <v>NAUJI GAMYBOS PROCESAI, MEDŽIAGOS IR TECHNOLOGIJOS</v>
      </c>
      <c r="C1510" s="18" t="str">
        <f t="shared" si="93"/>
        <v>Fotoninės ir lazerinės technologijos</v>
      </c>
      <c r="D1510" s="18" t="str">
        <f t="shared" si="94"/>
        <v>Moksliniai tyrimai</v>
      </c>
      <c r="E1510" s="104" t="s">
        <v>38</v>
      </c>
      <c r="F1510" s="45" t="s">
        <v>2023</v>
      </c>
      <c r="G1510" s="27" t="s">
        <v>2022</v>
      </c>
      <c r="H1510" s="11">
        <v>18</v>
      </c>
      <c r="I1510" s="12" t="str">
        <f t="shared" si="95"/>
        <v>Valstybinis mokslinių tyrimų institutas Fizinių ir technologijos mokslų centras</v>
      </c>
    </row>
    <row r="1511" spans="1:9" ht="60">
      <c r="A1511" s="11">
        <v>1509</v>
      </c>
      <c r="B1511" s="18" t="str">
        <f t="shared" si="92"/>
        <v>NAUJI GAMYBOS PROCESAI, MEDŽIAGOS IR TECHNOLOGIJOS</v>
      </c>
      <c r="C1511" s="18" t="str">
        <f t="shared" si="93"/>
        <v>Fotoninės ir lazerinės technologijos</v>
      </c>
      <c r="D1511" s="18" t="str">
        <f t="shared" si="94"/>
        <v>Moksliniai tyrimai</v>
      </c>
      <c r="E1511" s="105" t="s">
        <v>38</v>
      </c>
      <c r="F1511" s="45" t="s">
        <v>2077</v>
      </c>
      <c r="G1511" s="27" t="s">
        <v>298</v>
      </c>
      <c r="H1511" s="11">
        <v>18</v>
      </c>
      <c r="I1511" s="12" t="str">
        <f t="shared" si="95"/>
        <v>Valstybinis mokslinių tyrimų institutas Fizinių ir technologijos mokslų centras</v>
      </c>
    </row>
    <row r="1512" spans="1:9" ht="60">
      <c r="A1512" s="11">
        <v>1510</v>
      </c>
      <c r="B1512" s="18" t="str">
        <f t="shared" si="92"/>
        <v>NAUJI GAMYBOS PROCESAI, MEDŽIAGOS IR TECHNOLOGIJOS</v>
      </c>
      <c r="C1512" s="18" t="str">
        <f t="shared" si="93"/>
        <v>Fotoninės ir lazerinės technologijos</v>
      </c>
      <c r="D1512" s="18" t="str">
        <f t="shared" si="94"/>
        <v>Moksliniai tyrimai</v>
      </c>
      <c r="E1512" s="104" t="s">
        <v>38</v>
      </c>
      <c r="F1512" s="45" t="s">
        <v>2021</v>
      </c>
      <c r="G1512" s="27" t="s">
        <v>2022</v>
      </c>
      <c r="H1512" s="11">
        <v>18</v>
      </c>
      <c r="I1512" s="12" t="str">
        <f t="shared" si="95"/>
        <v>Valstybinis mokslinių tyrimų institutas Fizinių ir technologijos mokslų centras</v>
      </c>
    </row>
    <row r="1513" spans="1:9" ht="60">
      <c r="A1513" s="11">
        <v>1511</v>
      </c>
      <c r="B1513" s="18" t="str">
        <f t="shared" si="92"/>
        <v>NAUJI GAMYBOS PROCESAI, MEDŽIAGOS IR TECHNOLOGIJOS</v>
      </c>
      <c r="C1513" s="18" t="str">
        <f t="shared" si="93"/>
        <v>Fotoninės ir lazerinės technologijos</v>
      </c>
      <c r="D1513" s="18" t="str">
        <f t="shared" si="94"/>
        <v>Moksliniai tyrimai</v>
      </c>
      <c r="E1513" s="104" t="s">
        <v>38</v>
      </c>
      <c r="F1513" s="45" t="s">
        <v>2050</v>
      </c>
      <c r="G1513" s="27" t="s">
        <v>298</v>
      </c>
      <c r="H1513" s="11">
        <v>18</v>
      </c>
      <c r="I1513" s="12" t="str">
        <f t="shared" si="95"/>
        <v>Valstybinis mokslinių tyrimų institutas Fizinių ir technologijos mokslų centras</v>
      </c>
    </row>
    <row r="1514" spans="1:9" ht="60">
      <c r="A1514" s="11">
        <v>1512</v>
      </c>
      <c r="B1514" s="18" t="str">
        <f t="shared" si="92"/>
        <v>NAUJI GAMYBOS PROCESAI, MEDŽIAGOS IR TECHNOLOGIJOS</v>
      </c>
      <c r="C1514" s="18" t="str">
        <f t="shared" si="93"/>
        <v>Fotoninės ir lazerinės technologijos</v>
      </c>
      <c r="D1514" s="18" t="str">
        <f t="shared" si="94"/>
        <v>Moksliniai tyrimai</v>
      </c>
      <c r="E1514" s="104" t="s">
        <v>38</v>
      </c>
      <c r="F1514" s="45" t="s">
        <v>2016</v>
      </c>
      <c r="G1514" s="27" t="s">
        <v>2017</v>
      </c>
      <c r="H1514" s="11">
        <v>18</v>
      </c>
      <c r="I1514" s="12" t="str">
        <f t="shared" si="95"/>
        <v>Valstybinis mokslinių tyrimų institutas Fizinių ir technologijos mokslų centras</v>
      </c>
    </row>
    <row r="1515" spans="1:9" ht="75">
      <c r="A1515" s="11">
        <v>1513</v>
      </c>
      <c r="B1515" s="18" t="str">
        <f t="shared" si="92"/>
        <v>NAUJI GAMYBOS PROCESAI, MEDŽIAGOS IR TECHNOLOGIJOS</v>
      </c>
      <c r="C1515" s="18" t="str">
        <f t="shared" si="93"/>
        <v>Fotoninės ir lazerinės technologijos</v>
      </c>
      <c r="D1515" s="18" t="str">
        <f t="shared" si="94"/>
        <v>Moksliniai tyrimai</v>
      </c>
      <c r="E1515" s="104" t="s">
        <v>38</v>
      </c>
      <c r="F1515" s="45" t="s">
        <v>2099</v>
      </c>
      <c r="G1515" s="27" t="s">
        <v>2100</v>
      </c>
      <c r="H1515" s="11">
        <v>32</v>
      </c>
      <c r="I1515" s="12" t="str">
        <f t="shared" si="95"/>
        <v>Vilniaus universitetas</v>
      </c>
    </row>
    <row r="1516" spans="1:9" ht="135">
      <c r="A1516" s="11">
        <v>1514</v>
      </c>
      <c r="B1516" s="18" t="str">
        <f t="shared" si="92"/>
        <v>NAUJI GAMYBOS PROCESAI, MEDŽIAGOS IR TECHNOLOGIJOS</v>
      </c>
      <c r="C1516" s="18" t="str">
        <f t="shared" si="93"/>
        <v>Fotoninės ir lazerinės technologijos</v>
      </c>
      <c r="D1516" s="18" t="str">
        <f t="shared" si="94"/>
        <v>Moksliniai tyrimai</v>
      </c>
      <c r="E1516" s="107" t="s">
        <v>38</v>
      </c>
      <c r="F1516" s="97" t="s">
        <v>2097</v>
      </c>
      <c r="G1516" s="29" t="s">
        <v>230</v>
      </c>
      <c r="H1516" s="11">
        <v>22</v>
      </c>
      <c r="I1516" s="12" t="str">
        <f t="shared" si="95"/>
        <v>VšĮ Kauno technologijos universitetas</v>
      </c>
    </row>
    <row r="1517" spans="1:9" ht="75">
      <c r="A1517" s="11">
        <v>1515</v>
      </c>
      <c r="B1517" s="18" t="str">
        <f t="shared" si="92"/>
        <v>NAUJI GAMYBOS PROCESAI, MEDŽIAGOS IR TECHNOLOGIJOS</v>
      </c>
      <c r="C1517" s="18" t="str">
        <f t="shared" si="93"/>
        <v>Fotoninės ir lazerinės technologijos</v>
      </c>
      <c r="D1517" s="18" t="str">
        <f t="shared" si="94"/>
        <v>Moksliniai tyrimai</v>
      </c>
      <c r="E1517" s="104" t="s">
        <v>38</v>
      </c>
      <c r="F1517" s="45" t="s">
        <v>2018</v>
      </c>
      <c r="G1517" s="27" t="s">
        <v>2019</v>
      </c>
      <c r="H1517" s="11">
        <v>18</v>
      </c>
      <c r="I1517" s="12" t="str">
        <f t="shared" si="95"/>
        <v>Valstybinis mokslinių tyrimų institutas Fizinių ir technologijos mokslų centras</v>
      </c>
    </row>
    <row r="1518" spans="1:9" ht="63">
      <c r="A1518" s="11">
        <v>1516</v>
      </c>
      <c r="B1518" s="18" t="str">
        <f t="shared" si="92"/>
        <v>NAUJI GAMYBOS PROCESAI, MEDŽIAGOS IR TECHNOLOGIJOS</v>
      </c>
      <c r="C1518" s="18" t="str">
        <f t="shared" si="93"/>
        <v>Fotoninės ir lazerinės technologijos</v>
      </c>
      <c r="D1518" s="18" t="str">
        <f t="shared" si="94"/>
        <v>Techninė galimybių studija</v>
      </c>
      <c r="E1518" s="126" t="s">
        <v>36</v>
      </c>
      <c r="F1518" s="92" t="s">
        <v>837</v>
      </c>
      <c r="G1518" s="41" t="s">
        <v>838</v>
      </c>
      <c r="H1518" s="11">
        <v>19</v>
      </c>
      <c r="I1518" s="12" t="str">
        <f t="shared" si="95"/>
        <v>Aleksandro Stulginskio universitetas</v>
      </c>
    </row>
    <row r="1519" spans="1:9" ht="75">
      <c r="A1519" s="11">
        <v>1517</v>
      </c>
      <c r="B1519" s="18" t="str">
        <f t="shared" si="92"/>
        <v>NAUJI GAMYBOS PROCESAI, MEDŽIAGOS IR TECHNOLOGIJOS</v>
      </c>
      <c r="C1519" s="18" t="str">
        <f t="shared" si="93"/>
        <v>Fotoninės ir lazerinės technologijos</v>
      </c>
      <c r="D1519" s="18" t="str">
        <f t="shared" si="94"/>
        <v>Techninė galimybių studija</v>
      </c>
      <c r="E1519" s="46" t="s">
        <v>36</v>
      </c>
      <c r="F1519" s="45" t="s">
        <v>544</v>
      </c>
      <c r="G1519" s="27" t="s">
        <v>545</v>
      </c>
      <c r="H1519" s="11">
        <v>33</v>
      </c>
      <c r="I1519" s="12" t="str">
        <f t="shared" si="95"/>
        <v>Vilniaus Gedimino technikos universitetas</v>
      </c>
    </row>
    <row r="1520" spans="1:9" ht="75">
      <c r="A1520" s="11">
        <v>1518</v>
      </c>
      <c r="B1520" s="18" t="str">
        <f t="shared" si="92"/>
        <v>NAUJI GAMYBOS PROCESAI, MEDŽIAGOS IR TECHNOLOGIJOS</v>
      </c>
      <c r="C1520" s="18" t="str">
        <f t="shared" si="93"/>
        <v>Fotoninės ir lazerinės technologijos</v>
      </c>
      <c r="D1520" s="18" t="str">
        <f t="shared" si="94"/>
        <v>Techninė galimybių studija</v>
      </c>
      <c r="E1520" s="105" t="s">
        <v>36</v>
      </c>
      <c r="F1520" s="45" t="s">
        <v>2034</v>
      </c>
      <c r="G1520" s="27" t="s">
        <v>324</v>
      </c>
      <c r="H1520" s="11">
        <v>18</v>
      </c>
      <c r="I1520" s="12" t="str">
        <f t="shared" si="95"/>
        <v>Valstybinis mokslinių tyrimų institutas Fizinių ir technologijos mokslų centras</v>
      </c>
    </row>
    <row r="1521" spans="1:9" ht="60">
      <c r="A1521" s="11">
        <v>1519</v>
      </c>
      <c r="B1521" s="18" t="str">
        <f t="shared" si="92"/>
        <v>NAUJI GAMYBOS PROCESAI, MEDŽIAGOS IR TECHNOLOGIJOS</v>
      </c>
      <c r="C1521" s="18" t="str">
        <f t="shared" si="93"/>
        <v>Fotoninės ir lazerinės technologijos</v>
      </c>
      <c r="D1521" s="18" t="str">
        <f t="shared" si="94"/>
        <v>Techninė galimybių studija</v>
      </c>
      <c r="E1521" s="104" t="s">
        <v>36</v>
      </c>
      <c r="F1521" s="45" t="s">
        <v>2006</v>
      </c>
      <c r="G1521" s="27" t="s">
        <v>298</v>
      </c>
      <c r="H1521" s="11">
        <v>18</v>
      </c>
      <c r="I1521" s="12" t="str">
        <f t="shared" si="95"/>
        <v>Valstybinis mokslinių tyrimų institutas Fizinių ir technologijos mokslų centras</v>
      </c>
    </row>
    <row r="1522" spans="1:9" ht="60">
      <c r="A1522" s="11">
        <v>1520</v>
      </c>
      <c r="B1522" s="18" t="str">
        <f t="shared" si="92"/>
        <v>NAUJI GAMYBOS PROCESAI, MEDŽIAGOS IR TECHNOLOGIJOS</v>
      </c>
      <c r="C1522" s="18" t="str">
        <f t="shared" si="93"/>
        <v>Fotoninės ir lazerinės technologijos</v>
      </c>
      <c r="D1522" s="18" t="str">
        <f t="shared" si="94"/>
        <v>Techninė galimybių studija</v>
      </c>
      <c r="E1522" s="75" t="s">
        <v>36</v>
      </c>
      <c r="F1522" s="76" t="s">
        <v>819</v>
      </c>
      <c r="G1522" s="36" t="s">
        <v>540</v>
      </c>
      <c r="H1522" s="11">
        <v>33</v>
      </c>
      <c r="I1522" s="12" t="str">
        <f t="shared" si="95"/>
        <v>Vilniaus Gedimino technikos universitetas</v>
      </c>
    </row>
    <row r="1523" spans="1:9" ht="60">
      <c r="A1523" s="11">
        <v>1521</v>
      </c>
      <c r="B1523" s="18" t="str">
        <f t="shared" si="92"/>
        <v>NAUJI GAMYBOS PROCESAI, MEDŽIAGOS IR TECHNOLOGIJOS</v>
      </c>
      <c r="C1523" s="18" t="str">
        <f t="shared" si="93"/>
        <v>Fotoninės ir lazerinės technologijos</v>
      </c>
      <c r="D1523" s="18" t="str">
        <f t="shared" si="94"/>
        <v>Techninė galimybių studija</v>
      </c>
      <c r="E1523" s="106" t="s">
        <v>36</v>
      </c>
      <c r="F1523" s="52" t="s">
        <v>2139</v>
      </c>
      <c r="G1523" s="42" t="s">
        <v>965</v>
      </c>
      <c r="H1523" s="11">
        <v>20</v>
      </c>
      <c r="I1523" s="12" t="str">
        <f t="shared" si="95"/>
        <v>Baltijos pažangių technologijų institutas</v>
      </c>
    </row>
    <row r="1524" spans="1:9" ht="150">
      <c r="A1524" s="11">
        <v>1522</v>
      </c>
      <c r="B1524" s="18" t="str">
        <f t="shared" si="92"/>
        <v>NAUJI GAMYBOS PROCESAI, MEDŽIAGOS IR TECHNOLOGIJOS</v>
      </c>
      <c r="C1524" s="18" t="str">
        <f t="shared" si="93"/>
        <v>Fotoninės ir lazerinės technologijos</v>
      </c>
      <c r="D1524" s="18" t="str">
        <f t="shared" si="94"/>
        <v>Techninė galimybių studija</v>
      </c>
      <c r="E1524" s="107" t="s">
        <v>36</v>
      </c>
      <c r="F1524" s="97" t="s">
        <v>2040</v>
      </c>
      <c r="G1524" s="29" t="s">
        <v>230</v>
      </c>
      <c r="H1524" s="11">
        <v>22</v>
      </c>
      <c r="I1524" s="12" t="str">
        <f t="shared" si="95"/>
        <v>VšĮ Kauno technologijos universitetas</v>
      </c>
    </row>
    <row r="1525" spans="1:9" ht="75">
      <c r="A1525" s="11">
        <v>1523</v>
      </c>
      <c r="B1525" s="18" t="str">
        <f t="shared" si="92"/>
        <v>NAUJI GAMYBOS PROCESAI, MEDŽIAGOS IR TECHNOLOGIJOS</v>
      </c>
      <c r="C1525" s="18" t="str">
        <f t="shared" si="93"/>
        <v>Fotoninės ir lazerinės technologijos</v>
      </c>
      <c r="D1525" s="18" t="str">
        <f t="shared" si="94"/>
        <v>Techninė galimybių studija</v>
      </c>
      <c r="E1525" s="104" t="s">
        <v>36</v>
      </c>
      <c r="F1525" s="45" t="s">
        <v>2029</v>
      </c>
      <c r="G1525" s="27" t="s">
        <v>2030</v>
      </c>
      <c r="H1525" s="11">
        <v>18</v>
      </c>
      <c r="I1525" s="12" t="str">
        <f t="shared" si="95"/>
        <v>Valstybinis mokslinių tyrimų institutas Fizinių ir technologijos mokslų centras</v>
      </c>
    </row>
    <row r="1526" spans="1:9" ht="60">
      <c r="A1526" s="11">
        <v>1524</v>
      </c>
      <c r="B1526" s="18" t="str">
        <f t="shared" si="92"/>
        <v>NAUJI GAMYBOS PROCESAI, MEDŽIAGOS IR TECHNOLOGIJOS</v>
      </c>
      <c r="C1526" s="18" t="str">
        <f t="shared" si="93"/>
        <v>Fotoninės ir lazerinės technologijos</v>
      </c>
      <c r="D1526" s="18" t="str">
        <f t="shared" si="94"/>
        <v>Techninė galimybių studija</v>
      </c>
      <c r="E1526" s="104" t="s">
        <v>36</v>
      </c>
      <c r="F1526" s="45" t="s">
        <v>2033</v>
      </c>
      <c r="G1526" s="27" t="s">
        <v>290</v>
      </c>
      <c r="H1526" s="11">
        <v>18</v>
      </c>
      <c r="I1526" s="12" t="str">
        <f t="shared" si="95"/>
        <v>Valstybinis mokslinių tyrimų institutas Fizinių ir technologijos mokslų centras</v>
      </c>
    </row>
    <row r="1527" spans="1:9" ht="75">
      <c r="A1527" s="11">
        <v>1525</v>
      </c>
      <c r="B1527" s="18" t="str">
        <f t="shared" si="92"/>
        <v>NAUJI GAMYBOS PROCESAI, MEDŽIAGOS IR TECHNOLOGIJOS</v>
      </c>
      <c r="C1527" s="18" t="str">
        <f t="shared" si="93"/>
        <v>Fotoninės ir lazerinės technologijos</v>
      </c>
      <c r="D1527" s="18" t="str">
        <f t="shared" si="94"/>
        <v>Techninė galimybių studija</v>
      </c>
      <c r="E1527" s="104" t="s">
        <v>36</v>
      </c>
      <c r="F1527" s="45" t="s">
        <v>2015</v>
      </c>
      <c r="G1527" s="27" t="s">
        <v>313</v>
      </c>
      <c r="H1527" s="11">
        <v>18</v>
      </c>
      <c r="I1527" s="12" t="str">
        <f t="shared" si="95"/>
        <v>Valstybinis mokslinių tyrimų institutas Fizinių ir technologijos mokslų centras</v>
      </c>
    </row>
    <row r="1528" spans="1:9" ht="75">
      <c r="A1528" s="11">
        <v>1526</v>
      </c>
      <c r="B1528" s="18" t="str">
        <f t="shared" si="92"/>
        <v>NAUJI GAMYBOS PROCESAI, MEDŽIAGOS IR TECHNOLOGIJOS</v>
      </c>
      <c r="C1528" s="18" t="str">
        <f t="shared" si="93"/>
        <v>Fotoninės ir lazerinės technologijos</v>
      </c>
      <c r="D1528" s="18" t="str">
        <f t="shared" si="94"/>
        <v>Techninė galimybių studija</v>
      </c>
      <c r="E1528" s="104" t="s">
        <v>36</v>
      </c>
      <c r="F1528" s="45" t="s">
        <v>2027</v>
      </c>
      <c r="G1528" s="27" t="s">
        <v>2028</v>
      </c>
      <c r="H1528" s="11">
        <v>18</v>
      </c>
      <c r="I1528" s="12" t="str">
        <f t="shared" si="95"/>
        <v>Valstybinis mokslinių tyrimų institutas Fizinių ir technologijos mokslų centras</v>
      </c>
    </row>
    <row r="1529" spans="1:9" ht="60">
      <c r="A1529" s="11">
        <v>1527</v>
      </c>
      <c r="B1529" s="18" t="str">
        <f t="shared" si="92"/>
        <v>NAUJI GAMYBOS PROCESAI, MEDŽIAGOS IR TECHNOLOGIJOS</v>
      </c>
      <c r="C1529" s="18" t="str">
        <f t="shared" si="93"/>
        <v>Fotoninės ir lazerinės technologijos</v>
      </c>
      <c r="D1529" s="18" t="str">
        <f t="shared" si="94"/>
        <v>Techninė galimybių studija</v>
      </c>
      <c r="E1529" s="104" t="s">
        <v>36</v>
      </c>
      <c r="F1529" s="45" t="s">
        <v>2012</v>
      </c>
      <c r="G1529" s="27" t="s">
        <v>309</v>
      </c>
      <c r="H1529" s="11">
        <v>18</v>
      </c>
      <c r="I1529" s="12" t="str">
        <f t="shared" si="95"/>
        <v>Valstybinis mokslinių tyrimų institutas Fizinių ir technologijos mokslų centras</v>
      </c>
    </row>
    <row r="1530" spans="1:9" ht="75">
      <c r="A1530" s="11">
        <v>1528</v>
      </c>
      <c r="B1530" s="18" t="str">
        <f t="shared" si="92"/>
        <v>NAUJI GAMYBOS PROCESAI, MEDŽIAGOS IR TECHNOLOGIJOS</v>
      </c>
      <c r="C1530" s="18" t="str">
        <f t="shared" si="93"/>
        <v>Fotoninės ir lazerinės technologijos</v>
      </c>
      <c r="D1530" s="18" t="str">
        <f t="shared" si="94"/>
        <v>Techninė galimybių studija</v>
      </c>
      <c r="E1530" s="46" t="s">
        <v>36</v>
      </c>
      <c r="F1530" s="45" t="s">
        <v>546</v>
      </c>
      <c r="G1530" s="27" t="s">
        <v>547</v>
      </c>
      <c r="H1530" s="11">
        <v>33</v>
      </c>
      <c r="I1530" s="12" t="str">
        <f t="shared" si="95"/>
        <v>Vilniaus Gedimino technikos universitetas</v>
      </c>
    </row>
    <row r="1531" spans="1:9" ht="60">
      <c r="A1531" s="11">
        <v>1529</v>
      </c>
      <c r="B1531" s="18" t="str">
        <f t="shared" si="92"/>
        <v>NAUJI GAMYBOS PROCESAI, MEDŽIAGOS IR TECHNOLOGIJOS</v>
      </c>
      <c r="C1531" s="18" t="str">
        <f t="shared" si="93"/>
        <v>Fotoninės ir lazerinės technologijos</v>
      </c>
      <c r="D1531" s="18" t="str">
        <f t="shared" si="94"/>
        <v>Techninė galimybių studija</v>
      </c>
      <c r="E1531" s="46" t="s">
        <v>36</v>
      </c>
      <c r="F1531" s="45" t="s">
        <v>528</v>
      </c>
      <c r="G1531" s="27" t="s">
        <v>464</v>
      </c>
      <c r="H1531" s="11">
        <v>33</v>
      </c>
      <c r="I1531" s="12" t="str">
        <f t="shared" si="95"/>
        <v>Vilniaus Gedimino technikos universitetas</v>
      </c>
    </row>
    <row r="1532" spans="1:9" ht="135">
      <c r="A1532" s="11">
        <v>1530</v>
      </c>
      <c r="B1532" s="18" t="str">
        <f t="shared" si="92"/>
        <v>NAUJI GAMYBOS PROCESAI, MEDŽIAGOS IR TECHNOLOGIJOS</v>
      </c>
      <c r="C1532" s="18" t="str">
        <f t="shared" si="93"/>
        <v>Fotoninės ir lazerinės technologijos</v>
      </c>
      <c r="D1532" s="18" t="str">
        <f t="shared" si="94"/>
        <v>Techninė galimybių studija</v>
      </c>
      <c r="E1532" s="107" t="s">
        <v>36</v>
      </c>
      <c r="F1532" s="97" t="s">
        <v>2039</v>
      </c>
      <c r="G1532" s="29" t="s">
        <v>230</v>
      </c>
      <c r="H1532" s="11">
        <v>22</v>
      </c>
      <c r="I1532" s="12" t="str">
        <f t="shared" si="95"/>
        <v>VšĮ Kauno technologijos universitetas</v>
      </c>
    </row>
    <row r="1533" spans="1:9" ht="60">
      <c r="A1533" s="11">
        <v>1531</v>
      </c>
      <c r="B1533" s="18" t="str">
        <f t="shared" si="92"/>
        <v>NAUJI GAMYBOS PROCESAI, MEDŽIAGOS IR TECHNOLOGIJOS</v>
      </c>
      <c r="C1533" s="18" t="str">
        <f t="shared" si="93"/>
        <v>Fotoninės ir lazerinės technologijos</v>
      </c>
      <c r="D1533" s="18" t="str">
        <f t="shared" si="94"/>
        <v>Techninė galimybių studija</v>
      </c>
      <c r="E1533" s="104" t="s">
        <v>36</v>
      </c>
      <c r="F1533" s="45" t="s">
        <v>2042</v>
      </c>
      <c r="G1533" s="27" t="s">
        <v>2043</v>
      </c>
      <c r="H1533" s="11">
        <v>32</v>
      </c>
      <c r="I1533" s="12" t="str">
        <f t="shared" si="95"/>
        <v>Vilniaus universitetas</v>
      </c>
    </row>
    <row r="1534" spans="1:9" ht="60">
      <c r="A1534" s="11">
        <v>1532</v>
      </c>
      <c r="B1534" s="18" t="str">
        <f t="shared" si="92"/>
        <v>NAUJI GAMYBOS PROCESAI, MEDŽIAGOS IR TECHNOLOGIJOS</v>
      </c>
      <c r="C1534" s="18" t="str">
        <f t="shared" si="93"/>
        <v>Fotoninės ir lazerinės technologijos</v>
      </c>
      <c r="D1534" s="18" t="str">
        <f t="shared" si="94"/>
        <v>Techninė galimybių studija</v>
      </c>
      <c r="E1534" s="104" t="s">
        <v>36</v>
      </c>
      <c r="F1534" s="45" t="s">
        <v>2044</v>
      </c>
      <c r="G1534" s="27" t="s">
        <v>2045</v>
      </c>
      <c r="H1534" s="11">
        <v>32</v>
      </c>
      <c r="I1534" s="12" t="str">
        <f t="shared" si="95"/>
        <v>Vilniaus universitetas</v>
      </c>
    </row>
    <row r="1535" spans="1:9" ht="75">
      <c r="A1535" s="11">
        <v>1533</v>
      </c>
      <c r="B1535" s="18" t="str">
        <f t="shared" si="92"/>
        <v>NAUJI GAMYBOS PROCESAI, MEDŽIAGOS IR TECHNOLOGIJOS</v>
      </c>
      <c r="C1535" s="18" t="str">
        <f t="shared" si="93"/>
        <v>Fotoninės ir lazerinės technologijos</v>
      </c>
      <c r="D1535" s="18" t="str">
        <f t="shared" si="94"/>
        <v>Techninė galimybių studija</v>
      </c>
      <c r="E1535" s="104" t="s">
        <v>36</v>
      </c>
      <c r="F1535" s="45" t="s">
        <v>2031</v>
      </c>
      <c r="G1535" s="27" t="s">
        <v>2030</v>
      </c>
      <c r="H1535" s="11">
        <v>18</v>
      </c>
      <c r="I1535" s="12" t="str">
        <f t="shared" si="95"/>
        <v>Valstybinis mokslinių tyrimų institutas Fizinių ir technologijos mokslų centras</v>
      </c>
    </row>
    <row r="1536" spans="1:9" ht="75">
      <c r="A1536" s="11">
        <v>1534</v>
      </c>
      <c r="B1536" s="18" t="str">
        <f t="shared" si="92"/>
        <v>NAUJI GAMYBOS PROCESAI, MEDŽIAGOS IR TECHNOLOGIJOS</v>
      </c>
      <c r="C1536" s="18" t="str">
        <f t="shared" si="93"/>
        <v>Fotoninės ir lazerinės technologijos</v>
      </c>
      <c r="D1536" s="18" t="str">
        <f t="shared" si="94"/>
        <v>Techninė galimybių studija</v>
      </c>
      <c r="E1536" s="104" t="s">
        <v>36</v>
      </c>
      <c r="F1536" s="45" t="s">
        <v>2026</v>
      </c>
      <c r="G1536" s="27" t="s">
        <v>313</v>
      </c>
      <c r="H1536" s="11">
        <v>18</v>
      </c>
      <c r="I1536" s="12" t="str">
        <f t="shared" si="95"/>
        <v>Valstybinis mokslinių tyrimų institutas Fizinių ir technologijos mokslų centras</v>
      </c>
    </row>
    <row r="1537" spans="1:9" ht="75">
      <c r="A1537" s="11">
        <v>1535</v>
      </c>
      <c r="B1537" s="18" t="str">
        <f t="shared" si="92"/>
        <v>NAUJI GAMYBOS PROCESAI, MEDŽIAGOS IR TECHNOLOGIJOS</v>
      </c>
      <c r="C1537" s="18" t="str">
        <f t="shared" si="93"/>
        <v>Fotoninės ir lazerinės technologijos</v>
      </c>
      <c r="D1537" s="18" t="str">
        <f t="shared" si="94"/>
        <v>Techninė galimybių studija</v>
      </c>
      <c r="E1537" s="104" t="s">
        <v>36</v>
      </c>
      <c r="F1537" s="45" t="s">
        <v>2014</v>
      </c>
      <c r="G1537" s="27" t="s">
        <v>313</v>
      </c>
      <c r="H1537" s="11">
        <v>18</v>
      </c>
      <c r="I1537" s="12" t="str">
        <f t="shared" si="95"/>
        <v>Valstybinis mokslinių tyrimų institutas Fizinių ir technologijos mokslų centras</v>
      </c>
    </row>
    <row r="1538" spans="1:9" ht="75">
      <c r="A1538" s="11">
        <v>1536</v>
      </c>
      <c r="B1538" s="18" t="str">
        <f t="shared" si="92"/>
        <v>NAUJI GAMYBOS PROCESAI, MEDŽIAGOS IR TECHNOLOGIJOS</v>
      </c>
      <c r="C1538" s="18" t="str">
        <f t="shared" si="93"/>
        <v>Fotoninės ir lazerinės technologijos</v>
      </c>
      <c r="D1538" s="18" t="str">
        <f t="shared" si="94"/>
        <v>Techninė galimybių studija</v>
      </c>
      <c r="E1538" s="104" t="s">
        <v>36</v>
      </c>
      <c r="F1538" s="45" t="s">
        <v>2013</v>
      </c>
      <c r="G1538" s="27" t="s">
        <v>313</v>
      </c>
      <c r="H1538" s="11">
        <v>18</v>
      </c>
      <c r="I1538" s="12" t="str">
        <f t="shared" si="95"/>
        <v>Valstybinis mokslinių tyrimų institutas Fizinių ir technologijos mokslų centras</v>
      </c>
    </row>
    <row r="1539" spans="1:9" ht="75">
      <c r="A1539" s="11">
        <v>1537</v>
      </c>
      <c r="B1539" s="18" t="str">
        <f t="shared" ref="B1539:B1602" si="96">IF(ISBLANK(E1539), ,VLOOKUP(E1539, Kodai,2, FALSE))</f>
        <v>NAUJI GAMYBOS PROCESAI, MEDŽIAGOS IR TECHNOLOGIJOS</v>
      </c>
      <c r="C1539" s="18" t="str">
        <f t="shared" ref="C1539:C1602" si="97">IF(ISBLANK(E1539), ,VLOOKUP(E1539, Kodai,3, FALSE))</f>
        <v>Fotoninės ir lazerinės technologijos</v>
      </c>
      <c r="D1539" s="18" t="str">
        <f t="shared" ref="D1539:D1602" si="98">IF(ISBLANK(E1539), ,VLOOKUP(E1539, Kodai,4, FALSE))</f>
        <v>Techninė galimybių studija</v>
      </c>
      <c r="E1539" s="104" t="s">
        <v>36</v>
      </c>
      <c r="F1539" s="45" t="s">
        <v>2032</v>
      </c>
      <c r="G1539" s="27" t="s">
        <v>2030</v>
      </c>
      <c r="H1539" s="11">
        <v>18</v>
      </c>
      <c r="I1539" s="12" t="str">
        <f t="shared" ref="I1539:I1602" si="99">IF(ISBLANK(H1539), ,VLOOKUP(H1539, Institucijos,2, FALSE))</f>
        <v>Valstybinis mokslinių tyrimų institutas Fizinių ir technologijos mokslų centras</v>
      </c>
    </row>
    <row r="1540" spans="1:9" ht="60">
      <c r="A1540" s="11">
        <v>1538</v>
      </c>
      <c r="B1540" s="18" t="str">
        <f t="shared" si="96"/>
        <v>NAUJI GAMYBOS PROCESAI, MEDŽIAGOS IR TECHNOLOGIJOS</v>
      </c>
      <c r="C1540" s="18" t="str">
        <f t="shared" si="97"/>
        <v>Fotoninės ir lazerinės technologijos</v>
      </c>
      <c r="D1540" s="18" t="str">
        <f t="shared" si="98"/>
        <v>Techninė galimybių studija</v>
      </c>
      <c r="E1540" s="106" t="s">
        <v>36</v>
      </c>
      <c r="F1540" s="52" t="s">
        <v>2038</v>
      </c>
      <c r="G1540" s="42" t="s">
        <v>374</v>
      </c>
      <c r="H1540" s="11">
        <v>20</v>
      </c>
      <c r="I1540" s="12" t="str">
        <f t="shared" si="99"/>
        <v>Baltijos pažangių technologijų institutas</v>
      </c>
    </row>
    <row r="1541" spans="1:9" ht="60">
      <c r="A1541" s="11">
        <v>1539</v>
      </c>
      <c r="B1541" s="18" t="str">
        <f t="shared" si="96"/>
        <v>NAUJI GAMYBOS PROCESAI, MEDŽIAGOS IR TECHNOLOGIJOS</v>
      </c>
      <c r="C1541" s="18" t="str">
        <f t="shared" si="97"/>
        <v>Funkcinės medžiagos ir dangos</v>
      </c>
      <c r="D1541" s="18" t="str">
        <f t="shared" si="98"/>
        <v>Eksperimentinė plėtra</v>
      </c>
      <c r="E1541" s="105" t="s">
        <v>40</v>
      </c>
      <c r="F1541" s="45" t="s">
        <v>2275</v>
      </c>
      <c r="G1541" s="27" t="s">
        <v>445</v>
      </c>
      <c r="H1541" s="11">
        <v>32</v>
      </c>
      <c r="I1541" s="12" t="str">
        <f t="shared" si="99"/>
        <v>Vilniaus universitetas</v>
      </c>
    </row>
    <row r="1542" spans="1:9" ht="60">
      <c r="A1542" s="11">
        <v>1540</v>
      </c>
      <c r="B1542" s="18" t="str">
        <f t="shared" si="96"/>
        <v>NAUJI GAMYBOS PROCESAI, MEDŽIAGOS IR TECHNOLOGIJOS</v>
      </c>
      <c r="C1542" s="18" t="str">
        <f t="shared" si="97"/>
        <v>Funkcinės medžiagos ir dangos</v>
      </c>
      <c r="D1542" s="18" t="str">
        <f t="shared" si="98"/>
        <v>Eksperimentinė plėtra</v>
      </c>
      <c r="E1542" s="46" t="s">
        <v>40</v>
      </c>
      <c r="F1542" s="45" t="s">
        <v>561</v>
      </c>
      <c r="G1542" s="27" t="s">
        <v>498</v>
      </c>
      <c r="H1542" s="11">
        <v>33</v>
      </c>
      <c r="I1542" s="12" t="str">
        <f t="shared" si="99"/>
        <v>Vilniaus Gedimino technikos universitetas</v>
      </c>
    </row>
    <row r="1543" spans="1:9" ht="75">
      <c r="A1543" s="11">
        <v>1541</v>
      </c>
      <c r="B1543" s="18" t="str">
        <f t="shared" si="96"/>
        <v>NAUJI GAMYBOS PROCESAI, MEDŽIAGOS IR TECHNOLOGIJOS</v>
      </c>
      <c r="C1543" s="18" t="str">
        <f t="shared" si="97"/>
        <v>Funkcinės medžiagos ir dangos</v>
      </c>
      <c r="D1543" s="18" t="str">
        <f t="shared" si="98"/>
        <v>Eksperimentinė plėtra</v>
      </c>
      <c r="E1543" s="78" t="s">
        <v>40</v>
      </c>
      <c r="F1543" s="80" t="s">
        <v>782</v>
      </c>
      <c r="G1543" s="31" t="s">
        <v>570</v>
      </c>
      <c r="H1543" s="11">
        <v>33</v>
      </c>
      <c r="I1543" s="12" t="str">
        <f t="shared" si="99"/>
        <v>Vilniaus Gedimino technikos universitetas</v>
      </c>
    </row>
    <row r="1544" spans="1:9" ht="60">
      <c r="A1544" s="11">
        <v>1542</v>
      </c>
      <c r="B1544" s="18" t="str">
        <f t="shared" si="96"/>
        <v>NAUJI GAMYBOS PROCESAI, MEDŽIAGOS IR TECHNOLOGIJOS</v>
      </c>
      <c r="C1544" s="18" t="str">
        <f t="shared" si="97"/>
        <v>Funkcinės medžiagos ir dangos</v>
      </c>
      <c r="D1544" s="18" t="str">
        <f t="shared" si="98"/>
        <v>Eksperimentinė plėtra</v>
      </c>
      <c r="E1544" s="78" t="s">
        <v>40</v>
      </c>
      <c r="F1544" s="79" t="s">
        <v>562</v>
      </c>
      <c r="G1544" s="31" t="s">
        <v>563</v>
      </c>
      <c r="H1544" s="11">
        <v>33</v>
      </c>
      <c r="I1544" s="12" t="str">
        <f t="shared" si="99"/>
        <v>Vilniaus Gedimino technikos universitetas</v>
      </c>
    </row>
    <row r="1545" spans="1:9" ht="60">
      <c r="A1545" s="11">
        <v>1543</v>
      </c>
      <c r="B1545" s="18" t="str">
        <f t="shared" si="96"/>
        <v>NAUJI GAMYBOS PROCESAI, MEDŽIAGOS IR TECHNOLOGIJOS</v>
      </c>
      <c r="C1545" s="18" t="str">
        <f t="shared" si="97"/>
        <v>Funkcinės medžiagos ir dangos</v>
      </c>
      <c r="D1545" s="18" t="str">
        <f t="shared" si="98"/>
        <v>Eksperimentinė plėtra</v>
      </c>
      <c r="E1545" s="78" t="s">
        <v>40</v>
      </c>
      <c r="F1545" s="80" t="s">
        <v>779</v>
      </c>
      <c r="G1545" s="31" t="s">
        <v>563</v>
      </c>
      <c r="H1545" s="11">
        <v>33</v>
      </c>
      <c r="I1545" s="12" t="str">
        <f t="shared" si="99"/>
        <v>Vilniaus Gedimino technikos universitetas</v>
      </c>
    </row>
    <row r="1546" spans="1:9" ht="60">
      <c r="A1546" s="11">
        <v>1544</v>
      </c>
      <c r="B1546" s="18" t="str">
        <f t="shared" si="96"/>
        <v>NAUJI GAMYBOS PROCESAI, MEDŽIAGOS IR TECHNOLOGIJOS</v>
      </c>
      <c r="C1546" s="18" t="str">
        <f t="shared" si="97"/>
        <v>Funkcinės medžiagos ir dangos</v>
      </c>
      <c r="D1546" s="18" t="str">
        <f t="shared" si="98"/>
        <v>Eksperimentinė plėtra</v>
      </c>
      <c r="E1546" s="78" t="s">
        <v>40</v>
      </c>
      <c r="F1546" s="80" t="s">
        <v>781</v>
      </c>
      <c r="G1546" s="31" t="s">
        <v>563</v>
      </c>
      <c r="H1546" s="11">
        <v>33</v>
      </c>
      <c r="I1546" s="12" t="str">
        <f t="shared" si="99"/>
        <v>Vilniaus Gedimino technikos universitetas</v>
      </c>
    </row>
    <row r="1547" spans="1:9" ht="75">
      <c r="A1547" s="11">
        <v>1545</v>
      </c>
      <c r="B1547" s="18" t="str">
        <f t="shared" si="96"/>
        <v>NAUJI GAMYBOS PROCESAI, MEDŽIAGOS IR TECHNOLOGIJOS</v>
      </c>
      <c r="C1547" s="18" t="str">
        <f t="shared" si="97"/>
        <v>Funkcinės medžiagos ir dangos</v>
      </c>
      <c r="D1547" s="18" t="str">
        <f t="shared" si="98"/>
        <v>Eksperimentinė plėtra</v>
      </c>
      <c r="E1547" s="78" t="s">
        <v>40</v>
      </c>
      <c r="F1547" s="80" t="s">
        <v>783</v>
      </c>
      <c r="G1547" s="31" t="s">
        <v>570</v>
      </c>
      <c r="H1547" s="11">
        <v>33</v>
      </c>
      <c r="I1547" s="12" t="str">
        <f t="shared" si="99"/>
        <v>Vilniaus Gedimino technikos universitetas</v>
      </c>
    </row>
    <row r="1548" spans="1:9" ht="60">
      <c r="A1548" s="11">
        <v>1546</v>
      </c>
      <c r="B1548" s="18" t="str">
        <f t="shared" si="96"/>
        <v>NAUJI GAMYBOS PROCESAI, MEDŽIAGOS IR TECHNOLOGIJOS</v>
      </c>
      <c r="C1548" s="18" t="str">
        <f t="shared" si="97"/>
        <v>Funkcinės medžiagos ir dangos</v>
      </c>
      <c r="D1548" s="18" t="str">
        <f t="shared" si="98"/>
        <v>Eksperimentinė plėtra</v>
      </c>
      <c r="E1548" s="104" t="s">
        <v>40</v>
      </c>
      <c r="F1548" s="45" t="s">
        <v>2115</v>
      </c>
      <c r="G1548" s="27" t="s">
        <v>959</v>
      </c>
      <c r="H1548" s="11">
        <v>18</v>
      </c>
      <c r="I1548" s="12" t="str">
        <f t="shared" si="99"/>
        <v>Valstybinis mokslinių tyrimų institutas Fizinių ir technologijos mokslų centras</v>
      </c>
    </row>
    <row r="1549" spans="1:9" ht="75">
      <c r="A1549" s="11">
        <v>1547</v>
      </c>
      <c r="B1549" s="18" t="str">
        <f t="shared" si="96"/>
        <v>NAUJI GAMYBOS PROCESAI, MEDŽIAGOS IR TECHNOLOGIJOS</v>
      </c>
      <c r="C1549" s="18" t="str">
        <f t="shared" si="97"/>
        <v>Funkcinės medžiagos ir dangos</v>
      </c>
      <c r="D1549" s="18" t="str">
        <f t="shared" si="98"/>
        <v>Eksperimentinė plėtra</v>
      </c>
      <c r="E1549" s="46" t="s">
        <v>40</v>
      </c>
      <c r="F1549" s="45" t="s">
        <v>559</v>
      </c>
      <c r="G1549" s="27" t="s">
        <v>547</v>
      </c>
      <c r="H1549" s="11">
        <v>33</v>
      </c>
      <c r="I1549" s="12" t="str">
        <f t="shared" si="99"/>
        <v>Vilniaus Gedimino technikos universitetas</v>
      </c>
    </row>
    <row r="1550" spans="1:9" ht="105">
      <c r="A1550" s="11">
        <v>1548</v>
      </c>
      <c r="B1550" s="18" t="str">
        <f t="shared" si="96"/>
        <v>NAUJI GAMYBOS PROCESAI, MEDŽIAGOS IR TECHNOLOGIJOS</v>
      </c>
      <c r="C1550" s="18" t="str">
        <f t="shared" si="97"/>
        <v>Funkcinės medžiagos ir dangos</v>
      </c>
      <c r="D1550" s="18" t="str">
        <f t="shared" si="98"/>
        <v>Eksperimentinė plėtra</v>
      </c>
      <c r="E1550" s="110" t="s">
        <v>40</v>
      </c>
      <c r="F1550" s="58" t="s">
        <v>2218</v>
      </c>
      <c r="G1550" s="29" t="s">
        <v>230</v>
      </c>
      <c r="H1550" s="11">
        <v>22</v>
      </c>
      <c r="I1550" s="12" t="str">
        <f t="shared" si="99"/>
        <v>VšĮ Kauno technologijos universitetas</v>
      </c>
    </row>
    <row r="1551" spans="1:9" ht="60">
      <c r="A1551" s="11">
        <v>1549</v>
      </c>
      <c r="B1551" s="18" t="str">
        <f t="shared" si="96"/>
        <v>NAUJI GAMYBOS PROCESAI, MEDŽIAGOS IR TECHNOLOGIJOS</v>
      </c>
      <c r="C1551" s="18" t="str">
        <f t="shared" si="97"/>
        <v>Funkcinės medžiagos ir dangos</v>
      </c>
      <c r="D1551" s="18" t="str">
        <f t="shared" si="98"/>
        <v>Eksperimentinė plėtra</v>
      </c>
      <c r="E1551" s="110" t="s">
        <v>40</v>
      </c>
      <c r="F1551" s="56" t="s">
        <v>2169</v>
      </c>
      <c r="G1551" s="29" t="s">
        <v>230</v>
      </c>
      <c r="H1551" s="11">
        <v>22</v>
      </c>
      <c r="I1551" s="12" t="str">
        <f t="shared" si="99"/>
        <v>VšĮ Kauno technologijos universitetas</v>
      </c>
    </row>
    <row r="1552" spans="1:9" ht="75">
      <c r="A1552" s="11">
        <v>1550</v>
      </c>
      <c r="B1552" s="18" t="str">
        <f t="shared" si="96"/>
        <v>NAUJI GAMYBOS PROCESAI, MEDŽIAGOS IR TECHNOLOGIJOS</v>
      </c>
      <c r="C1552" s="18" t="str">
        <f t="shared" si="97"/>
        <v>Funkcinės medžiagos ir dangos</v>
      </c>
      <c r="D1552" s="18" t="str">
        <f t="shared" si="98"/>
        <v>Eksperimentinė plėtra</v>
      </c>
      <c r="E1552" s="104" t="s">
        <v>40</v>
      </c>
      <c r="F1552" s="45" t="s">
        <v>2263</v>
      </c>
      <c r="G1552" s="27" t="s">
        <v>2264</v>
      </c>
      <c r="H1552" s="11">
        <v>18</v>
      </c>
      <c r="I1552" s="12" t="str">
        <f t="shared" si="99"/>
        <v>Valstybinis mokslinių tyrimų institutas Fizinių ir technologijos mokslų centras</v>
      </c>
    </row>
    <row r="1553" spans="1:9" ht="60">
      <c r="A1553" s="11">
        <v>1551</v>
      </c>
      <c r="B1553" s="18" t="str">
        <f t="shared" si="96"/>
        <v>NAUJI GAMYBOS PROCESAI, MEDŽIAGOS IR TECHNOLOGIJOS</v>
      </c>
      <c r="C1553" s="18" t="str">
        <f t="shared" si="97"/>
        <v>Funkcinės medžiagos ir dangos</v>
      </c>
      <c r="D1553" s="18" t="str">
        <f t="shared" si="98"/>
        <v>Eksperimentinė plėtra</v>
      </c>
      <c r="E1553" s="46" t="s">
        <v>40</v>
      </c>
      <c r="F1553" s="45" t="s">
        <v>566</v>
      </c>
      <c r="G1553" s="27" t="s">
        <v>463</v>
      </c>
      <c r="H1553" s="11">
        <v>33</v>
      </c>
      <c r="I1553" s="12" t="str">
        <f t="shared" si="99"/>
        <v>Vilniaus Gedimino technikos universitetas</v>
      </c>
    </row>
    <row r="1554" spans="1:9" ht="60">
      <c r="A1554" s="11">
        <v>1552</v>
      </c>
      <c r="B1554" s="18" t="str">
        <f t="shared" si="96"/>
        <v>NAUJI GAMYBOS PROCESAI, MEDŽIAGOS IR TECHNOLOGIJOS</v>
      </c>
      <c r="C1554" s="18" t="str">
        <f t="shared" si="97"/>
        <v>Funkcinės medžiagos ir dangos</v>
      </c>
      <c r="D1554" s="18" t="str">
        <f t="shared" si="98"/>
        <v>Eksperimentinė plėtra</v>
      </c>
      <c r="E1554" s="106" t="s">
        <v>40</v>
      </c>
      <c r="F1554" s="52" t="s">
        <v>2215</v>
      </c>
      <c r="G1554" s="42" t="s">
        <v>965</v>
      </c>
      <c r="H1554" s="11">
        <v>20</v>
      </c>
      <c r="I1554" s="12" t="str">
        <f t="shared" si="99"/>
        <v>Baltijos pažangių technologijų institutas</v>
      </c>
    </row>
    <row r="1555" spans="1:9" ht="75">
      <c r="A1555" s="11">
        <v>1553</v>
      </c>
      <c r="B1555" s="18" t="str">
        <f t="shared" si="96"/>
        <v>NAUJI GAMYBOS PROCESAI, MEDŽIAGOS IR TECHNOLOGIJOS</v>
      </c>
      <c r="C1555" s="18" t="str">
        <f t="shared" si="97"/>
        <v>Funkcinės medžiagos ir dangos</v>
      </c>
      <c r="D1555" s="18" t="str">
        <f t="shared" si="98"/>
        <v>Eksperimentinė plėtra</v>
      </c>
      <c r="E1555" s="104" t="s">
        <v>40</v>
      </c>
      <c r="F1555" s="45" t="s">
        <v>2210</v>
      </c>
      <c r="G1555" s="27" t="s">
        <v>313</v>
      </c>
      <c r="H1555" s="11">
        <v>18</v>
      </c>
      <c r="I1555" s="12" t="str">
        <f t="shared" si="99"/>
        <v>Valstybinis mokslinių tyrimų institutas Fizinių ir technologijos mokslų centras</v>
      </c>
    </row>
    <row r="1556" spans="1:9" ht="75">
      <c r="A1556" s="11">
        <v>1554</v>
      </c>
      <c r="B1556" s="18" t="str">
        <f t="shared" si="96"/>
        <v>NAUJI GAMYBOS PROCESAI, MEDŽIAGOS IR TECHNOLOGIJOS</v>
      </c>
      <c r="C1556" s="18" t="str">
        <f t="shared" si="97"/>
        <v>Funkcinės medžiagos ir dangos</v>
      </c>
      <c r="D1556" s="18" t="str">
        <f t="shared" si="98"/>
        <v>Eksperimentinė plėtra</v>
      </c>
      <c r="E1556" s="104" t="s">
        <v>40</v>
      </c>
      <c r="F1556" s="45" t="s">
        <v>2209</v>
      </c>
      <c r="G1556" s="27" t="s">
        <v>313</v>
      </c>
      <c r="H1556" s="11">
        <v>18</v>
      </c>
      <c r="I1556" s="12" t="str">
        <f t="shared" si="99"/>
        <v>Valstybinis mokslinių tyrimų institutas Fizinių ir technologijos mokslų centras</v>
      </c>
    </row>
    <row r="1557" spans="1:9" ht="60">
      <c r="A1557" s="11">
        <v>1555</v>
      </c>
      <c r="B1557" s="18" t="str">
        <f t="shared" si="96"/>
        <v>NAUJI GAMYBOS PROCESAI, MEDŽIAGOS IR TECHNOLOGIJOS</v>
      </c>
      <c r="C1557" s="18" t="str">
        <f t="shared" si="97"/>
        <v>Funkcinės medžiagos ir dangos</v>
      </c>
      <c r="D1557" s="18" t="str">
        <f t="shared" si="98"/>
        <v>Eksperimentinė plėtra</v>
      </c>
      <c r="E1557" s="104" t="s">
        <v>40</v>
      </c>
      <c r="F1557" s="45" t="s">
        <v>2234</v>
      </c>
      <c r="G1557" s="27" t="s">
        <v>2235</v>
      </c>
      <c r="H1557" s="11">
        <v>32</v>
      </c>
      <c r="I1557" s="12" t="str">
        <f t="shared" si="99"/>
        <v>Vilniaus universitetas</v>
      </c>
    </row>
    <row r="1558" spans="1:9" ht="75">
      <c r="A1558" s="11">
        <v>1556</v>
      </c>
      <c r="B1558" s="18" t="str">
        <f t="shared" si="96"/>
        <v>NAUJI GAMYBOS PROCESAI, MEDŽIAGOS IR TECHNOLOGIJOS</v>
      </c>
      <c r="C1558" s="18" t="str">
        <f t="shared" si="97"/>
        <v>Funkcinės medžiagos ir dangos</v>
      </c>
      <c r="D1558" s="18" t="str">
        <f t="shared" si="98"/>
        <v>Eksperimentinė plėtra</v>
      </c>
      <c r="E1558" s="104" t="s">
        <v>40</v>
      </c>
      <c r="F1558" s="45" t="s">
        <v>2239</v>
      </c>
      <c r="G1558" s="27" t="s">
        <v>2235</v>
      </c>
      <c r="H1558" s="11">
        <v>32</v>
      </c>
      <c r="I1558" s="12" t="str">
        <f t="shared" si="99"/>
        <v>Vilniaus universitetas</v>
      </c>
    </row>
    <row r="1559" spans="1:9" ht="60">
      <c r="A1559" s="11">
        <v>1557</v>
      </c>
      <c r="B1559" s="18" t="str">
        <f t="shared" si="96"/>
        <v>NAUJI GAMYBOS PROCESAI, MEDŽIAGOS IR TECHNOLOGIJOS</v>
      </c>
      <c r="C1559" s="18" t="str">
        <f t="shared" si="97"/>
        <v>Funkcinės medžiagos ir dangos</v>
      </c>
      <c r="D1559" s="18" t="str">
        <f t="shared" si="98"/>
        <v>Eksperimentinė plėtra</v>
      </c>
      <c r="E1559" s="104" t="s">
        <v>40</v>
      </c>
      <c r="F1559" s="45" t="s">
        <v>2230</v>
      </c>
      <c r="G1559" s="27" t="s">
        <v>425</v>
      </c>
      <c r="H1559" s="11">
        <v>32</v>
      </c>
      <c r="I1559" s="12" t="str">
        <f t="shared" si="99"/>
        <v>Vilniaus universitetas</v>
      </c>
    </row>
    <row r="1560" spans="1:9" ht="60">
      <c r="A1560" s="11">
        <v>1558</v>
      </c>
      <c r="B1560" s="18" t="str">
        <f t="shared" si="96"/>
        <v>NAUJI GAMYBOS PROCESAI, MEDŽIAGOS IR TECHNOLOGIJOS</v>
      </c>
      <c r="C1560" s="18" t="str">
        <f t="shared" si="97"/>
        <v>Funkcinės medžiagos ir dangos</v>
      </c>
      <c r="D1560" s="18" t="str">
        <f t="shared" si="98"/>
        <v>Eksperimentinė plėtra</v>
      </c>
      <c r="E1560" s="104" t="s">
        <v>40</v>
      </c>
      <c r="F1560" s="45" t="s">
        <v>2229</v>
      </c>
      <c r="G1560" s="27" t="s">
        <v>425</v>
      </c>
      <c r="H1560" s="11">
        <v>32</v>
      </c>
      <c r="I1560" s="12" t="str">
        <f t="shared" si="99"/>
        <v>Vilniaus universitetas</v>
      </c>
    </row>
    <row r="1561" spans="1:9" ht="60">
      <c r="A1561" s="11">
        <v>1559</v>
      </c>
      <c r="B1561" s="18" t="str">
        <f t="shared" si="96"/>
        <v>NAUJI GAMYBOS PROCESAI, MEDŽIAGOS IR TECHNOLOGIJOS</v>
      </c>
      <c r="C1561" s="18" t="str">
        <f t="shared" si="97"/>
        <v>Funkcinės medžiagos ir dangos</v>
      </c>
      <c r="D1561" s="18" t="str">
        <f t="shared" si="98"/>
        <v>Eksperimentinė plėtra</v>
      </c>
      <c r="E1561" s="105" t="s">
        <v>40</v>
      </c>
      <c r="F1561" s="45" t="s">
        <v>2273</v>
      </c>
      <c r="G1561" s="27" t="s">
        <v>2196</v>
      </c>
      <c r="H1561" s="11">
        <v>32</v>
      </c>
      <c r="I1561" s="12" t="str">
        <f t="shared" si="99"/>
        <v>Vilniaus universitetas</v>
      </c>
    </row>
    <row r="1562" spans="1:9" ht="75">
      <c r="A1562" s="11">
        <v>1560</v>
      </c>
      <c r="B1562" s="18" t="str">
        <f t="shared" si="96"/>
        <v>NAUJI GAMYBOS PROCESAI, MEDŽIAGOS IR TECHNOLOGIJOS</v>
      </c>
      <c r="C1562" s="18" t="str">
        <f t="shared" si="97"/>
        <v>Funkcinės medžiagos ir dangos</v>
      </c>
      <c r="D1562" s="18" t="str">
        <f t="shared" si="98"/>
        <v>Eksperimentinė plėtra</v>
      </c>
      <c r="E1562" s="46" t="s">
        <v>40</v>
      </c>
      <c r="F1562" s="45" t="s">
        <v>568</v>
      </c>
      <c r="G1562" s="27" t="s">
        <v>512</v>
      </c>
      <c r="H1562" s="11">
        <v>33</v>
      </c>
      <c r="I1562" s="12" t="str">
        <f t="shared" si="99"/>
        <v>Vilniaus Gedimino technikos universitetas</v>
      </c>
    </row>
    <row r="1563" spans="1:9" ht="75">
      <c r="A1563" s="11">
        <v>1561</v>
      </c>
      <c r="B1563" s="18" t="str">
        <f t="shared" si="96"/>
        <v>NAUJI GAMYBOS PROCESAI, MEDŽIAGOS IR TECHNOLOGIJOS</v>
      </c>
      <c r="C1563" s="18" t="str">
        <f t="shared" si="97"/>
        <v>Funkcinės medžiagos ir dangos</v>
      </c>
      <c r="D1563" s="18" t="str">
        <f t="shared" si="98"/>
        <v>Eksperimentinė plėtra</v>
      </c>
      <c r="E1563" s="105" t="s">
        <v>40</v>
      </c>
      <c r="F1563" s="45" t="s">
        <v>2205</v>
      </c>
      <c r="G1563" s="27" t="s">
        <v>324</v>
      </c>
      <c r="H1563" s="11">
        <v>18</v>
      </c>
      <c r="I1563" s="12" t="str">
        <f t="shared" si="99"/>
        <v>Valstybinis mokslinių tyrimų institutas Fizinių ir technologijos mokslų centras</v>
      </c>
    </row>
    <row r="1564" spans="1:9" ht="45">
      <c r="A1564" s="11">
        <v>1562</v>
      </c>
      <c r="B1564" s="18" t="str">
        <f t="shared" si="96"/>
        <v>NAUJI GAMYBOS PROCESAI, MEDŽIAGOS IR TECHNOLOGIJOS</v>
      </c>
      <c r="C1564" s="18" t="str">
        <f t="shared" si="97"/>
        <v>Funkcinės medžiagos ir dangos</v>
      </c>
      <c r="D1564" s="18" t="str">
        <f t="shared" si="98"/>
        <v>Eksperimentinė plėtra</v>
      </c>
      <c r="E1564" s="104" t="s">
        <v>40</v>
      </c>
      <c r="F1564" s="45" t="s">
        <v>2254</v>
      </c>
      <c r="G1564" s="27" t="s">
        <v>2253</v>
      </c>
      <c r="H1564" s="11">
        <v>11</v>
      </c>
      <c r="I1564" s="12" t="str">
        <f t="shared" si="99"/>
        <v>Lietuvos energetikos institutas</v>
      </c>
    </row>
    <row r="1565" spans="1:9" ht="60">
      <c r="A1565" s="11">
        <v>1563</v>
      </c>
      <c r="B1565" s="18" t="str">
        <f t="shared" si="96"/>
        <v>NAUJI GAMYBOS PROCESAI, MEDŽIAGOS IR TECHNOLOGIJOS</v>
      </c>
      <c r="C1565" s="18" t="str">
        <f t="shared" si="97"/>
        <v>Funkcinės medžiagos ir dangos</v>
      </c>
      <c r="D1565" s="18" t="str">
        <f t="shared" si="98"/>
        <v>Eksperimentinė plėtra</v>
      </c>
      <c r="E1565" s="78" t="s">
        <v>40</v>
      </c>
      <c r="F1565" s="80" t="s">
        <v>567</v>
      </c>
      <c r="G1565" s="31" t="s">
        <v>563</v>
      </c>
      <c r="H1565" s="11">
        <v>33</v>
      </c>
      <c r="I1565" s="12" t="str">
        <f t="shared" si="99"/>
        <v>Vilniaus Gedimino technikos universitetas</v>
      </c>
    </row>
    <row r="1566" spans="1:9" ht="60">
      <c r="A1566" s="11">
        <v>1564</v>
      </c>
      <c r="B1566" s="18" t="str">
        <f t="shared" si="96"/>
        <v>NAUJI GAMYBOS PROCESAI, MEDŽIAGOS IR TECHNOLOGIJOS</v>
      </c>
      <c r="C1566" s="18" t="str">
        <f t="shared" si="97"/>
        <v>Funkcinės medžiagos ir dangos</v>
      </c>
      <c r="D1566" s="18" t="str">
        <f t="shared" si="98"/>
        <v>Eksperimentinė plėtra</v>
      </c>
      <c r="E1566" s="104" t="s">
        <v>40</v>
      </c>
      <c r="F1566" s="45" t="s">
        <v>2120</v>
      </c>
      <c r="G1566" s="27" t="s">
        <v>2121</v>
      </c>
      <c r="H1566" s="11">
        <v>18</v>
      </c>
      <c r="I1566" s="12" t="str">
        <f t="shared" si="99"/>
        <v>Valstybinis mokslinių tyrimų institutas Fizinių ir technologijos mokslų centras</v>
      </c>
    </row>
    <row r="1567" spans="1:9" ht="60">
      <c r="A1567" s="11">
        <v>1565</v>
      </c>
      <c r="B1567" s="18" t="str">
        <f t="shared" si="96"/>
        <v>NAUJI GAMYBOS PROCESAI, MEDŽIAGOS IR TECHNOLOGIJOS</v>
      </c>
      <c r="C1567" s="18" t="str">
        <f t="shared" si="97"/>
        <v>Funkcinės medžiagos ir dangos</v>
      </c>
      <c r="D1567" s="18" t="str">
        <f t="shared" si="98"/>
        <v>Eksperimentinė plėtra</v>
      </c>
      <c r="E1567" s="110" t="s">
        <v>40</v>
      </c>
      <c r="F1567" s="56" t="s">
        <v>2168</v>
      </c>
      <c r="G1567" s="29" t="s">
        <v>230</v>
      </c>
      <c r="H1567" s="11">
        <v>22</v>
      </c>
      <c r="I1567" s="12" t="str">
        <f t="shared" si="99"/>
        <v>VšĮ Kauno technologijos universitetas</v>
      </c>
    </row>
    <row r="1568" spans="1:9" ht="75">
      <c r="A1568" s="11">
        <v>1566</v>
      </c>
      <c r="B1568" s="18" t="str">
        <f t="shared" si="96"/>
        <v>NAUJI GAMYBOS PROCESAI, MEDŽIAGOS IR TECHNOLOGIJOS</v>
      </c>
      <c r="C1568" s="18" t="str">
        <f t="shared" si="97"/>
        <v>Funkcinės medžiagos ir dangos</v>
      </c>
      <c r="D1568" s="18" t="str">
        <f t="shared" si="98"/>
        <v>Eksperimentinė plėtra</v>
      </c>
      <c r="E1568" s="105" t="s">
        <v>40</v>
      </c>
      <c r="F1568" s="45" t="s">
        <v>2200</v>
      </c>
      <c r="G1568" s="27" t="s">
        <v>2201</v>
      </c>
      <c r="H1568" s="11">
        <v>18</v>
      </c>
      <c r="I1568" s="12" t="str">
        <f t="shared" si="99"/>
        <v>Valstybinis mokslinių tyrimų institutas Fizinių ir technologijos mokslų centras</v>
      </c>
    </row>
    <row r="1569" spans="1:9" ht="75">
      <c r="A1569" s="11">
        <v>1567</v>
      </c>
      <c r="B1569" s="18" t="str">
        <f t="shared" si="96"/>
        <v>NAUJI GAMYBOS PROCESAI, MEDŽIAGOS IR TECHNOLOGIJOS</v>
      </c>
      <c r="C1569" s="18" t="str">
        <f t="shared" si="97"/>
        <v>Funkcinės medžiagos ir dangos</v>
      </c>
      <c r="D1569" s="18" t="str">
        <f t="shared" si="98"/>
        <v>Eksperimentinė plėtra</v>
      </c>
      <c r="E1569" s="46" t="s">
        <v>40</v>
      </c>
      <c r="F1569" s="45" t="s">
        <v>553</v>
      </c>
      <c r="G1569" s="27" t="s">
        <v>477</v>
      </c>
      <c r="H1569" s="11">
        <v>33</v>
      </c>
      <c r="I1569" s="12" t="str">
        <f t="shared" si="99"/>
        <v>Vilniaus Gedimino technikos universitetas</v>
      </c>
    </row>
    <row r="1570" spans="1:9" ht="60">
      <c r="A1570" s="11">
        <v>1568</v>
      </c>
      <c r="B1570" s="18" t="str">
        <f t="shared" si="96"/>
        <v>NAUJI GAMYBOS PROCESAI, MEDŽIAGOS IR TECHNOLOGIJOS</v>
      </c>
      <c r="C1570" s="18" t="str">
        <f t="shared" si="97"/>
        <v>Funkcinės medžiagos ir dangos</v>
      </c>
      <c r="D1570" s="18" t="str">
        <f t="shared" si="98"/>
        <v>Eksperimentinė plėtra</v>
      </c>
      <c r="E1570" s="105" t="s">
        <v>40</v>
      </c>
      <c r="F1570" s="45" t="s">
        <v>2214</v>
      </c>
      <c r="G1570" s="27" t="s">
        <v>332</v>
      </c>
      <c r="H1570" s="11">
        <v>18</v>
      </c>
      <c r="I1570" s="12" t="str">
        <f t="shared" si="99"/>
        <v>Valstybinis mokslinių tyrimų institutas Fizinių ir technologijos mokslų centras</v>
      </c>
    </row>
    <row r="1571" spans="1:9" ht="120">
      <c r="A1571" s="11">
        <v>1569</v>
      </c>
      <c r="B1571" s="18" t="str">
        <f t="shared" si="96"/>
        <v>NAUJI GAMYBOS PROCESAI, MEDŽIAGOS IR TECHNOLOGIJOS</v>
      </c>
      <c r="C1571" s="18" t="str">
        <f t="shared" si="97"/>
        <v>Funkcinės medžiagos ir dangos</v>
      </c>
      <c r="D1571" s="18" t="str">
        <f t="shared" si="98"/>
        <v>Eksperimentinė plėtra</v>
      </c>
      <c r="E1571" s="110" t="s">
        <v>40</v>
      </c>
      <c r="F1571" s="56" t="s">
        <v>2269</v>
      </c>
      <c r="G1571" s="29" t="s">
        <v>230</v>
      </c>
      <c r="H1571" s="11">
        <v>22</v>
      </c>
      <c r="I1571" s="12" t="str">
        <f t="shared" si="99"/>
        <v>VšĮ Kauno technologijos universitetas</v>
      </c>
    </row>
    <row r="1572" spans="1:9" ht="105">
      <c r="A1572" s="11">
        <v>1570</v>
      </c>
      <c r="B1572" s="18" t="str">
        <f t="shared" si="96"/>
        <v>NAUJI GAMYBOS PROCESAI, MEDŽIAGOS IR TECHNOLOGIJOS</v>
      </c>
      <c r="C1572" s="18" t="str">
        <f t="shared" si="97"/>
        <v>Funkcinės medžiagos ir dangos</v>
      </c>
      <c r="D1572" s="18" t="str">
        <f t="shared" si="98"/>
        <v>Eksperimentinė plėtra</v>
      </c>
      <c r="E1572" s="104" t="s">
        <v>40</v>
      </c>
      <c r="F1572" s="45" t="s">
        <v>2231</v>
      </c>
      <c r="G1572" s="27" t="s">
        <v>2189</v>
      </c>
      <c r="H1572" s="11">
        <v>32</v>
      </c>
      <c r="I1572" s="12" t="str">
        <f t="shared" si="99"/>
        <v>Vilniaus universitetas</v>
      </c>
    </row>
    <row r="1573" spans="1:9" ht="60">
      <c r="A1573" s="11">
        <v>1571</v>
      </c>
      <c r="B1573" s="18" t="str">
        <f t="shared" si="96"/>
        <v>NAUJI GAMYBOS PROCESAI, MEDŽIAGOS IR TECHNOLOGIJOS</v>
      </c>
      <c r="C1573" s="18" t="str">
        <f t="shared" si="97"/>
        <v>Funkcinės medžiagos ir dangos</v>
      </c>
      <c r="D1573" s="18" t="str">
        <f t="shared" si="98"/>
        <v>Eksperimentinė plėtra</v>
      </c>
      <c r="E1573" s="110" t="s">
        <v>40</v>
      </c>
      <c r="F1573" s="56" t="s">
        <v>2160</v>
      </c>
      <c r="G1573" s="29" t="s">
        <v>230</v>
      </c>
      <c r="H1573" s="11">
        <v>22</v>
      </c>
      <c r="I1573" s="12" t="str">
        <f t="shared" si="99"/>
        <v>VšĮ Kauno technologijos universitetas</v>
      </c>
    </row>
    <row r="1574" spans="1:9" ht="60">
      <c r="A1574" s="11">
        <v>1572</v>
      </c>
      <c r="B1574" s="18" t="str">
        <f t="shared" si="96"/>
        <v>NAUJI GAMYBOS PROCESAI, MEDŽIAGOS IR TECHNOLOGIJOS</v>
      </c>
      <c r="C1574" s="18" t="str">
        <f t="shared" si="97"/>
        <v>Funkcinės medžiagos ir dangos</v>
      </c>
      <c r="D1574" s="18" t="str">
        <f t="shared" si="98"/>
        <v>Eksperimentinė plėtra</v>
      </c>
      <c r="E1574" s="110" t="s">
        <v>40</v>
      </c>
      <c r="F1574" s="56" t="s">
        <v>2160</v>
      </c>
      <c r="G1574" s="29" t="s">
        <v>230</v>
      </c>
      <c r="H1574" s="11">
        <v>22</v>
      </c>
      <c r="I1574" s="12" t="str">
        <f t="shared" si="99"/>
        <v>VšĮ Kauno technologijos universitetas</v>
      </c>
    </row>
    <row r="1575" spans="1:9" ht="60">
      <c r="A1575" s="11">
        <v>1573</v>
      </c>
      <c r="B1575" s="18" t="str">
        <f t="shared" si="96"/>
        <v>NAUJI GAMYBOS PROCESAI, MEDŽIAGOS IR TECHNOLOGIJOS</v>
      </c>
      <c r="C1575" s="18" t="str">
        <f t="shared" si="97"/>
        <v>Funkcinės medžiagos ir dangos</v>
      </c>
      <c r="D1575" s="18" t="str">
        <f t="shared" si="98"/>
        <v>Eksperimentinė plėtra</v>
      </c>
      <c r="E1575" s="110" t="s">
        <v>40</v>
      </c>
      <c r="F1575" s="56" t="s">
        <v>2160</v>
      </c>
      <c r="G1575" s="29" t="s">
        <v>230</v>
      </c>
      <c r="H1575" s="11">
        <v>22</v>
      </c>
      <c r="I1575" s="12" t="str">
        <f t="shared" si="99"/>
        <v>VšĮ Kauno technologijos universitetas</v>
      </c>
    </row>
    <row r="1576" spans="1:9" ht="60">
      <c r="A1576" s="11">
        <v>1574</v>
      </c>
      <c r="B1576" s="18" t="str">
        <f t="shared" si="96"/>
        <v>NAUJI GAMYBOS PROCESAI, MEDŽIAGOS IR TECHNOLOGIJOS</v>
      </c>
      <c r="C1576" s="18" t="str">
        <f t="shared" si="97"/>
        <v>Funkcinės medžiagos ir dangos</v>
      </c>
      <c r="D1576" s="18" t="str">
        <f t="shared" si="98"/>
        <v>Eksperimentinė plėtra</v>
      </c>
      <c r="E1576" s="110" t="s">
        <v>40</v>
      </c>
      <c r="F1576" s="56" t="s">
        <v>2160</v>
      </c>
      <c r="G1576" s="29" t="s">
        <v>230</v>
      </c>
      <c r="H1576" s="11">
        <v>22</v>
      </c>
      <c r="I1576" s="12" t="str">
        <f t="shared" si="99"/>
        <v>VšĮ Kauno technologijos universitetas</v>
      </c>
    </row>
    <row r="1577" spans="1:9" ht="60">
      <c r="A1577" s="11">
        <v>1575</v>
      </c>
      <c r="B1577" s="18" t="str">
        <f t="shared" si="96"/>
        <v>NAUJI GAMYBOS PROCESAI, MEDŽIAGOS IR TECHNOLOGIJOS</v>
      </c>
      <c r="C1577" s="18" t="str">
        <f t="shared" si="97"/>
        <v>Funkcinės medžiagos ir dangos</v>
      </c>
      <c r="D1577" s="18" t="str">
        <f t="shared" si="98"/>
        <v>Eksperimentinė plėtra</v>
      </c>
      <c r="E1577" s="104" t="s">
        <v>40</v>
      </c>
      <c r="F1577" s="45" t="s">
        <v>2232</v>
      </c>
      <c r="G1577" s="27" t="s">
        <v>2233</v>
      </c>
      <c r="H1577" s="11">
        <v>32</v>
      </c>
      <c r="I1577" s="12" t="str">
        <f t="shared" si="99"/>
        <v>Vilniaus universitetas</v>
      </c>
    </row>
    <row r="1578" spans="1:9" ht="60">
      <c r="A1578" s="11">
        <v>1576</v>
      </c>
      <c r="B1578" s="18" t="str">
        <f t="shared" si="96"/>
        <v>NAUJI GAMYBOS PROCESAI, MEDŽIAGOS IR TECHNOLOGIJOS</v>
      </c>
      <c r="C1578" s="18" t="str">
        <f t="shared" si="97"/>
        <v>Funkcinės medžiagos ir dangos</v>
      </c>
      <c r="D1578" s="18" t="str">
        <f t="shared" si="98"/>
        <v>Eksperimentinė plėtra</v>
      </c>
      <c r="E1578" s="104" t="s">
        <v>40</v>
      </c>
      <c r="F1578" s="45" t="s">
        <v>2126</v>
      </c>
      <c r="G1578" s="27" t="s">
        <v>303</v>
      </c>
      <c r="H1578" s="11">
        <v>18</v>
      </c>
      <c r="I1578" s="12" t="str">
        <f t="shared" si="99"/>
        <v>Valstybinis mokslinių tyrimų institutas Fizinių ir technologijos mokslų centras</v>
      </c>
    </row>
    <row r="1579" spans="1:9" ht="60">
      <c r="A1579" s="11">
        <v>1577</v>
      </c>
      <c r="B1579" s="18" t="str">
        <f t="shared" si="96"/>
        <v>NAUJI GAMYBOS PROCESAI, MEDŽIAGOS IR TECHNOLOGIJOS</v>
      </c>
      <c r="C1579" s="18" t="str">
        <f t="shared" si="97"/>
        <v>Funkcinės medžiagos ir dangos</v>
      </c>
      <c r="D1579" s="18" t="str">
        <f t="shared" si="98"/>
        <v>Eksperimentinė plėtra</v>
      </c>
      <c r="E1579" s="110" t="s">
        <v>40</v>
      </c>
      <c r="F1579" s="56" t="s">
        <v>2171</v>
      </c>
      <c r="G1579" s="29" t="s">
        <v>230</v>
      </c>
      <c r="H1579" s="11">
        <v>22</v>
      </c>
      <c r="I1579" s="12" t="str">
        <f t="shared" si="99"/>
        <v>VšĮ Kauno technologijos universitetas</v>
      </c>
    </row>
    <row r="1580" spans="1:9" ht="60">
      <c r="A1580" s="11">
        <v>1578</v>
      </c>
      <c r="B1580" s="18" t="str">
        <f t="shared" si="96"/>
        <v>NAUJI GAMYBOS PROCESAI, MEDŽIAGOS IR TECHNOLOGIJOS</v>
      </c>
      <c r="C1580" s="18" t="str">
        <f t="shared" si="97"/>
        <v>Funkcinės medžiagos ir dangos</v>
      </c>
      <c r="D1580" s="18" t="str">
        <f t="shared" si="98"/>
        <v>Eksperimentinė plėtra</v>
      </c>
      <c r="E1580" s="110" t="s">
        <v>40</v>
      </c>
      <c r="F1580" s="56" t="s">
        <v>2170</v>
      </c>
      <c r="G1580" s="29" t="s">
        <v>230</v>
      </c>
      <c r="H1580" s="11">
        <v>22</v>
      </c>
      <c r="I1580" s="12" t="str">
        <f t="shared" si="99"/>
        <v>VšĮ Kauno technologijos universitetas</v>
      </c>
    </row>
    <row r="1581" spans="1:9" ht="60">
      <c r="A1581" s="11">
        <v>1579</v>
      </c>
      <c r="B1581" s="18" t="str">
        <f t="shared" si="96"/>
        <v>NAUJI GAMYBOS PROCESAI, MEDŽIAGOS IR TECHNOLOGIJOS</v>
      </c>
      <c r="C1581" s="18" t="str">
        <f t="shared" si="97"/>
        <v>Funkcinės medžiagos ir dangos</v>
      </c>
      <c r="D1581" s="18" t="str">
        <f t="shared" si="98"/>
        <v>Eksperimentinė plėtra</v>
      </c>
      <c r="E1581" s="105" t="s">
        <v>40</v>
      </c>
      <c r="F1581" s="45" t="s">
        <v>2274</v>
      </c>
      <c r="G1581" s="27" t="s">
        <v>2196</v>
      </c>
      <c r="H1581" s="11">
        <v>32</v>
      </c>
      <c r="I1581" s="12" t="str">
        <f t="shared" si="99"/>
        <v>Vilniaus universitetas</v>
      </c>
    </row>
    <row r="1582" spans="1:9" ht="75">
      <c r="A1582" s="11">
        <v>1580</v>
      </c>
      <c r="B1582" s="18" t="str">
        <f t="shared" si="96"/>
        <v>NAUJI GAMYBOS PROCESAI, MEDŽIAGOS IR TECHNOLOGIJOS</v>
      </c>
      <c r="C1582" s="18" t="str">
        <f t="shared" si="97"/>
        <v>Funkcinės medžiagos ir dangos</v>
      </c>
      <c r="D1582" s="18" t="str">
        <f t="shared" si="98"/>
        <v>Eksperimentinė plėtra</v>
      </c>
      <c r="E1582" s="105" t="s">
        <v>40</v>
      </c>
      <c r="F1582" s="45" t="s">
        <v>2202</v>
      </c>
      <c r="G1582" s="27" t="s">
        <v>2203</v>
      </c>
      <c r="H1582" s="11">
        <v>18</v>
      </c>
      <c r="I1582" s="12" t="str">
        <f t="shared" si="99"/>
        <v>Valstybinis mokslinių tyrimų institutas Fizinių ir technologijos mokslų centras</v>
      </c>
    </row>
    <row r="1583" spans="1:9" ht="75">
      <c r="A1583" s="11">
        <v>1581</v>
      </c>
      <c r="B1583" s="18" t="str">
        <f t="shared" si="96"/>
        <v>NAUJI GAMYBOS PROCESAI, MEDŽIAGOS IR TECHNOLOGIJOS</v>
      </c>
      <c r="C1583" s="18" t="str">
        <f t="shared" si="97"/>
        <v>Funkcinės medžiagos ir dangos</v>
      </c>
      <c r="D1583" s="18" t="str">
        <f t="shared" si="98"/>
        <v>Eksperimentinė plėtra</v>
      </c>
      <c r="E1583" s="78" t="s">
        <v>40</v>
      </c>
      <c r="F1583" s="80" t="s">
        <v>780</v>
      </c>
      <c r="G1583" s="31" t="s">
        <v>570</v>
      </c>
      <c r="H1583" s="11">
        <v>33</v>
      </c>
      <c r="I1583" s="12" t="str">
        <f t="shared" si="99"/>
        <v>Vilniaus Gedimino technikos universitetas</v>
      </c>
    </row>
    <row r="1584" spans="1:9" ht="60">
      <c r="A1584" s="11">
        <v>1582</v>
      </c>
      <c r="B1584" s="18" t="str">
        <f t="shared" si="96"/>
        <v>NAUJI GAMYBOS PROCESAI, MEDŽIAGOS IR TECHNOLOGIJOS</v>
      </c>
      <c r="C1584" s="18" t="str">
        <f t="shared" si="97"/>
        <v>Funkcinės medžiagos ir dangos</v>
      </c>
      <c r="D1584" s="18" t="str">
        <f t="shared" si="98"/>
        <v>Eksperimentinė plėtra</v>
      </c>
      <c r="E1584" s="110" t="s">
        <v>40</v>
      </c>
      <c r="F1584" s="56" t="s">
        <v>2156</v>
      </c>
      <c r="G1584" s="29" t="s">
        <v>230</v>
      </c>
      <c r="H1584" s="11">
        <v>22</v>
      </c>
      <c r="I1584" s="12" t="str">
        <f t="shared" si="99"/>
        <v>VšĮ Kauno technologijos universitetas</v>
      </c>
    </row>
    <row r="1585" spans="1:9" ht="60">
      <c r="A1585" s="11">
        <v>1583</v>
      </c>
      <c r="B1585" s="18" t="str">
        <f t="shared" si="96"/>
        <v>NAUJI GAMYBOS PROCESAI, MEDŽIAGOS IR TECHNOLOGIJOS</v>
      </c>
      <c r="C1585" s="18" t="str">
        <f t="shared" si="97"/>
        <v>Funkcinės medžiagos ir dangos</v>
      </c>
      <c r="D1585" s="18" t="str">
        <f t="shared" si="98"/>
        <v>Eksperimentinė plėtra</v>
      </c>
      <c r="E1585" s="110" t="s">
        <v>40</v>
      </c>
      <c r="F1585" s="56" t="s">
        <v>2155</v>
      </c>
      <c r="G1585" s="29" t="s">
        <v>230</v>
      </c>
      <c r="H1585" s="11">
        <v>22</v>
      </c>
      <c r="I1585" s="12" t="str">
        <f t="shared" si="99"/>
        <v>VšĮ Kauno technologijos universitetas</v>
      </c>
    </row>
    <row r="1586" spans="1:9" ht="60">
      <c r="A1586" s="11">
        <v>1584</v>
      </c>
      <c r="B1586" s="18" t="str">
        <f t="shared" si="96"/>
        <v>NAUJI GAMYBOS PROCESAI, MEDŽIAGOS IR TECHNOLOGIJOS</v>
      </c>
      <c r="C1586" s="18" t="str">
        <f t="shared" si="97"/>
        <v>Funkcinės medžiagos ir dangos</v>
      </c>
      <c r="D1586" s="18" t="str">
        <f t="shared" si="98"/>
        <v>Eksperimentinė plėtra</v>
      </c>
      <c r="E1586" s="110" t="s">
        <v>40</v>
      </c>
      <c r="F1586" s="56" t="s">
        <v>2154</v>
      </c>
      <c r="G1586" s="29" t="s">
        <v>230</v>
      </c>
      <c r="H1586" s="11">
        <v>22</v>
      </c>
      <c r="I1586" s="12" t="str">
        <f t="shared" si="99"/>
        <v>VšĮ Kauno technologijos universitetas</v>
      </c>
    </row>
    <row r="1587" spans="1:9" ht="45">
      <c r="A1587" s="11">
        <v>1585</v>
      </c>
      <c r="B1587" s="18" t="str">
        <f t="shared" si="96"/>
        <v>NAUJI GAMYBOS PROCESAI, MEDŽIAGOS IR TECHNOLOGIJOS</v>
      </c>
      <c r="C1587" s="18" t="str">
        <f t="shared" si="97"/>
        <v>Funkcinės medžiagos ir dangos</v>
      </c>
      <c r="D1587" s="18" t="str">
        <f t="shared" si="98"/>
        <v>Eksperimentinė plėtra</v>
      </c>
      <c r="E1587" s="104" t="s">
        <v>40</v>
      </c>
      <c r="F1587" s="45" t="s">
        <v>2255</v>
      </c>
      <c r="G1587" s="27" t="s">
        <v>2249</v>
      </c>
      <c r="H1587" s="11">
        <v>11</v>
      </c>
      <c r="I1587" s="12" t="str">
        <f t="shared" si="99"/>
        <v>Lietuvos energetikos institutas</v>
      </c>
    </row>
    <row r="1588" spans="1:9" ht="60">
      <c r="A1588" s="11">
        <v>1586</v>
      </c>
      <c r="B1588" s="18" t="str">
        <f t="shared" si="96"/>
        <v>NAUJI GAMYBOS PROCESAI, MEDŽIAGOS IR TECHNOLOGIJOS</v>
      </c>
      <c r="C1588" s="18" t="str">
        <f t="shared" si="97"/>
        <v>Funkcinės medžiagos ir dangos</v>
      </c>
      <c r="D1588" s="18" t="str">
        <f t="shared" si="98"/>
        <v>Eksperimentinė plėtra</v>
      </c>
      <c r="E1588" s="105" t="s">
        <v>40</v>
      </c>
      <c r="F1588" s="45" t="s">
        <v>2267</v>
      </c>
      <c r="G1588" s="27" t="s">
        <v>330</v>
      </c>
      <c r="H1588" s="11">
        <v>18</v>
      </c>
      <c r="I1588" s="12" t="str">
        <f t="shared" si="99"/>
        <v>Valstybinis mokslinių tyrimų institutas Fizinių ir technologijos mokslų centras</v>
      </c>
    </row>
    <row r="1589" spans="1:9" ht="60">
      <c r="A1589" s="11">
        <v>1587</v>
      </c>
      <c r="B1589" s="18" t="str">
        <f t="shared" si="96"/>
        <v>NAUJI GAMYBOS PROCESAI, MEDŽIAGOS IR TECHNOLOGIJOS</v>
      </c>
      <c r="C1589" s="18" t="str">
        <f t="shared" si="97"/>
        <v>Funkcinės medžiagos ir dangos</v>
      </c>
      <c r="D1589" s="18" t="str">
        <f t="shared" si="98"/>
        <v>Eksperimentinė plėtra</v>
      </c>
      <c r="E1589" s="110" t="s">
        <v>40</v>
      </c>
      <c r="F1589" s="56" t="s">
        <v>2140</v>
      </c>
      <c r="G1589" s="29" t="s">
        <v>230</v>
      </c>
      <c r="H1589" s="11">
        <v>22</v>
      </c>
      <c r="I1589" s="12" t="str">
        <f t="shared" si="99"/>
        <v>VšĮ Kauno technologijos universitetas</v>
      </c>
    </row>
    <row r="1590" spans="1:9" ht="75">
      <c r="A1590" s="11">
        <v>1588</v>
      </c>
      <c r="B1590" s="18" t="str">
        <f t="shared" si="96"/>
        <v>NAUJI GAMYBOS PROCESAI, MEDŽIAGOS IR TECHNOLOGIJOS</v>
      </c>
      <c r="C1590" s="18" t="str">
        <f t="shared" si="97"/>
        <v>Funkcinės medžiagos ir dangos</v>
      </c>
      <c r="D1590" s="18" t="str">
        <f t="shared" si="98"/>
        <v>Eksperimentinė plėtra</v>
      </c>
      <c r="E1590" s="104" t="s">
        <v>40</v>
      </c>
      <c r="F1590" s="45" t="s">
        <v>2225</v>
      </c>
      <c r="G1590" s="27" t="s">
        <v>350</v>
      </c>
      <c r="H1590" s="11">
        <v>31</v>
      </c>
      <c r="I1590" s="12" t="str">
        <f t="shared" si="99"/>
        <v>Vytauto Didžiojo universitetas</v>
      </c>
    </row>
    <row r="1591" spans="1:9" ht="75">
      <c r="A1591" s="11">
        <v>1589</v>
      </c>
      <c r="B1591" s="18" t="str">
        <f t="shared" si="96"/>
        <v>NAUJI GAMYBOS PROCESAI, MEDŽIAGOS IR TECHNOLOGIJOS</v>
      </c>
      <c r="C1591" s="18" t="str">
        <f t="shared" si="97"/>
        <v>Funkcinės medžiagos ir dangos</v>
      </c>
      <c r="D1591" s="18" t="str">
        <f t="shared" si="98"/>
        <v>Eksperimentinė plėtra</v>
      </c>
      <c r="E1591" s="46" t="s">
        <v>40</v>
      </c>
      <c r="F1591" s="45" t="s">
        <v>558</v>
      </c>
      <c r="G1591" s="27" t="s">
        <v>477</v>
      </c>
      <c r="H1591" s="11">
        <v>33</v>
      </c>
      <c r="I1591" s="12" t="str">
        <f t="shared" si="99"/>
        <v>Vilniaus Gedimino technikos universitetas</v>
      </c>
    </row>
    <row r="1592" spans="1:9" ht="60">
      <c r="A1592" s="11">
        <v>1590</v>
      </c>
      <c r="B1592" s="18" t="str">
        <f t="shared" si="96"/>
        <v>NAUJI GAMYBOS PROCESAI, MEDŽIAGOS IR TECHNOLOGIJOS</v>
      </c>
      <c r="C1592" s="18" t="str">
        <f t="shared" si="97"/>
        <v>Funkcinės medžiagos ir dangos</v>
      </c>
      <c r="D1592" s="18" t="str">
        <f t="shared" si="98"/>
        <v>Eksperimentinė plėtra</v>
      </c>
      <c r="E1592" s="104" t="s">
        <v>40</v>
      </c>
      <c r="F1592" s="45" t="s">
        <v>2118</v>
      </c>
      <c r="G1592" s="27" t="s">
        <v>2119</v>
      </c>
      <c r="H1592" s="11">
        <v>18</v>
      </c>
      <c r="I1592" s="12" t="str">
        <f t="shared" si="99"/>
        <v>Valstybinis mokslinių tyrimų institutas Fizinių ir technologijos mokslų centras</v>
      </c>
    </row>
    <row r="1593" spans="1:9" ht="75">
      <c r="A1593" s="11">
        <v>1591</v>
      </c>
      <c r="B1593" s="18" t="str">
        <f t="shared" si="96"/>
        <v>NAUJI GAMYBOS PROCESAI, MEDŽIAGOS IR TECHNOLOGIJOS</v>
      </c>
      <c r="C1593" s="18" t="str">
        <f t="shared" si="97"/>
        <v>Funkcinės medžiagos ir dangos</v>
      </c>
      <c r="D1593" s="18" t="str">
        <f t="shared" si="98"/>
        <v>Eksperimentinė plėtra</v>
      </c>
      <c r="E1593" s="110" t="s">
        <v>40</v>
      </c>
      <c r="F1593" s="56" t="s">
        <v>2270</v>
      </c>
      <c r="G1593" s="29" t="s">
        <v>230</v>
      </c>
      <c r="H1593" s="11">
        <v>22</v>
      </c>
      <c r="I1593" s="12" t="str">
        <f t="shared" si="99"/>
        <v>VšĮ Kauno technologijos universitetas</v>
      </c>
    </row>
    <row r="1594" spans="1:9" ht="75">
      <c r="A1594" s="11">
        <v>1592</v>
      </c>
      <c r="B1594" s="18" t="str">
        <f t="shared" si="96"/>
        <v>NAUJI GAMYBOS PROCESAI, MEDŽIAGOS IR TECHNOLOGIJOS</v>
      </c>
      <c r="C1594" s="18" t="str">
        <f t="shared" si="97"/>
        <v>Funkcinės medžiagos ir dangos</v>
      </c>
      <c r="D1594" s="18" t="str">
        <f t="shared" si="98"/>
        <v>Eksperimentinė plėtra</v>
      </c>
      <c r="E1594" s="110" t="s">
        <v>40</v>
      </c>
      <c r="F1594" s="56" t="s">
        <v>2220</v>
      </c>
      <c r="G1594" s="29" t="s">
        <v>230</v>
      </c>
      <c r="H1594" s="11">
        <v>22</v>
      </c>
      <c r="I1594" s="12" t="str">
        <f t="shared" si="99"/>
        <v>VšĮ Kauno technologijos universitetas</v>
      </c>
    </row>
    <row r="1595" spans="1:9" ht="75">
      <c r="A1595" s="11">
        <v>1593</v>
      </c>
      <c r="B1595" s="18" t="str">
        <f t="shared" si="96"/>
        <v>NAUJI GAMYBOS PROCESAI, MEDŽIAGOS IR TECHNOLOGIJOS</v>
      </c>
      <c r="C1595" s="18" t="str">
        <f t="shared" si="97"/>
        <v>Funkcinės medžiagos ir dangos</v>
      </c>
      <c r="D1595" s="18" t="str">
        <f t="shared" si="98"/>
        <v>Eksperimentinė plėtra</v>
      </c>
      <c r="E1595" s="104" t="s">
        <v>40</v>
      </c>
      <c r="F1595" s="45" t="s">
        <v>2226</v>
      </c>
      <c r="G1595" s="27" t="s">
        <v>350</v>
      </c>
      <c r="H1595" s="11">
        <v>31</v>
      </c>
      <c r="I1595" s="12" t="str">
        <f t="shared" si="99"/>
        <v>Vytauto Didžiojo universitetas</v>
      </c>
    </row>
    <row r="1596" spans="1:9" ht="60">
      <c r="A1596" s="11">
        <v>1594</v>
      </c>
      <c r="B1596" s="18" t="str">
        <f t="shared" si="96"/>
        <v>NAUJI GAMYBOS PROCESAI, MEDŽIAGOS IR TECHNOLOGIJOS</v>
      </c>
      <c r="C1596" s="18" t="str">
        <f t="shared" si="97"/>
        <v>Funkcinės medžiagos ir dangos</v>
      </c>
      <c r="D1596" s="18" t="str">
        <f t="shared" si="98"/>
        <v>Eksperimentinė plėtra</v>
      </c>
      <c r="E1596" s="104" t="s">
        <v>40</v>
      </c>
      <c r="F1596" s="45" t="s">
        <v>2213</v>
      </c>
      <c r="G1596" s="27" t="s">
        <v>296</v>
      </c>
      <c r="H1596" s="11">
        <v>18</v>
      </c>
      <c r="I1596" s="12" t="str">
        <f t="shared" si="99"/>
        <v>Valstybinis mokslinių tyrimų institutas Fizinių ir technologijos mokslų centras</v>
      </c>
    </row>
    <row r="1597" spans="1:9" ht="75">
      <c r="A1597" s="11">
        <v>1595</v>
      </c>
      <c r="B1597" s="18" t="str">
        <f t="shared" si="96"/>
        <v>NAUJI GAMYBOS PROCESAI, MEDŽIAGOS IR TECHNOLOGIJOS</v>
      </c>
      <c r="C1597" s="18" t="str">
        <f t="shared" si="97"/>
        <v>Funkcinės medžiagos ir dangos</v>
      </c>
      <c r="D1597" s="18" t="str">
        <f t="shared" si="98"/>
        <v>Eksperimentinė plėtra</v>
      </c>
      <c r="E1597" s="78" t="s">
        <v>40</v>
      </c>
      <c r="F1597" s="80" t="s">
        <v>569</v>
      </c>
      <c r="G1597" s="31" t="s">
        <v>570</v>
      </c>
      <c r="H1597" s="11">
        <v>33</v>
      </c>
      <c r="I1597" s="12" t="str">
        <f t="shared" si="99"/>
        <v>Vilniaus Gedimino technikos universitetas</v>
      </c>
    </row>
    <row r="1598" spans="1:9" ht="60">
      <c r="A1598" s="11">
        <v>1596</v>
      </c>
      <c r="B1598" s="18" t="str">
        <f t="shared" si="96"/>
        <v>NAUJI GAMYBOS PROCESAI, MEDŽIAGOS IR TECHNOLOGIJOS</v>
      </c>
      <c r="C1598" s="18" t="str">
        <f t="shared" si="97"/>
        <v>Funkcinės medžiagos ir dangos</v>
      </c>
      <c r="D1598" s="18" t="str">
        <f t="shared" si="98"/>
        <v>Eksperimentinė plėtra</v>
      </c>
      <c r="E1598" s="104" t="s">
        <v>40</v>
      </c>
      <c r="F1598" s="45" t="s">
        <v>2204</v>
      </c>
      <c r="G1598" s="27" t="s">
        <v>303</v>
      </c>
      <c r="H1598" s="11">
        <v>18</v>
      </c>
      <c r="I1598" s="12" t="str">
        <f t="shared" si="99"/>
        <v>Valstybinis mokslinių tyrimų institutas Fizinių ir technologijos mokslų centras</v>
      </c>
    </row>
    <row r="1599" spans="1:9" ht="60">
      <c r="A1599" s="11">
        <v>1597</v>
      </c>
      <c r="B1599" s="18" t="str">
        <f t="shared" si="96"/>
        <v>NAUJI GAMYBOS PROCESAI, MEDŽIAGOS IR TECHNOLOGIJOS</v>
      </c>
      <c r="C1599" s="18" t="str">
        <f t="shared" si="97"/>
        <v>Funkcinės medžiagos ir dangos</v>
      </c>
      <c r="D1599" s="18" t="str">
        <f t="shared" si="98"/>
        <v>Eksperimentinė plėtra</v>
      </c>
      <c r="E1599" s="105" t="s">
        <v>40</v>
      </c>
      <c r="F1599" s="45" t="s">
        <v>2199</v>
      </c>
      <c r="G1599" s="27" t="s">
        <v>303</v>
      </c>
      <c r="H1599" s="11">
        <v>18</v>
      </c>
      <c r="I1599" s="12" t="str">
        <f t="shared" si="99"/>
        <v>Valstybinis mokslinių tyrimų institutas Fizinių ir technologijos mokslų centras</v>
      </c>
    </row>
    <row r="1600" spans="1:9" ht="75">
      <c r="A1600" s="11">
        <v>1598</v>
      </c>
      <c r="B1600" s="18" t="str">
        <f t="shared" si="96"/>
        <v>NAUJI GAMYBOS PROCESAI, MEDŽIAGOS IR TECHNOLOGIJOS</v>
      </c>
      <c r="C1600" s="18" t="str">
        <f t="shared" si="97"/>
        <v>Funkcinės medžiagos ir dangos</v>
      </c>
      <c r="D1600" s="18" t="str">
        <f t="shared" si="98"/>
        <v>Eksperimentinė plėtra</v>
      </c>
      <c r="E1600" s="46" t="s">
        <v>40</v>
      </c>
      <c r="F1600" s="45" t="s">
        <v>565</v>
      </c>
      <c r="G1600" s="27" t="s">
        <v>477</v>
      </c>
      <c r="H1600" s="11">
        <v>33</v>
      </c>
      <c r="I1600" s="12" t="str">
        <f t="shared" si="99"/>
        <v>Vilniaus Gedimino technikos universitetas</v>
      </c>
    </row>
    <row r="1601" spans="1:9" ht="60">
      <c r="A1601" s="11">
        <v>1599</v>
      </c>
      <c r="B1601" s="18" t="str">
        <f t="shared" si="96"/>
        <v>NAUJI GAMYBOS PROCESAI, MEDŽIAGOS IR TECHNOLOGIJOS</v>
      </c>
      <c r="C1601" s="18" t="str">
        <f t="shared" si="97"/>
        <v>Funkcinės medžiagos ir dangos</v>
      </c>
      <c r="D1601" s="18" t="str">
        <f t="shared" si="98"/>
        <v>Eksperimentinė plėtra</v>
      </c>
      <c r="E1601" s="104" t="s">
        <v>40</v>
      </c>
      <c r="F1601" s="45" t="s">
        <v>2206</v>
      </c>
      <c r="G1601" s="27" t="s">
        <v>1062</v>
      </c>
      <c r="H1601" s="11">
        <v>18</v>
      </c>
      <c r="I1601" s="12" t="str">
        <f t="shared" si="99"/>
        <v>Valstybinis mokslinių tyrimų institutas Fizinių ir technologijos mokslų centras</v>
      </c>
    </row>
    <row r="1602" spans="1:9" ht="60">
      <c r="A1602" s="11">
        <v>1600</v>
      </c>
      <c r="B1602" s="18" t="str">
        <f t="shared" si="96"/>
        <v>NAUJI GAMYBOS PROCESAI, MEDŽIAGOS IR TECHNOLOGIJOS</v>
      </c>
      <c r="C1602" s="18" t="str">
        <f t="shared" si="97"/>
        <v>Funkcinės medžiagos ir dangos</v>
      </c>
      <c r="D1602" s="18" t="str">
        <f t="shared" si="98"/>
        <v>Eksperimentinė plėtra</v>
      </c>
      <c r="E1602" s="46" t="s">
        <v>40</v>
      </c>
      <c r="F1602" s="45" t="s">
        <v>560</v>
      </c>
      <c r="G1602" s="27" t="s">
        <v>463</v>
      </c>
      <c r="H1602" s="11">
        <v>33</v>
      </c>
      <c r="I1602" s="12" t="str">
        <f t="shared" si="99"/>
        <v>Vilniaus Gedimino technikos universitetas</v>
      </c>
    </row>
    <row r="1603" spans="1:9" ht="75">
      <c r="A1603" s="11">
        <v>1601</v>
      </c>
      <c r="B1603" s="18" t="str">
        <f t="shared" ref="B1603:B1666" si="100">IF(ISBLANK(E1603), ,VLOOKUP(E1603, Kodai,2, FALSE))</f>
        <v>NAUJI GAMYBOS PROCESAI, MEDŽIAGOS IR TECHNOLOGIJOS</v>
      </c>
      <c r="C1603" s="18" t="str">
        <f t="shared" ref="C1603:C1666" si="101">IF(ISBLANK(E1603), ,VLOOKUP(E1603, Kodai,3, FALSE))</f>
        <v>Funkcinės medžiagos ir dangos</v>
      </c>
      <c r="D1603" s="18" t="str">
        <f t="shared" ref="D1603:D1666" si="102">IF(ISBLANK(E1603), ,VLOOKUP(E1603, Kodai,4, FALSE))</f>
        <v>Eksperimentinė plėtra</v>
      </c>
      <c r="E1603" s="104" t="s">
        <v>40</v>
      </c>
      <c r="F1603" s="45" t="s">
        <v>2265</v>
      </c>
      <c r="G1603" s="27" t="s">
        <v>2266</v>
      </c>
      <c r="H1603" s="11">
        <v>18</v>
      </c>
      <c r="I1603" s="12" t="str">
        <f t="shared" ref="I1603:I1666" si="103">IF(ISBLANK(H1603), ,VLOOKUP(H1603, Institucijos,2, FALSE))</f>
        <v>Valstybinis mokslinių tyrimų institutas Fizinių ir technologijos mokslų centras</v>
      </c>
    </row>
    <row r="1604" spans="1:9" ht="75">
      <c r="A1604" s="11">
        <v>1602</v>
      </c>
      <c r="B1604" s="18" t="str">
        <f t="shared" si="100"/>
        <v>NAUJI GAMYBOS PROCESAI, MEDŽIAGOS IR TECHNOLOGIJOS</v>
      </c>
      <c r="C1604" s="18" t="str">
        <f t="shared" si="101"/>
        <v>Funkcinės medžiagos ir dangos</v>
      </c>
      <c r="D1604" s="18" t="str">
        <f t="shared" si="102"/>
        <v>Eksperimentinė plėtra</v>
      </c>
      <c r="E1604" s="104" t="s">
        <v>40</v>
      </c>
      <c r="F1604" s="45" t="s">
        <v>2197</v>
      </c>
      <c r="G1604" s="27" t="s">
        <v>2198</v>
      </c>
      <c r="H1604" s="11">
        <v>14</v>
      </c>
      <c r="I1604" s="12" t="str">
        <f t="shared" si="103"/>
        <v>Kauno technikos kolegija</v>
      </c>
    </row>
    <row r="1605" spans="1:9" ht="75">
      <c r="A1605" s="11">
        <v>1603</v>
      </c>
      <c r="B1605" s="18" t="str">
        <f t="shared" si="100"/>
        <v>NAUJI GAMYBOS PROCESAI, MEDŽIAGOS IR TECHNOLOGIJOS</v>
      </c>
      <c r="C1605" s="18" t="str">
        <f t="shared" si="101"/>
        <v>Funkcinės medžiagos ir dangos</v>
      </c>
      <c r="D1605" s="18" t="str">
        <f t="shared" si="102"/>
        <v>Eksperimentinė plėtra</v>
      </c>
      <c r="E1605" s="104" t="s">
        <v>40</v>
      </c>
      <c r="F1605" s="45" t="s">
        <v>2102</v>
      </c>
      <c r="G1605" s="27" t="s">
        <v>2103</v>
      </c>
      <c r="H1605" s="11">
        <v>14</v>
      </c>
      <c r="I1605" s="12" t="str">
        <f t="shared" si="103"/>
        <v>Kauno technikos kolegija</v>
      </c>
    </row>
    <row r="1606" spans="1:9" ht="60">
      <c r="A1606" s="11">
        <v>1604</v>
      </c>
      <c r="B1606" s="18" t="str">
        <f t="shared" si="100"/>
        <v>NAUJI GAMYBOS PROCESAI, MEDŽIAGOS IR TECHNOLOGIJOS</v>
      </c>
      <c r="C1606" s="18" t="str">
        <f t="shared" si="101"/>
        <v>Funkcinės medžiagos ir dangos</v>
      </c>
      <c r="D1606" s="18" t="str">
        <f t="shared" si="102"/>
        <v>Eksperimentinė plėtra</v>
      </c>
      <c r="E1606" s="110" t="s">
        <v>40</v>
      </c>
      <c r="F1606" s="56" t="s">
        <v>2172</v>
      </c>
      <c r="G1606" s="29" t="s">
        <v>230</v>
      </c>
      <c r="H1606" s="11">
        <v>22</v>
      </c>
      <c r="I1606" s="12" t="str">
        <f t="shared" si="103"/>
        <v>VšĮ Kauno technologijos universitetas</v>
      </c>
    </row>
    <row r="1607" spans="1:9" ht="75">
      <c r="A1607" s="11">
        <v>1605</v>
      </c>
      <c r="B1607" s="18" t="str">
        <f t="shared" si="100"/>
        <v>NAUJI GAMYBOS PROCESAI, MEDŽIAGOS IR TECHNOLOGIJOS</v>
      </c>
      <c r="C1607" s="18" t="str">
        <f t="shared" si="101"/>
        <v>Funkcinės medžiagos ir dangos</v>
      </c>
      <c r="D1607" s="18" t="str">
        <f t="shared" si="102"/>
        <v>Moksliniai tyrimai</v>
      </c>
      <c r="E1607" s="104" t="s">
        <v>41</v>
      </c>
      <c r="F1607" s="45" t="s">
        <v>2257</v>
      </c>
      <c r="G1607" s="27" t="s">
        <v>303</v>
      </c>
      <c r="H1607" s="11">
        <v>18</v>
      </c>
      <c r="I1607" s="12" t="str">
        <f t="shared" si="103"/>
        <v>Valstybinis mokslinių tyrimų institutas Fizinių ir technologijos mokslų centras</v>
      </c>
    </row>
    <row r="1608" spans="1:9" ht="60">
      <c r="A1608" s="11">
        <v>1606</v>
      </c>
      <c r="B1608" s="18" t="str">
        <f t="shared" si="100"/>
        <v>NAUJI GAMYBOS PROCESAI, MEDŽIAGOS IR TECHNOLOGIJOS</v>
      </c>
      <c r="C1608" s="18" t="str">
        <f t="shared" si="101"/>
        <v>Funkcinės medžiagos ir dangos</v>
      </c>
      <c r="D1608" s="18" t="str">
        <f t="shared" si="102"/>
        <v>Moksliniai tyrimai</v>
      </c>
      <c r="E1608" s="110" t="s">
        <v>41</v>
      </c>
      <c r="F1608" s="56" t="s">
        <v>2163</v>
      </c>
      <c r="G1608" s="29" t="s">
        <v>230</v>
      </c>
      <c r="H1608" s="11">
        <v>22</v>
      </c>
      <c r="I1608" s="12" t="str">
        <f t="shared" si="103"/>
        <v>VšĮ Kauno technologijos universitetas</v>
      </c>
    </row>
    <row r="1609" spans="1:9" ht="195">
      <c r="A1609" s="11">
        <v>1607</v>
      </c>
      <c r="B1609" s="18" t="str">
        <f t="shared" si="100"/>
        <v>NAUJI GAMYBOS PROCESAI, MEDŽIAGOS IR TECHNOLOGIJOS</v>
      </c>
      <c r="C1609" s="18" t="str">
        <f t="shared" si="101"/>
        <v>Funkcinės medžiagos ir dangos</v>
      </c>
      <c r="D1609" s="18" t="str">
        <f t="shared" si="102"/>
        <v>Moksliniai tyrimai</v>
      </c>
      <c r="E1609" s="104" t="s">
        <v>41</v>
      </c>
      <c r="F1609" s="45" t="s">
        <v>2211</v>
      </c>
      <c r="G1609" s="27" t="s">
        <v>2212</v>
      </c>
      <c r="H1609" s="11">
        <v>18</v>
      </c>
      <c r="I1609" s="12" t="str">
        <f t="shared" si="103"/>
        <v>Valstybinis mokslinių tyrimų institutas Fizinių ir technologijos mokslų centras</v>
      </c>
    </row>
    <row r="1610" spans="1:9" ht="75">
      <c r="A1610" s="11">
        <v>1608</v>
      </c>
      <c r="B1610" s="18" t="str">
        <f t="shared" si="100"/>
        <v>NAUJI GAMYBOS PROCESAI, MEDŽIAGOS IR TECHNOLOGIJOS</v>
      </c>
      <c r="C1610" s="18" t="str">
        <f t="shared" si="101"/>
        <v>Funkcinės medžiagos ir dangos</v>
      </c>
      <c r="D1610" s="18" t="str">
        <f t="shared" si="102"/>
        <v>Moksliniai tyrimai</v>
      </c>
      <c r="E1610" s="104" t="s">
        <v>41</v>
      </c>
      <c r="F1610" s="45" t="s">
        <v>2111</v>
      </c>
      <c r="G1610" s="27" t="s">
        <v>2112</v>
      </c>
      <c r="H1610" s="11">
        <v>18</v>
      </c>
      <c r="I1610" s="12" t="str">
        <f t="shared" si="103"/>
        <v>Valstybinis mokslinių tyrimų institutas Fizinių ir technologijos mokslų centras</v>
      </c>
    </row>
    <row r="1611" spans="1:9" ht="60">
      <c r="A1611" s="11">
        <v>1609</v>
      </c>
      <c r="B1611" s="18" t="str">
        <f t="shared" si="100"/>
        <v>NAUJI GAMYBOS PROCESAI, MEDŽIAGOS IR TECHNOLOGIJOS</v>
      </c>
      <c r="C1611" s="18" t="str">
        <f t="shared" si="101"/>
        <v>Funkcinės medžiagos ir dangos</v>
      </c>
      <c r="D1611" s="18" t="str">
        <f t="shared" si="102"/>
        <v>Moksliniai tyrimai</v>
      </c>
      <c r="E1611" s="111" t="s">
        <v>41</v>
      </c>
      <c r="F1611" s="58" t="s">
        <v>2219</v>
      </c>
      <c r="G1611" s="29" t="s">
        <v>230</v>
      </c>
      <c r="H1611" s="11">
        <v>22</v>
      </c>
      <c r="I1611" s="12" t="str">
        <f t="shared" si="103"/>
        <v>VšĮ Kauno technologijos universitetas</v>
      </c>
    </row>
    <row r="1612" spans="1:9" ht="60">
      <c r="A1612" s="11">
        <v>1610</v>
      </c>
      <c r="B1612" s="18" t="str">
        <f t="shared" si="100"/>
        <v>NAUJI GAMYBOS PROCESAI, MEDŽIAGOS IR TECHNOLOGIJOS</v>
      </c>
      <c r="C1612" s="18" t="str">
        <f t="shared" si="101"/>
        <v>Funkcinės medžiagos ir dangos</v>
      </c>
      <c r="D1612" s="18" t="str">
        <f t="shared" si="102"/>
        <v>Moksliniai tyrimai</v>
      </c>
      <c r="E1612" s="111" t="s">
        <v>41</v>
      </c>
      <c r="F1612" s="58" t="s">
        <v>2182</v>
      </c>
      <c r="G1612" s="29" t="s">
        <v>230</v>
      </c>
      <c r="H1612" s="11">
        <v>22</v>
      </c>
      <c r="I1612" s="12" t="str">
        <f t="shared" si="103"/>
        <v>VšĮ Kauno technologijos universitetas</v>
      </c>
    </row>
    <row r="1613" spans="1:9" ht="60">
      <c r="A1613" s="11">
        <v>1611</v>
      </c>
      <c r="B1613" s="18" t="str">
        <f t="shared" si="100"/>
        <v>NAUJI GAMYBOS PROCESAI, MEDŽIAGOS IR TECHNOLOGIJOS</v>
      </c>
      <c r="C1613" s="18" t="str">
        <f t="shared" si="101"/>
        <v>Funkcinės medžiagos ir dangos</v>
      </c>
      <c r="D1613" s="18" t="str">
        <f t="shared" si="102"/>
        <v>Moksliniai tyrimai</v>
      </c>
      <c r="E1613" s="104" t="s">
        <v>41</v>
      </c>
      <c r="F1613" s="45" t="s">
        <v>2115</v>
      </c>
      <c r="G1613" s="27" t="s">
        <v>959</v>
      </c>
      <c r="H1613" s="11">
        <v>18</v>
      </c>
      <c r="I1613" s="12" t="str">
        <f t="shared" si="103"/>
        <v>Valstybinis mokslinių tyrimų institutas Fizinių ir technologijos mokslų centras</v>
      </c>
    </row>
    <row r="1614" spans="1:9" ht="60">
      <c r="A1614" s="11">
        <v>1612</v>
      </c>
      <c r="B1614" s="18" t="str">
        <f t="shared" si="100"/>
        <v>NAUJI GAMYBOS PROCESAI, MEDŽIAGOS IR TECHNOLOGIJOS</v>
      </c>
      <c r="C1614" s="18" t="str">
        <f t="shared" si="101"/>
        <v>Funkcinės medžiagos ir dangos</v>
      </c>
      <c r="D1614" s="18" t="str">
        <f t="shared" si="102"/>
        <v>Moksliniai tyrimai</v>
      </c>
      <c r="E1614" s="110" t="s">
        <v>41</v>
      </c>
      <c r="F1614" s="56" t="s">
        <v>2165</v>
      </c>
      <c r="G1614" s="29" t="s">
        <v>230</v>
      </c>
      <c r="H1614" s="11">
        <v>22</v>
      </c>
      <c r="I1614" s="12" t="str">
        <f t="shared" si="103"/>
        <v>VšĮ Kauno technologijos universitetas</v>
      </c>
    </row>
    <row r="1615" spans="1:9" ht="60">
      <c r="A1615" s="11">
        <v>1613</v>
      </c>
      <c r="B1615" s="18" t="str">
        <f t="shared" si="100"/>
        <v>NAUJI GAMYBOS PROCESAI, MEDŽIAGOS IR TECHNOLOGIJOS</v>
      </c>
      <c r="C1615" s="18" t="str">
        <f t="shared" si="101"/>
        <v>Funkcinės medžiagos ir dangos</v>
      </c>
      <c r="D1615" s="18" t="str">
        <f t="shared" si="102"/>
        <v>Moksliniai tyrimai</v>
      </c>
      <c r="E1615" s="110" t="s">
        <v>41</v>
      </c>
      <c r="F1615" s="56" t="s">
        <v>2179</v>
      </c>
      <c r="G1615" s="29" t="s">
        <v>230</v>
      </c>
      <c r="H1615" s="11">
        <v>22</v>
      </c>
      <c r="I1615" s="12" t="str">
        <f t="shared" si="103"/>
        <v>VšĮ Kauno technologijos universitetas</v>
      </c>
    </row>
    <row r="1616" spans="1:9" ht="60">
      <c r="A1616" s="11">
        <v>1614</v>
      </c>
      <c r="B1616" s="18" t="str">
        <f t="shared" si="100"/>
        <v>NAUJI GAMYBOS PROCESAI, MEDŽIAGOS IR TECHNOLOGIJOS</v>
      </c>
      <c r="C1616" s="18" t="str">
        <f t="shared" si="101"/>
        <v>Funkcinės medžiagos ir dangos</v>
      </c>
      <c r="D1616" s="18" t="str">
        <f t="shared" si="102"/>
        <v>Moksliniai tyrimai</v>
      </c>
      <c r="E1616" s="110" t="s">
        <v>41</v>
      </c>
      <c r="F1616" s="56" t="s">
        <v>2145</v>
      </c>
      <c r="G1616" s="29" t="s">
        <v>230</v>
      </c>
      <c r="H1616" s="11">
        <v>22</v>
      </c>
      <c r="I1616" s="12" t="str">
        <f t="shared" si="103"/>
        <v>VšĮ Kauno technologijos universitetas</v>
      </c>
    </row>
    <row r="1617" spans="1:9" ht="60">
      <c r="A1617" s="11">
        <v>1615</v>
      </c>
      <c r="B1617" s="18" t="str">
        <f t="shared" si="100"/>
        <v>NAUJI GAMYBOS PROCESAI, MEDŽIAGOS IR TECHNOLOGIJOS</v>
      </c>
      <c r="C1617" s="18" t="str">
        <f t="shared" si="101"/>
        <v>Funkcinės medžiagos ir dangos</v>
      </c>
      <c r="D1617" s="18" t="str">
        <f t="shared" si="102"/>
        <v>Moksliniai tyrimai</v>
      </c>
      <c r="E1617" s="105" t="s">
        <v>41</v>
      </c>
      <c r="F1617" s="45" t="s">
        <v>2106</v>
      </c>
      <c r="G1617" s="27" t="s">
        <v>2107</v>
      </c>
      <c r="H1617" s="11">
        <v>16</v>
      </c>
      <c r="I1617" s="12" t="str">
        <f t="shared" si="103"/>
        <v>Šiaulių universitetas</v>
      </c>
    </row>
    <row r="1618" spans="1:9" ht="60">
      <c r="A1618" s="11">
        <v>1616</v>
      </c>
      <c r="B1618" s="18" t="str">
        <f t="shared" si="100"/>
        <v>NAUJI GAMYBOS PROCESAI, MEDŽIAGOS IR TECHNOLOGIJOS</v>
      </c>
      <c r="C1618" s="18" t="str">
        <f t="shared" si="101"/>
        <v>Funkcinės medžiagos ir dangos</v>
      </c>
      <c r="D1618" s="18" t="str">
        <f t="shared" si="102"/>
        <v>Moksliniai tyrimai</v>
      </c>
      <c r="E1618" s="110" t="s">
        <v>41</v>
      </c>
      <c r="F1618" s="56" t="s">
        <v>2159</v>
      </c>
      <c r="G1618" s="29" t="s">
        <v>230</v>
      </c>
      <c r="H1618" s="11">
        <v>22</v>
      </c>
      <c r="I1618" s="12" t="str">
        <f t="shared" si="103"/>
        <v>VšĮ Kauno technologijos universitetas</v>
      </c>
    </row>
    <row r="1619" spans="1:9" ht="90">
      <c r="A1619" s="11">
        <v>1617</v>
      </c>
      <c r="B1619" s="18" t="str">
        <f t="shared" si="100"/>
        <v>NAUJI GAMYBOS PROCESAI, MEDŽIAGOS IR TECHNOLOGIJOS</v>
      </c>
      <c r="C1619" s="18" t="str">
        <f t="shared" si="101"/>
        <v>Funkcinės medžiagos ir dangos</v>
      </c>
      <c r="D1619" s="18" t="str">
        <f t="shared" si="102"/>
        <v>Moksliniai tyrimai</v>
      </c>
      <c r="E1619" s="104" t="s">
        <v>41</v>
      </c>
      <c r="F1619" s="45" t="s">
        <v>2116</v>
      </c>
      <c r="G1619" s="27" t="s">
        <v>2117</v>
      </c>
      <c r="H1619" s="11">
        <v>18</v>
      </c>
      <c r="I1619" s="12" t="str">
        <f t="shared" si="103"/>
        <v>Valstybinis mokslinių tyrimų institutas Fizinių ir technologijos mokslų centras</v>
      </c>
    </row>
    <row r="1620" spans="1:9" ht="75">
      <c r="A1620" s="11">
        <v>1618</v>
      </c>
      <c r="B1620" s="18" t="str">
        <f t="shared" si="100"/>
        <v>NAUJI GAMYBOS PROCESAI, MEDŽIAGOS IR TECHNOLOGIJOS</v>
      </c>
      <c r="C1620" s="18" t="str">
        <f t="shared" si="101"/>
        <v>Funkcinės medžiagos ir dangos</v>
      </c>
      <c r="D1620" s="18" t="str">
        <f t="shared" si="102"/>
        <v>Moksliniai tyrimai</v>
      </c>
      <c r="E1620" s="104" t="s">
        <v>41</v>
      </c>
      <c r="F1620" s="45" t="s">
        <v>2108</v>
      </c>
      <c r="G1620" s="27" t="s">
        <v>2008</v>
      </c>
      <c r="H1620" s="11">
        <v>18</v>
      </c>
      <c r="I1620" s="12" t="str">
        <f t="shared" si="103"/>
        <v>Valstybinis mokslinių tyrimų institutas Fizinių ir technologijos mokslų centras</v>
      </c>
    </row>
    <row r="1621" spans="1:9" ht="60">
      <c r="A1621" s="11">
        <v>1619</v>
      </c>
      <c r="B1621" s="18" t="str">
        <f t="shared" si="100"/>
        <v>NAUJI GAMYBOS PROCESAI, MEDŽIAGOS IR TECHNOLOGIJOS</v>
      </c>
      <c r="C1621" s="18" t="str">
        <f t="shared" si="101"/>
        <v>Funkcinės medžiagos ir dangos</v>
      </c>
      <c r="D1621" s="18" t="str">
        <f t="shared" si="102"/>
        <v>Moksliniai tyrimai</v>
      </c>
      <c r="E1621" s="105" t="s">
        <v>41</v>
      </c>
      <c r="F1621" s="45" t="s">
        <v>2240</v>
      </c>
      <c r="G1621" s="27" t="s">
        <v>1245</v>
      </c>
      <c r="H1621" s="11">
        <v>32</v>
      </c>
      <c r="I1621" s="12" t="str">
        <f t="shared" si="103"/>
        <v>Vilniaus universitetas</v>
      </c>
    </row>
    <row r="1622" spans="1:9" ht="60">
      <c r="A1622" s="11">
        <v>1620</v>
      </c>
      <c r="B1622" s="18" t="str">
        <f t="shared" si="100"/>
        <v>NAUJI GAMYBOS PROCESAI, MEDŽIAGOS IR TECHNOLOGIJOS</v>
      </c>
      <c r="C1622" s="18" t="str">
        <f t="shared" si="101"/>
        <v>Funkcinės medžiagos ir dangos</v>
      </c>
      <c r="D1622" s="18" t="str">
        <f t="shared" si="102"/>
        <v>Moksliniai tyrimai</v>
      </c>
      <c r="E1622" s="104" t="s">
        <v>41</v>
      </c>
      <c r="F1622" s="45" t="s">
        <v>2256</v>
      </c>
      <c r="G1622" s="27" t="s">
        <v>1062</v>
      </c>
      <c r="H1622" s="11">
        <v>18</v>
      </c>
      <c r="I1622" s="12" t="str">
        <f t="shared" si="103"/>
        <v>Valstybinis mokslinių tyrimų institutas Fizinių ir technologijos mokslų centras</v>
      </c>
    </row>
    <row r="1623" spans="1:9" ht="60">
      <c r="A1623" s="11">
        <v>1621</v>
      </c>
      <c r="B1623" s="18" t="str">
        <f t="shared" si="100"/>
        <v>NAUJI GAMYBOS PROCESAI, MEDŽIAGOS IR TECHNOLOGIJOS</v>
      </c>
      <c r="C1623" s="18" t="str">
        <f t="shared" si="101"/>
        <v>Funkcinės medžiagos ir dangos</v>
      </c>
      <c r="D1623" s="18" t="str">
        <f t="shared" si="102"/>
        <v>Moksliniai tyrimai</v>
      </c>
      <c r="E1623" s="104" t="s">
        <v>41</v>
      </c>
      <c r="F1623" s="45" t="s">
        <v>2194</v>
      </c>
      <c r="G1623" s="27" t="s">
        <v>2191</v>
      </c>
      <c r="H1623" s="11">
        <v>32</v>
      </c>
      <c r="I1623" s="12" t="str">
        <f t="shared" si="103"/>
        <v>Vilniaus universitetas</v>
      </c>
    </row>
    <row r="1624" spans="1:9" ht="60">
      <c r="A1624" s="11">
        <v>1622</v>
      </c>
      <c r="B1624" s="18" t="str">
        <f t="shared" si="100"/>
        <v>NAUJI GAMYBOS PROCESAI, MEDŽIAGOS IR TECHNOLOGIJOS</v>
      </c>
      <c r="C1624" s="18" t="str">
        <f t="shared" si="101"/>
        <v>Funkcinės medžiagos ir dangos</v>
      </c>
      <c r="D1624" s="18" t="str">
        <f t="shared" si="102"/>
        <v>Moksliniai tyrimai</v>
      </c>
      <c r="E1624" s="104" t="s">
        <v>41</v>
      </c>
      <c r="F1624" s="45" t="s">
        <v>2133</v>
      </c>
      <c r="G1624" s="27" t="s">
        <v>303</v>
      </c>
      <c r="H1624" s="11">
        <v>18</v>
      </c>
      <c r="I1624" s="12" t="str">
        <f t="shared" si="103"/>
        <v>Valstybinis mokslinių tyrimų institutas Fizinių ir technologijos mokslų centras</v>
      </c>
    </row>
    <row r="1625" spans="1:9" ht="90">
      <c r="A1625" s="11">
        <v>1623</v>
      </c>
      <c r="B1625" s="18" t="str">
        <f t="shared" si="100"/>
        <v>NAUJI GAMYBOS PROCESAI, MEDŽIAGOS IR TECHNOLOGIJOS</v>
      </c>
      <c r="C1625" s="18" t="str">
        <f t="shared" si="101"/>
        <v>Funkcinės medžiagos ir dangos</v>
      </c>
      <c r="D1625" s="18" t="str">
        <f t="shared" si="102"/>
        <v>Moksliniai tyrimai</v>
      </c>
      <c r="E1625" s="104" t="s">
        <v>41</v>
      </c>
      <c r="F1625" s="45" t="s">
        <v>2223</v>
      </c>
      <c r="G1625" s="27" t="s">
        <v>350</v>
      </c>
      <c r="H1625" s="11">
        <v>31</v>
      </c>
      <c r="I1625" s="12" t="str">
        <f t="shared" si="103"/>
        <v>Vytauto Didžiojo universitetas</v>
      </c>
    </row>
    <row r="1626" spans="1:9" ht="60">
      <c r="A1626" s="11">
        <v>1624</v>
      </c>
      <c r="B1626" s="18" t="str">
        <f t="shared" si="100"/>
        <v>NAUJI GAMYBOS PROCESAI, MEDŽIAGOS IR TECHNOLOGIJOS</v>
      </c>
      <c r="C1626" s="18" t="str">
        <f t="shared" si="101"/>
        <v>Funkcinės medžiagos ir dangos</v>
      </c>
      <c r="D1626" s="18" t="str">
        <f t="shared" si="102"/>
        <v>Moksliniai tyrimai</v>
      </c>
      <c r="E1626" s="110" t="s">
        <v>41</v>
      </c>
      <c r="F1626" s="56" t="s">
        <v>2161</v>
      </c>
      <c r="G1626" s="29" t="s">
        <v>230</v>
      </c>
      <c r="H1626" s="11">
        <v>22</v>
      </c>
      <c r="I1626" s="12" t="str">
        <f t="shared" si="103"/>
        <v>VšĮ Kauno technologijos universitetas</v>
      </c>
    </row>
    <row r="1627" spans="1:9" ht="60">
      <c r="A1627" s="11">
        <v>1625</v>
      </c>
      <c r="B1627" s="18" t="str">
        <f t="shared" si="100"/>
        <v>NAUJI GAMYBOS PROCESAI, MEDŽIAGOS IR TECHNOLOGIJOS</v>
      </c>
      <c r="C1627" s="18" t="str">
        <f t="shared" si="101"/>
        <v>Funkcinės medžiagos ir dangos</v>
      </c>
      <c r="D1627" s="18" t="str">
        <f t="shared" si="102"/>
        <v>Moksliniai tyrimai</v>
      </c>
      <c r="E1627" s="110" t="s">
        <v>41</v>
      </c>
      <c r="F1627" s="56" t="s">
        <v>2161</v>
      </c>
      <c r="G1627" s="29" t="s">
        <v>230</v>
      </c>
      <c r="H1627" s="11">
        <v>22</v>
      </c>
      <c r="I1627" s="12" t="str">
        <f t="shared" si="103"/>
        <v>VšĮ Kauno technologijos universitetas</v>
      </c>
    </row>
    <row r="1628" spans="1:9" ht="60">
      <c r="A1628" s="11">
        <v>1626</v>
      </c>
      <c r="B1628" s="18" t="str">
        <f t="shared" si="100"/>
        <v>NAUJI GAMYBOS PROCESAI, MEDŽIAGOS IR TECHNOLOGIJOS</v>
      </c>
      <c r="C1628" s="18" t="str">
        <f t="shared" si="101"/>
        <v>Funkcinės medžiagos ir dangos</v>
      </c>
      <c r="D1628" s="18" t="str">
        <f t="shared" si="102"/>
        <v>Moksliniai tyrimai</v>
      </c>
      <c r="E1628" s="105" t="s">
        <v>41</v>
      </c>
      <c r="F1628" s="45" t="s">
        <v>2241</v>
      </c>
      <c r="G1628" s="27" t="s">
        <v>2196</v>
      </c>
      <c r="H1628" s="11">
        <v>32</v>
      </c>
      <c r="I1628" s="12" t="str">
        <f t="shared" si="103"/>
        <v>Vilniaus universitetas</v>
      </c>
    </row>
    <row r="1629" spans="1:9" ht="60">
      <c r="A1629" s="11">
        <v>1627</v>
      </c>
      <c r="B1629" s="18" t="str">
        <f t="shared" si="100"/>
        <v>NAUJI GAMYBOS PROCESAI, MEDŽIAGOS IR TECHNOLOGIJOS</v>
      </c>
      <c r="C1629" s="18" t="str">
        <f t="shared" si="101"/>
        <v>Funkcinės medžiagos ir dangos</v>
      </c>
      <c r="D1629" s="18" t="str">
        <f t="shared" si="102"/>
        <v>Moksliniai tyrimai</v>
      </c>
      <c r="E1629" s="104" t="s">
        <v>41</v>
      </c>
      <c r="F1629" s="45" t="s">
        <v>2238</v>
      </c>
      <c r="G1629" s="27" t="s">
        <v>2237</v>
      </c>
      <c r="H1629" s="11">
        <v>32</v>
      </c>
      <c r="I1629" s="12" t="str">
        <f t="shared" si="103"/>
        <v>Vilniaus universitetas</v>
      </c>
    </row>
    <row r="1630" spans="1:9" ht="75">
      <c r="A1630" s="11">
        <v>1628</v>
      </c>
      <c r="B1630" s="18" t="str">
        <f t="shared" si="100"/>
        <v>NAUJI GAMYBOS PROCESAI, MEDŽIAGOS IR TECHNOLOGIJOS</v>
      </c>
      <c r="C1630" s="18" t="str">
        <f t="shared" si="101"/>
        <v>Funkcinės medžiagos ir dangos</v>
      </c>
      <c r="D1630" s="18" t="str">
        <f t="shared" si="102"/>
        <v>Moksliniai tyrimai</v>
      </c>
      <c r="E1630" s="75" t="s">
        <v>41</v>
      </c>
      <c r="F1630" s="76" t="s">
        <v>564</v>
      </c>
      <c r="G1630" s="27" t="s">
        <v>512</v>
      </c>
      <c r="H1630" s="11">
        <v>33</v>
      </c>
      <c r="I1630" s="12" t="str">
        <f t="shared" si="103"/>
        <v>Vilniaus Gedimino technikos universitetas</v>
      </c>
    </row>
    <row r="1631" spans="1:9" ht="60">
      <c r="A1631" s="11">
        <v>1629</v>
      </c>
      <c r="B1631" s="18" t="str">
        <f t="shared" si="100"/>
        <v>NAUJI GAMYBOS PROCESAI, MEDŽIAGOS IR TECHNOLOGIJOS</v>
      </c>
      <c r="C1631" s="18" t="str">
        <f t="shared" si="101"/>
        <v>Funkcinės medžiagos ir dangos</v>
      </c>
      <c r="D1631" s="18" t="str">
        <f t="shared" si="102"/>
        <v>Moksliniai tyrimai</v>
      </c>
      <c r="E1631" s="104" t="s">
        <v>41</v>
      </c>
      <c r="F1631" s="45" t="s">
        <v>2122</v>
      </c>
      <c r="G1631" s="27" t="s">
        <v>2123</v>
      </c>
      <c r="H1631" s="11">
        <v>18</v>
      </c>
      <c r="I1631" s="12" t="str">
        <f t="shared" si="103"/>
        <v>Valstybinis mokslinių tyrimų institutas Fizinių ir technologijos mokslų centras</v>
      </c>
    </row>
    <row r="1632" spans="1:9" ht="105">
      <c r="A1632" s="11">
        <v>1630</v>
      </c>
      <c r="B1632" s="18" t="str">
        <f t="shared" si="100"/>
        <v>NAUJI GAMYBOS PROCESAI, MEDŽIAGOS IR TECHNOLOGIJOS</v>
      </c>
      <c r="C1632" s="18" t="str">
        <f t="shared" si="101"/>
        <v>Funkcinės medžiagos ir dangos</v>
      </c>
      <c r="D1632" s="18" t="str">
        <f t="shared" si="102"/>
        <v>Moksliniai tyrimai</v>
      </c>
      <c r="E1632" s="104" t="s">
        <v>41</v>
      </c>
      <c r="F1632" s="45" t="s">
        <v>2222</v>
      </c>
      <c r="G1632" s="27" t="s">
        <v>350</v>
      </c>
      <c r="H1632" s="11">
        <v>31</v>
      </c>
      <c r="I1632" s="12" t="str">
        <f t="shared" si="103"/>
        <v>Vytauto Didžiojo universitetas</v>
      </c>
    </row>
    <row r="1633" spans="1:9" ht="60">
      <c r="A1633" s="11">
        <v>1631</v>
      </c>
      <c r="B1633" s="18" t="str">
        <f t="shared" si="100"/>
        <v>NAUJI GAMYBOS PROCESAI, MEDŽIAGOS IR TECHNOLOGIJOS</v>
      </c>
      <c r="C1633" s="18" t="str">
        <f t="shared" si="101"/>
        <v>Funkcinės medžiagos ir dangos</v>
      </c>
      <c r="D1633" s="18" t="str">
        <f t="shared" si="102"/>
        <v>Moksliniai tyrimai</v>
      </c>
      <c r="E1633" s="110" t="s">
        <v>41</v>
      </c>
      <c r="F1633" s="56" t="s">
        <v>2142</v>
      </c>
      <c r="G1633" s="29" t="s">
        <v>230</v>
      </c>
      <c r="H1633" s="11">
        <v>22</v>
      </c>
      <c r="I1633" s="12" t="str">
        <f t="shared" si="103"/>
        <v>VšĮ Kauno technologijos universitetas</v>
      </c>
    </row>
    <row r="1634" spans="1:9" ht="75">
      <c r="A1634" s="11">
        <v>1632</v>
      </c>
      <c r="B1634" s="18" t="str">
        <f t="shared" si="100"/>
        <v>NAUJI GAMYBOS PROCESAI, MEDŽIAGOS IR TECHNOLOGIJOS</v>
      </c>
      <c r="C1634" s="18" t="str">
        <f t="shared" si="101"/>
        <v>Funkcinės medžiagos ir dangos</v>
      </c>
      <c r="D1634" s="18" t="str">
        <f t="shared" si="102"/>
        <v>Moksliniai tyrimai</v>
      </c>
      <c r="E1634" s="105" t="s">
        <v>41</v>
      </c>
      <c r="F1634" s="45" t="s">
        <v>2228</v>
      </c>
      <c r="G1634" s="27" t="s">
        <v>350</v>
      </c>
      <c r="H1634" s="11">
        <v>31</v>
      </c>
      <c r="I1634" s="12" t="str">
        <f t="shared" si="103"/>
        <v>Vytauto Didžiojo universitetas</v>
      </c>
    </row>
    <row r="1635" spans="1:9" ht="45">
      <c r="A1635" s="11">
        <v>1633</v>
      </c>
      <c r="B1635" s="18" t="str">
        <f t="shared" si="100"/>
        <v>NAUJI GAMYBOS PROCESAI, MEDŽIAGOS IR TECHNOLOGIJOS</v>
      </c>
      <c r="C1635" s="18" t="str">
        <f t="shared" si="101"/>
        <v>Funkcinės medžiagos ir dangos</v>
      </c>
      <c r="D1635" s="18" t="str">
        <f t="shared" si="102"/>
        <v>Moksliniai tyrimai</v>
      </c>
      <c r="E1635" s="104" t="s">
        <v>41</v>
      </c>
      <c r="F1635" s="45" t="s">
        <v>2252</v>
      </c>
      <c r="G1635" s="27" t="s">
        <v>2253</v>
      </c>
      <c r="H1635" s="11">
        <v>11</v>
      </c>
      <c r="I1635" s="12" t="str">
        <f t="shared" si="103"/>
        <v>Lietuvos energetikos institutas</v>
      </c>
    </row>
    <row r="1636" spans="1:9" ht="45">
      <c r="A1636" s="11">
        <v>1634</v>
      </c>
      <c r="B1636" s="18" t="str">
        <f t="shared" si="100"/>
        <v>NAUJI GAMYBOS PROCESAI, MEDŽIAGOS IR TECHNOLOGIJOS</v>
      </c>
      <c r="C1636" s="18" t="str">
        <f t="shared" si="101"/>
        <v>Funkcinės medžiagos ir dangos</v>
      </c>
      <c r="D1636" s="18" t="str">
        <f t="shared" si="102"/>
        <v>Moksliniai tyrimai</v>
      </c>
      <c r="E1636" s="104" t="s">
        <v>41</v>
      </c>
      <c r="F1636" s="45" t="s">
        <v>2246</v>
      </c>
      <c r="G1636" s="27" t="s">
        <v>2247</v>
      </c>
      <c r="H1636" s="11">
        <v>11</v>
      </c>
      <c r="I1636" s="12" t="str">
        <f t="shared" si="103"/>
        <v>Lietuvos energetikos institutas</v>
      </c>
    </row>
    <row r="1637" spans="1:9" ht="90">
      <c r="A1637" s="11">
        <v>1635</v>
      </c>
      <c r="B1637" s="18" t="str">
        <f t="shared" si="100"/>
        <v>NAUJI GAMYBOS PROCESAI, MEDŽIAGOS IR TECHNOLOGIJOS</v>
      </c>
      <c r="C1637" s="18" t="str">
        <f t="shared" si="101"/>
        <v>Funkcinės medžiagos ir dangos</v>
      </c>
      <c r="D1637" s="18" t="str">
        <f t="shared" si="102"/>
        <v>Moksliniai tyrimai</v>
      </c>
      <c r="E1637" s="70" t="s">
        <v>41</v>
      </c>
      <c r="F1637" s="71" t="s">
        <v>775</v>
      </c>
      <c r="G1637" s="34" t="s">
        <v>776</v>
      </c>
      <c r="H1637" s="11">
        <v>33</v>
      </c>
      <c r="I1637" s="12" t="str">
        <f t="shared" si="103"/>
        <v>Vilniaus Gedimino technikos universitetas</v>
      </c>
    </row>
    <row r="1638" spans="1:9" ht="60">
      <c r="A1638" s="11">
        <v>1636</v>
      </c>
      <c r="B1638" s="18" t="str">
        <f t="shared" si="100"/>
        <v>NAUJI GAMYBOS PROCESAI, MEDŽIAGOS IR TECHNOLOGIJOS</v>
      </c>
      <c r="C1638" s="18" t="str">
        <f t="shared" si="101"/>
        <v>Funkcinės medžiagos ir dangos</v>
      </c>
      <c r="D1638" s="18" t="str">
        <f t="shared" si="102"/>
        <v>Moksliniai tyrimai</v>
      </c>
      <c r="E1638" s="104" t="s">
        <v>41</v>
      </c>
      <c r="F1638" s="45" t="s">
        <v>2137</v>
      </c>
      <c r="G1638" s="27" t="s">
        <v>2123</v>
      </c>
      <c r="H1638" s="11">
        <v>18</v>
      </c>
      <c r="I1638" s="12" t="str">
        <f t="shared" si="103"/>
        <v>Valstybinis mokslinių tyrimų institutas Fizinių ir technologijos mokslų centras</v>
      </c>
    </row>
    <row r="1639" spans="1:9" ht="60">
      <c r="A1639" s="11">
        <v>1637</v>
      </c>
      <c r="B1639" s="18" t="str">
        <f t="shared" si="100"/>
        <v>NAUJI GAMYBOS PROCESAI, MEDŽIAGOS IR TECHNOLOGIJOS</v>
      </c>
      <c r="C1639" s="18" t="str">
        <f t="shared" si="101"/>
        <v>Funkcinės medžiagos ir dangos</v>
      </c>
      <c r="D1639" s="18" t="str">
        <f t="shared" si="102"/>
        <v>Moksliniai tyrimai</v>
      </c>
      <c r="E1639" s="110" t="s">
        <v>41</v>
      </c>
      <c r="F1639" s="56" t="s">
        <v>2144</v>
      </c>
      <c r="G1639" s="29" t="s">
        <v>230</v>
      </c>
      <c r="H1639" s="11">
        <v>22</v>
      </c>
      <c r="I1639" s="12" t="str">
        <f t="shared" si="103"/>
        <v>VšĮ Kauno technologijos universitetas</v>
      </c>
    </row>
    <row r="1640" spans="1:9" ht="60">
      <c r="A1640" s="11">
        <v>1638</v>
      </c>
      <c r="B1640" s="18" t="str">
        <f t="shared" si="100"/>
        <v>NAUJI GAMYBOS PROCESAI, MEDŽIAGOS IR TECHNOLOGIJOS</v>
      </c>
      <c r="C1640" s="18" t="str">
        <f t="shared" si="101"/>
        <v>Funkcinės medžiagos ir dangos</v>
      </c>
      <c r="D1640" s="18" t="str">
        <f t="shared" si="102"/>
        <v>Moksliniai tyrimai</v>
      </c>
      <c r="E1640" s="104" t="s">
        <v>41</v>
      </c>
      <c r="F1640" s="45" t="s">
        <v>2136</v>
      </c>
      <c r="G1640" s="27" t="s">
        <v>2123</v>
      </c>
      <c r="H1640" s="11">
        <v>18</v>
      </c>
      <c r="I1640" s="12" t="str">
        <f t="shared" si="103"/>
        <v>Valstybinis mokslinių tyrimų institutas Fizinių ir technologijos mokslų centras</v>
      </c>
    </row>
    <row r="1641" spans="1:9" ht="45">
      <c r="A1641" s="11">
        <v>1639</v>
      </c>
      <c r="B1641" s="18" t="str">
        <f t="shared" si="100"/>
        <v>NAUJI GAMYBOS PROCESAI, MEDŽIAGOS IR TECHNOLOGIJOS</v>
      </c>
      <c r="C1641" s="18" t="str">
        <f t="shared" si="101"/>
        <v>Funkcinės medžiagos ir dangos</v>
      </c>
      <c r="D1641" s="18" t="str">
        <f t="shared" si="102"/>
        <v>Moksliniai tyrimai</v>
      </c>
      <c r="E1641" s="105" t="s">
        <v>41</v>
      </c>
      <c r="F1641" s="45" t="s">
        <v>2243</v>
      </c>
      <c r="G1641" s="27" t="s">
        <v>984</v>
      </c>
      <c r="H1641" s="11">
        <v>7</v>
      </c>
      <c r="I1641" s="12" t="str">
        <f t="shared" si="103"/>
        <v>Nacionalinis vėžio institutas</v>
      </c>
    </row>
    <row r="1642" spans="1:9" ht="60">
      <c r="A1642" s="11">
        <v>1640</v>
      </c>
      <c r="B1642" s="18" t="str">
        <f t="shared" si="100"/>
        <v>NAUJI GAMYBOS PROCESAI, MEDŽIAGOS IR TECHNOLOGIJOS</v>
      </c>
      <c r="C1642" s="18" t="str">
        <f t="shared" si="101"/>
        <v>Funkcinės medžiagos ir dangos</v>
      </c>
      <c r="D1642" s="18" t="str">
        <f t="shared" si="102"/>
        <v>Moksliniai tyrimai</v>
      </c>
      <c r="E1642" s="104" t="s">
        <v>41</v>
      </c>
      <c r="F1642" s="45" t="s">
        <v>2192</v>
      </c>
      <c r="G1642" s="27" t="s">
        <v>2191</v>
      </c>
      <c r="H1642" s="11">
        <v>32</v>
      </c>
      <c r="I1642" s="12" t="str">
        <f t="shared" si="103"/>
        <v>Vilniaus universitetas</v>
      </c>
    </row>
    <row r="1643" spans="1:9" ht="60">
      <c r="A1643" s="11">
        <v>1641</v>
      </c>
      <c r="B1643" s="18" t="str">
        <f t="shared" si="100"/>
        <v>NAUJI GAMYBOS PROCESAI, MEDŽIAGOS IR TECHNOLOGIJOS</v>
      </c>
      <c r="C1643" s="18" t="str">
        <f t="shared" si="101"/>
        <v>Funkcinės medžiagos ir dangos</v>
      </c>
      <c r="D1643" s="18" t="str">
        <f t="shared" si="102"/>
        <v>Moksliniai tyrimai</v>
      </c>
      <c r="E1643" s="104" t="s">
        <v>41</v>
      </c>
      <c r="F1643" s="45" t="s">
        <v>2261</v>
      </c>
      <c r="G1643" s="27" t="s">
        <v>2262</v>
      </c>
      <c r="H1643" s="11">
        <v>18</v>
      </c>
      <c r="I1643" s="12" t="str">
        <f t="shared" si="103"/>
        <v>Valstybinis mokslinių tyrimų institutas Fizinių ir technologijos mokslų centras</v>
      </c>
    </row>
    <row r="1644" spans="1:9" ht="60">
      <c r="A1644" s="11">
        <v>1642</v>
      </c>
      <c r="B1644" s="18" t="str">
        <f t="shared" si="100"/>
        <v>NAUJI GAMYBOS PROCESAI, MEDŽIAGOS IR TECHNOLOGIJOS</v>
      </c>
      <c r="C1644" s="18" t="str">
        <f t="shared" si="101"/>
        <v>Funkcinės medžiagos ir dangos</v>
      </c>
      <c r="D1644" s="18" t="str">
        <f t="shared" si="102"/>
        <v>Moksliniai tyrimai</v>
      </c>
      <c r="E1644" s="110" t="s">
        <v>41</v>
      </c>
      <c r="F1644" s="56" t="s">
        <v>2158</v>
      </c>
      <c r="G1644" s="29" t="s">
        <v>230</v>
      </c>
      <c r="H1644" s="11">
        <v>22</v>
      </c>
      <c r="I1644" s="12" t="str">
        <f t="shared" si="103"/>
        <v>VšĮ Kauno technologijos universitetas</v>
      </c>
    </row>
    <row r="1645" spans="1:9" ht="60">
      <c r="A1645" s="11">
        <v>1643</v>
      </c>
      <c r="B1645" s="18" t="str">
        <f t="shared" si="100"/>
        <v>NAUJI GAMYBOS PROCESAI, MEDŽIAGOS IR TECHNOLOGIJOS</v>
      </c>
      <c r="C1645" s="18" t="str">
        <f t="shared" si="101"/>
        <v>Funkcinės medžiagos ir dangos</v>
      </c>
      <c r="D1645" s="18" t="str">
        <f t="shared" si="102"/>
        <v>Moksliniai tyrimai</v>
      </c>
      <c r="E1645" s="110" t="s">
        <v>41</v>
      </c>
      <c r="F1645" s="56" t="s">
        <v>2178</v>
      </c>
      <c r="G1645" s="29" t="s">
        <v>230</v>
      </c>
      <c r="H1645" s="11">
        <v>22</v>
      </c>
      <c r="I1645" s="12" t="str">
        <f t="shared" si="103"/>
        <v>VšĮ Kauno technologijos universitetas</v>
      </c>
    </row>
    <row r="1646" spans="1:9" ht="60">
      <c r="A1646" s="11">
        <v>1644</v>
      </c>
      <c r="B1646" s="18" t="str">
        <f t="shared" si="100"/>
        <v>NAUJI GAMYBOS PROCESAI, MEDŽIAGOS IR TECHNOLOGIJOS</v>
      </c>
      <c r="C1646" s="18" t="str">
        <f t="shared" si="101"/>
        <v>Funkcinės medžiagos ir dangos</v>
      </c>
      <c r="D1646" s="18" t="str">
        <f t="shared" si="102"/>
        <v>Moksliniai tyrimai</v>
      </c>
      <c r="E1646" s="104" t="s">
        <v>41</v>
      </c>
      <c r="F1646" s="45" t="s">
        <v>2129</v>
      </c>
      <c r="G1646" s="27" t="s">
        <v>2128</v>
      </c>
      <c r="H1646" s="11">
        <v>18</v>
      </c>
      <c r="I1646" s="12" t="str">
        <f t="shared" si="103"/>
        <v>Valstybinis mokslinių tyrimų institutas Fizinių ir technologijos mokslų centras</v>
      </c>
    </row>
    <row r="1647" spans="1:9" ht="75">
      <c r="A1647" s="11">
        <v>1645</v>
      </c>
      <c r="B1647" s="18" t="str">
        <f t="shared" si="100"/>
        <v>NAUJI GAMYBOS PROCESAI, MEDŽIAGOS IR TECHNOLOGIJOS</v>
      </c>
      <c r="C1647" s="18" t="str">
        <f t="shared" si="101"/>
        <v>Funkcinės medžiagos ir dangos</v>
      </c>
      <c r="D1647" s="18" t="str">
        <f t="shared" si="102"/>
        <v>Moksliniai tyrimai</v>
      </c>
      <c r="E1647" s="110" t="s">
        <v>41</v>
      </c>
      <c r="F1647" s="56" t="s">
        <v>2268</v>
      </c>
      <c r="G1647" s="29" t="s">
        <v>230</v>
      </c>
      <c r="H1647" s="11">
        <v>22</v>
      </c>
      <c r="I1647" s="12" t="str">
        <f t="shared" si="103"/>
        <v>VšĮ Kauno technologijos universitetas</v>
      </c>
    </row>
    <row r="1648" spans="1:9" ht="60">
      <c r="A1648" s="11">
        <v>1646</v>
      </c>
      <c r="B1648" s="18" t="str">
        <f t="shared" si="100"/>
        <v>NAUJI GAMYBOS PROCESAI, MEDŽIAGOS IR TECHNOLOGIJOS</v>
      </c>
      <c r="C1648" s="18" t="str">
        <f t="shared" si="101"/>
        <v>Funkcinės medžiagos ir dangos</v>
      </c>
      <c r="D1648" s="18" t="str">
        <f t="shared" si="102"/>
        <v>Moksliniai tyrimai</v>
      </c>
      <c r="E1648" s="104" t="s">
        <v>41</v>
      </c>
      <c r="F1648" s="45" t="s">
        <v>2127</v>
      </c>
      <c r="G1648" s="27" t="s">
        <v>2128</v>
      </c>
      <c r="H1648" s="11">
        <v>18</v>
      </c>
      <c r="I1648" s="12" t="str">
        <f t="shared" si="103"/>
        <v>Valstybinis mokslinių tyrimų institutas Fizinių ir technologijos mokslų centras</v>
      </c>
    </row>
    <row r="1649" spans="1:9" ht="60">
      <c r="A1649" s="11">
        <v>1647</v>
      </c>
      <c r="B1649" s="18" t="str">
        <f t="shared" si="100"/>
        <v>NAUJI GAMYBOS PROCESAI, MEDŽIAGOS IR TECHNOLOGIJOS</v>
      </c>
      <c r="C1649" s="18" t="str">
        <f t="shared" si="101"/>
        <v>Funkcinės medžiagos ir dangos</v>
      </c>
      <c r="D1649" s="18" t="str">
        <f t="shared" si="102"/>
        <v>Moksliniai tyrimai</v>
      </c>
      <c r="E1649" s="110" t="s">
        <v>41</v>
      </c>
      <c r="F1649" s="56" t="s">
        <v>2157</v>
      </c>
      <c r="G1649" s="29" t="s">
        <v>230</v>
      </c>
      <c r="H1649" s="11">
        <v>22</v>
      </c>
      <c r="I1649" s="12" t="str">
        <f t="shared" si="103"/>
        <v>VšĮ Kauno technologijos universitetas</v>
      </c>
    </row>
    <row r="1650" spans="1:9" ht="60">
      <c r="A1650" s="11">
        <v>1648</v>
      </c>
      <c r="B1650" s="18" t="str">
        <f t="shared" si="100"/>
        <v>NAUJI GAMYBOS PROCESAI, MEDŽIAGOS IR TECHNOLOGIJOS</v>
      </c>
      <c r="C1650" s="18" t="str">
        <f t="shared" si="101"/>
        <v>Funkcinės medžiagos ir dangos</v>
      </c>
      <c r="D1650" s="18" t="str">
        <f t="shared" si="102"/>
        <v>Moksliniai tyrimai</v>
      </c>
      <c r="E1650" s="104" t="s">
        <v>41</v>
      </c>
      <c r="F1650" s="45" t="s">
        <v>2250</v>
      </c>
      <c r="G1650" s="27" t="s">
        <v>2251</v>
      </c>
      <c r="H1650" s="11">
        <v>11</v>
      </c>
      <c r="I1650" s="12" t="str">
        <f t="shared" si="103"/>
        <v>Lietuvos energetikos institutas</v>
      </c>
    </row>
    <row r="1651" spans="1:9" ht="60">
      <c r="A1651" s="11">
        <v>1649</v>
      </c>
      <c r="B1651" s="18" t="str">
        <f t="shared" si="100"/>
        <v>NAUJI GAMYBOS PROCESAI, MEDŽIAGOS IR TECHNOLOGIJOS</v>
      </c>
      <c r="C1651" s="18" t="str">
        <f t="shared" si="101"/>
        <v>Funkcinės medžiagos ir dangos</v>
      </c>
      <c r="D1651" s="18" t="str">
        <f t="shared" si="102"/>
        <v>Moksliniai tyrimai</v>
      </c>
      <c r="E1651" s="110" t="s">
        <v>41</v>
      </c>
      <c r="F1651" s="56" t="s">
        <v>2177</v>
      </c>
      <c r="G1651" s="29" t="s">
        <v>230</v>
      </c>
      <c r="H1651" s="11">
        <v>22</v>
      </c>
      <c r="I1651" s="12" t="str">
        <f t="shared" si="103"/>
        <v>VšĮ Kauno technologijos universitetas</v>
      </c>
    </row>
    <row r="1652" spans="1:9" ht="60">
      <c r="A1652" s="11">
        <v>1650</v>
      </c>
      <c r="B1652" s="18" t="str">
        <f t="shared" si="100"/>
        <v>NAUJI GAMYBOS PROCESAI, MEDŽIAGOS IR TECHNOLOGIJOS</v>
      </c>
      <c r="C1652" s="18" t="str">
        <f t="shared" si="101"/>
        <v>Funkcinės medžiagos ir dangos</v>
      </c>
      <c r="D1652" s="18" t="str">
        <f t="shared" si="102"/>
        <v>Moksliniai tyrimai</v>
      </c>
      <c r="E1652" s="104" t="s">
        <v>41</v>
      </c>
      <c r="F1652" s="45" t="s">
        <v>2272</v>
      </c>
      <c r="G1652" s="27" t="s">
        <v>1245</v>
      </c>
      <c r="H1652" s="11">
        <v>32</v>
      </c>
      <c r="I1652" s="12" t="str">
        <f t="shared" si="103"/>
        <v>Vilniaus universitetas</v>
      </c>
    </row>
    <row r="1653" spans="1:9" ht="60">
      <c r="A1653" s="11">
        <v>1651</v>
      </c>
      <c r="B1653" s="18" t="str">
        <f t="shared" si="100"/>
        <v>NAUJI GAMYBOS PROCESAI, MEDŽIAGOS IR TECHNOLOGIJOS</v>
      </c>
      <c r="C1653" s="18" t="str">
        <f t="shared" si="101"/>
        <v>Funkcinės medžiagos ir dangos</v>
      </c>
      <c r="D1653" s="18" t="str">
        <f t="shared" si="102"/>
        <v>Moksliniai tyrimai</v>
      </c>
      <c r="E1653" s="104" t="s">
        <v>41</v>
      </c>
      <c r="F1653" s="45" t="s">
        <v>2236</v>
      </c>
      <c r="G1653" s="27" t="s">
        <v>2237</v>
      </c>
      <c r="H1653" s="11">
        <v>32</v>
      </c>
      <c r="I1653" s="12" t="str">
        <f t="shared" si="103"/>
        <v>Vilniaus universitetas</v>
      </c>
    </row>
    <row r="1654" spans="1:9" ht="60">
      <c r="A1654" s="11">
        <v>1652</v>
      </c>
      <c r="B1654" s="18" t="str">
        <f t="shared" si="100"/>
        <v>NAUJI GAMYBOS PROCESAI, MEDŽIAGOS IR TECHNOLOGIJOS</v>
      </c>
      <c r="C1654" s="18" t="str">
        <f t="shared" si="101"/>
        <v>Funkcinės medžiagos ir dangos</v>
      </c>
      <c r="D1654" s="18" t="str">
        <f t="shared" si="102"/>
        <v>Moksliniai tyrimai</v>
      </c>
      <c r="E1654" s="110" t="s">
        <v>41</v>
      </c>
      <c r="F1654" s="56" t="s">
        <v>2153</v>
      </c>
      <c r="G1654" s="29" t="s">
        <v>230</v>
      </c>
      <c r="H1654" s="11">
        <v>22</v>
      </c>
      <c r="I1654" s="12" t="str">
        <f t="shared" si="103"/>
        <v>VšĮ Kauno technologijos universitetas</v>
      </c>
    </row>
    <row r="1655" spans="1:9" ht="60">
      <c r="A1655" s="11">
        <v>1653</v>
      </c>
      <c r="B1655" s="18" t="str">
        <f t="shared" si="100"/>
        <v>NAUJI GAMYBOS PROCESAI, MEDŽIAGOS IR TECHNOLOGIJOS</v>
      </c>
      <c r="C1655" s="18" t="str">
        <f t="shared" si="101"/>
        <v>Funkcinės medžiagos ir dangos</v>
      </c>
      <c r="D1655" s="18" t="str">
        <f t="shared" si="102"/>
        <v>Moksliniai tyrimai</v>
      </c>
      <c r="E1655" s="110" t="s">
        <v>41</v>
      </c>
      <c r="F1655" s="56" t="s">
        <v>2149</v>
      </c>
      <c r="G1655" s="29" t="s">
        <v>230</v>
      </c>
      <c r="H1655" s="11">
        <v>22</v>
      </c>
      <c r="I1655" s="12" t="str">
        <f t="shared" si="103"/>
        <v>VšĮ Kauno technologijos universitetas</v>
      </c>
    </row>
    <row r="1656" spans="1:9" ht="60">
      <c r="A1656" s="11">
        <v>1654</v>
      </c>
      <c r="B1656" s="18" t="str">
        <f t="shared" si="100"/>
        <v>NAUJI GAMYBOS PROCESAI, MEDŽIAGOS IR TECHNOLOGIJOS</v>
      </c>
      <c r="C1656" s="18" t="str">
        <f t="shared" si="101"/>
        <v>Funkcinės medžiagos ir dangos</v>
      </c>
      <c r="D1656" s="18" t="str">
        <f t="shared" si="102"/>
        <v>Moksliniai tyrimai</v>
      </c>
      <c r="E1656" s="110" t="s">
        <v>41</v>
      </c>
      <c r="F1656" s="56" t="s">
        <v>2162</v>
      </c>
      <c r="G1656" s="29" t="s">
        <v>230</v>
      </c>
      <c r="H1656" s="11">
        <v>22</v>
      </c>
      <c r="I1656" s="12" t="str">
        <f t="shared" si="103"/>
        <v>VšĮ Kauno technologijos universitetas</v>
      </c>
    </row>
    <row r="1657" spans="1:9" ht="60">
      <c r="A1657" s="11">
        <v>1655</v>
      </c>
      <c r="B1657" s="18" t="str">
        <f t="shared" si="100"/>
        <v>NAUJI GAMYBOS PROCESAI, MEDŽIAGOS IR TECHNOLOGIJOS</v>
      </c>
      <c r="C1657" s="18" t="str">
        <f t="shared" si="101"/>
        <v>Funkcinės medžiagos ir dangos</v>
      </c>
      <c r="D1657" s="18" t="str">
        <f t="shared" si="102"/>
        <v>Moksliniai tyrimai</v>
      </c>
      <c r="E1657" s="104" t="s">
        <v>41</v>
      </c>
      <c r="F1657" s="45" t="s">
        <v>2120</v>
      </c>
      <c r="G1657" s="27" t="s">
        <v>2121</v>
      </c>
      <c r="H1657" s="11">
        <v>18</v>
      </c>
      <c r="I1657" s="12" t="str">
        <f t="shared" si="103"/>
        <v>Valstybinis mokslinių tyrimų institutas Fizinių ir technologijos mokslų centras</v>
      </c>
    </row>
    <row r="1658" spans="1:9" ht="60">
      <c r="A1658" s="11">
        <v>1656</v>
      </c>
      <c r="B1658" s="18" t="str">
        <f t="shared" si="100"/>
        <v>NAUJI GAMYBOS PROCESAI, MEDŽIAGOS IR TECHNOLOGIJOS</v>
      </c>
      <c r="C1658" s="18" t="str">
        <f t="shared" si="101"/>
        <v>Funkcinės medžiagos ir dangos</v>
      </c>
      <c r="D1658" s="18" t="str">
        <f t="shared" si="102"/>
        <v>Moksliniai tyrimai</v>
      </c>
      <c r="E1658" s="110" t="s">
        <v>41</v>
      </c>
      <c r="F1658" s="56" t="s">
        <v>2166</v>
      </c>
      <c r="G1658" s="29" t="s">
        <v>230</v>
      </c>
      <c r="H1658" s="11">
        <v>22</v>
      </c>
      <c r="I1658" s="12" t="str">
        <f t="shared" si="103"/>
        <v>VšĮ Kauno technologijos universitetas</v>
      </c>
    </row>
    <row r="1659" spans="1:9" ht="60">
      <c r="A1659" s="11">
        <v>1657</v>
      </c>
      <c r="B1659" s="18" t="str">
        <f t="shared" si="100"/>
        <v>NAUJI GAMYBOS PROCESAI, MEDŽIAGOS IR TECHNOLOGIJOS</v>
      </c>
      <c r="C1659" s="18" t="str">
        <f t="shared" si="101"/>
        <v>Funkcinės medžiagos ir dangos</v>
      </c>
      <c r="D1659" s="18" t="str">
        <f t="shared" si="102"/>
        <v>Moksliniai tyrimai</v>
      </c>
      <c r="E1659" s="110" t="s">
        <v>41</v>
      </c>
      <c r="F1659" s="56" t="s">
        <v>2176</v>
      </c>
      <c r="G1659" s="29" t="s">
        <v>230</v>
      </c>
      <c r="H1659" s="11">
        <v>22</v>
      </c>
      <c r="I1659" s="12" t="str">
        <f t="shared" si="103"/>
        <v>VšĮ Kauno technologijos universitetas</v>
      </c>
    </row>
    <row r="1660" spans="1:9" ht="90">
      <c r="A1660" s="11">
        <v>1658</v>
      </c>
      <c r="B1660" s="18" t="str">
        <f t="shared" si="100"/>
        <v>NAUJI GAMYBOS PROCESAI, MEDŽIAGOS IR TECHNOLOGIJOS</v>
      </c>
      <c r="C1660" s="18" t="str">
        <f t="shared" si="101"/>
        <v>Funkcinės medžiagos ir dangos</v>
      </c>
      <c r="D1660" s="18" t="str">
        <f t="shared" si="102"/>
        <v>Moksliniai tyrimai</v>
      </c>
      <c r="E1660" s="104" t="s">
        <v>41</v>
      </c>
      <c r="F1660" s="45" t="s">
        <v>2227</v>
      </c>
      <c r="G1660" s="27" t="s">
        <v>350</v>
      </c>
      <c r="H1660" s="11">
        <v>31</v>
      </c>
      <c r="I1660" s="12" t="str">
        <f t="shared" si="103"/>
        <v>Vytauto Didžiojo universitetas</v>
      </c>
    </row>
    <row r="1661" spans="1:9" ht="150">
      <c r="A1661" s="11">
        <v>1659</v>
      </c>
      <c r="B1661" s="18" t="str">
        <f t="shared" si="100"/>
        <v>NAUJI GAMYBOS PROCESAI, MEDŽIAGOS IR TECHNOLOGIJOS</v>
      </c>
      <c r="C1661" s="18" t="str">
        <f t="shared" si="101"/>
        <v>Funkcinės medžiagos ir dangos</v>
      </c>
      <c r="D1661" s="18" t="str">
        <f t="shared" si="102"/>
        <v>Moksliniai tyrimai</v>
      </c>
      <c r="E1661" s="110" t="s">
        <v>41</v>
      </c>
      <c r="F1661" s="56" t="s">
        <v>2295</v>
      </c>
      <c r="G1661" s="29" t="s">
        <v>230</v>
      </c>
      <c r="H1661" s="11">
        <v>22</v>
      </c>
      <c r="I1661" s="12" t="str">
        <f t="shared" si="103"/>
        <v>VšĮ Kauno technologijos universitetas</v>
      </c>
    </row>
    <row r="1662" spans="1:9" ht="60">
      <c r="A1662" s="11">
        <v>1660</v>
      </c>
      <c r="B1662" s="18" t="str">
        <f t="shared" si="100"/>
        <v>NAUJI GAMYBOS PROCESAI, MEDŽIAGOS IR TECHNOLOGIJOS</v>
      </c>
      <c r="C1662" s="18" t="str">
        <f t="shared" si="101"/>
        <v>Funkcinės medžiagos ir dangos</v>
      </c>
      <c r="D1662" s="18" t="str">
        <f t="shared" si="102"/>
        <v>Moksliniai tyrimai</v>
      </c>
      <c r="E1662" s="104" t="s">
        <v>41</v>
      </c>
      <c r="F1662" s="45" t="s">
        <v>2248</v>
      </c>
      <c r="G1662" s="27" t="s">
        <v>2249</v>
      </c>
      <c r="H1662" s="11">
        <v>11</v>
      </c>
      <c r="I1662" s="12" t="str">
        <f t="shared" si="103"/>
        <v>Lietuvos energetikos institutas</v>
      </c>
    </row>
    <row r="1663" spans="1:9" ht="60">
      <c r="A1663" s="11">
        <v>1661</v>
      </c>
      <c r="B1663" s="18" t="str">
        <f t="shared" si="100"/>
        <v>NAUJI GAMYBOS PROCESAI, MEDŽIAGOS IR TECHNOLOGIJOS</v>
      </c>
      <c r="C1663" s="18" t="str">
        <f t="shared" si="101"/>
        <v>Funkcinės medžiagos ir dangos</v>
      </c>
      <c r="D1663" s="18" t="str">
        <f t="shared" si="102"/>
        <v>Moksliniai tyrimai</v>
      </c>
      <c r="E1663" s="105" t="s">
        <v>41</v>
      </c>
      <c r="F1663" s="45" t="s">
        <v>2260</v>
      </c>
      <c r="G1663" s="27" t="s">
        <v>1444</v>
      </c>
      <c r="H1663" s="11">
        <v>18</v>
      </c>
      <c r="I1663" s="12" t="str">
        <f t="shared" si="103"/>
        <v>Valstybinis mokslinių tyrimų institutas Fizinių ir technologijos mokslų centras</v>
      </c>
    </row>
    <row r="1664" spans="1:9" ht="60">
      <c r="A1664" s="11">
        <v>1662</v>
      </c>
      <c r="B1664" s="18" t="str">
        <f t="shared" si="100"/>
        <v>NAUJI GAMYBOS PROCESAI, MEDŽIAGOS IR TECHNOLOGIJOS</v>
      </c>
      <c r="C1664" s="18" t="str">
        <f t="shared" si="101"/>
        <v>Funkcinės medžiagos ir dangos</v>
      </c>
      <c r="D1664" s="18" t="str">
        <f t="shared" si="102"/>
        <v>Moksliniai tyrimai</v>
      </c>
      <c r="E1664" s="110" t="s">
        <v>41</v>
      </c>
      <c r="F1664" s="56" t="s">
        <v>2181</v>
      </c>
      <c r="G1664" s="29" t="s">
        <v>230</v>
      </c>
      <c r="H1664" s="11">
        <v>22</v>
      </c>
      <c r="I1664" s="12" t="str">
        <f t="shared" si="103"/>
        <v>VšĮ Kauno technologijos universitetas</v>
      </c>
    </row>
    <row r="1665" spans="1:9" ht="60">
      <c r="A1665" s="11">
        <v>1663</v>
      </c>
      <c r="B1665" s="18" t="str">
        <f t="shared" si="100"/>
        <v>NAUJI GAMYBOS PROCESAI, MEDŽIAGOS IR TECHNOLOGIJOS</v>
      </c>
      <c r="C1665" s="18" t="str">
        <f t="shared" si="101"/>
        <v>Funkcinės medžiagos ir dangos</v>
      </c>
      <c r="D1665" s="18" t="str">
        <f t="shared" si="102"/>
        <v>Moksliniai tyrimai</v>
      </c>
      <c r="E1665" s="104" t="s">
        <v>41</v>
      </c>
      <c r="F1665" s="45" t="s">
        <v>2125</v>
      </c>
      <c r="G1665" s="27" t="s">
        <v>2123</v>
      </c>
      <c r="H1665" s="11">
        <v>18</v>
      </c>
      <c r="I1665" s="12" t="str">
        <f t="shared" si="103"/>
        <v>Valstybinis mokslinių tyrimų institutas Fizinių ir technologijos mokslų centras</v>
      </c>
    </row>
    <row r="1666" spans="1:9" ht="60">
      <c r="A1666" s="11">
        <v>1664</v>
      </c>
      <c r="B1666" s="18" t="str">
        <f t="shared" si="100"/>
        <v>NAUJI GAMYBOS PROCESAI, MEDŽIAGOS IR TECHNOLOGIJOS</v>
      </c>
      <c r="C1666" s="18" t="str">
        <f t="shared" si="101"/>
        <v>Funkcinės medžiagos ir dangos</v>
      </c>
      <c r="D1666" s="18" t="str">
        <f t="shared" si="102"/>
        <v>Moksliniai tyrimai</v>
      </c>
      <c r="E1666" s="110" t="s">
        <v>41</v>
      </c>
      <c r="F1666" s="56" t="s">
        <v>2175</v>
      </c>
      <c r="G1666" s="29" t="s">
        <v>230</v>
      </c>
      <c r="H1666" s="11">
        <v>22</v>
      </c>
      <c r="I1666" s="12" t="str">
        <f t="shared" si="103"/>
        <v>VšĮ Kauno technologijos universitetas</v>
      </c>
    </row>
    <row r="1667" spans="1:9" ht="60">
      <c r="A1667" s="11">
        <v>1665</v>
      </c>
      <c r="B1667" s="18" t="str">
        <f t="shared" ref="B1667:B1730" si="104">IF(ISBLANK(E1667), ,VLOOKUP(E1667, Kodai,2, FALSE))</f>
        <v>NAUJI GAMYBOS PROCESAI, MEDŽIAGOS IR TECHNOLOGIJOS</v>
      </c>
      <c r="C1667" s="18" t="str">
        <f t="shared" ref="C1667:C1730" si="105">IF(ISBLANK(E1667), ,VLOOKUP(E1667, Kodai,3, FALSE))</f>
        <v>Funkcinės medžiagos ir dangos</v>
      </c>
      <c r="D1667" s="18" t="str">
        <f t="shared" ref="D1667:D1730" si="106">IF(ISBLANK(E1667), ,VLOOKUP(E1667, Kodai,4, FALSE))</f>
        <v>Moksliniai tyrimai</v>
      </c>
      <c r="E1667" s="105" t="s">
        <v>41</v>
      </c>
      <c r="F1667" s="45" t="s">
        <v>2242</v>
      </c>
      <c r="G1667" s="27" t="s">
        <v>2196</v>
      </c>
      <c r="H1667" s="11">
        <v>32</v>
      </c>
      <c r="I1667" s="12" t="str">
        <f t="shared" ref="I1667:I1730" si="107">IF(ISBLANK(H1667), ,VLOOKUP(H1667, Institucijos,2, FALSE))</f>
        <v>Vilniaus universitetas</v>
      </c>
    </row>
    <row r="1668" spans="1:9" ht="60">
      <c r="A1668" s="11">
        <v>1666</v>
      </c>
      <c r="B1668" s="18" t="str">
        <f t="shared" si="104"/>
        <v>NAUJI GAMYBOS PROCESAI, MEDŽIAGOS IR TECHNOLOGIJOS</v>
      </c>
      <c r="C1668" s="18" t="str">
        <f t="shared" si="105"/>
        <v>Funkcinės medžiagos ir dangos</v>
      </c>
      <c r="D1668" s="18" t="str">
        <f t="shared" si="106"/>
        <v>Moksliniai tyrimai</v>
      </c>
      <c r="E1668" s="110" t="s">
        <v>41</v>
      </c>
      <c r="F1668" s="56" t="s">
        <v>2141</v>
      </c>
      <c r="G1668" s="29" t="s">
        <v>230</v>
      </c>
      <c r="H1668" s="11">
        <v>22</v>
      </c>
      <c r="I1668" s="12" t="str">
        <f t="shared" si="107"/>
        <v>VšĮ Kauno technologijos universitetas</v>
      </c>
    </row>
    <row r="1669" spans="1:9" ht="60">
      <c r="A1669" s="11">
        <v>1667</v>
      </c>
      <c r="B1669" s="18" t="str">
        <f t="shared" si="104"/>
        <v>NAUJI GAMYBOS PROCESAI, MEDŽIAGOS IR TECHNOLOGIJOS</v>
      </c>
      <c r="C1669" s="18" t="str">
        <f t="shared" si="105"/>
        <v>Funkcinės medžiagos ir dangos</v>
      </c>
      <c r="D1669" s="18" t="str">
        <f t="shared" si="106"/>
        <v>Moksliniai tyrimai</v>
      </c>
      <c r="E1669" s="110" t="s">
        <v>41</v>
      </c>
      <c r="F1669" s="56" t="s">
        <v>2150</v>
      </c>
      <c r="G1669" s="29" t="s">
        <v>230</v>
      </c>
      <c r="H1669" s="11">
        <v>22</v>
      </c>
      <c r="I1669" s="12" t="str">
        <f t="shared" si="107"/>
        <v>VšĮ Kauno technologijos universitetas</v>
      </c>
    </row>
    <row r="1670" spans="1:9" ht="75">
      <c r="A1670" s="11">
        <v>1668</v>
      </c>
      <c r="B1670" s="18" t="str">
        <f t="shared" si="104"/>
        <v>NAUJI GAMYBOS PROCESAI, MEDŽIAGOS IR TECHNOLOGIJOS</v>
      </c>
      <c r="C1670" s="18" t="str">
        <f t="shared" si="105"/>
        <v>Funkcinės medžiagos ir dangos</v>
      </c>
      <c r="D1670" s="18" t="str">
        <f t="shared" si="106"/>
        <v>Moksliniai tyrimai</v>
      </c>
      <c r="E1670" s="110" t="s">
        <v>41</v>
      </c>
      <c r="F1670" s="56" t="s">
        <v>2173</v>
      </c>
      <c r="G1670" s="29" t="s">
        <v>230</v>
      </c>
      <c r="H1670" s="11">
        <v>22</v>
      </c>
      <c r="I1670" s="12" t="str">
        <f t="shared" si="107"/>
        <v>VšĮ Kauno technologijos universitetas</v>
      </c>
    </row>
    <row r="1671" spans="1:9" ht="60">
      <c r="A1671" s="11">
        <v>1669</v>
      </c>
      <c r="B1671" s="18" t="str">
        <f t="shared" si="104"/>
        <v>NAUJI GAMYBOS PROCESAI, MEDŽIAGOS IR TECHNOLOGIJOS</v>
      </c>
      <c r="C1671" s="18" t="str">
        <f t="shared" si="105"/>
        <v>Funkcinės medžiagos ir dangos</v>
      </c>
      <c r="D1671" s="18" t="str">
        <f t="shared" si="106"/>
        <v>Moksliniai tyrimai</v>
      </c>
      <c r="E1671" s="110" t="s">
        <v>41</v>
      </c>
      <c r="F1671" s="56" t="s">
        <v>2174</v>
      </c>
      <c r="G1671" s="29" t="s">
        <v>230</v>
      </c>
      <c r="H1671" s="11">
        <v>22</v>
      </c>
      <c r="I1671" s="12" t="str">
        <f t="shared" si="107"/>
        <v>VšĮ Kauno technologijos universitetas</v>
      </c>
    </row>
    <row r="1672" spans="1:9" ht="60">
      <c r="A1672" s="11">
        <v>1670</v>
      </c>
      <c r="B1672" s="18" t="str">
        <f t="shared" si="104"/>
        <v>NAUJI GAMYBOS PROCESAI, MEDŽIAGOS IR TECHNOLOGIJOS</v>
      </c>
      <c r="C1672" s="18" t="str">
        <f t="shared" si="105"/>
        <v>Funkcinės medžiagos ir dangos</v>
      </c>
      <c r="D1672" s="18" t="str">
        <f t="shared" si="106"/>
        <v>Moksliniai tyrimai</v>
      </c>
      <c r="E1672" s="110" t="s">
        <v>41</v>
      </c>
      <c r="F1672" s="56" t="s">
        <v>2167</v>
      </c>
      <c r="G1672" s="29" t="s">
        <v>230</v>
      </c>
      <c r="H1672" s="11">
        <v>22</v>
      </c>
      <c r="I1672" s="12" t="str">
        <f t="shared" si="107"/>
        <v>VšĮ Kauno technologijos universitetas</v>
      </c>
    </row>
    <row r="1673" spans="1:9" ht="60">
      <c r="A1673" s="11">
        <v>1671</v>
      </c>
      <c r="B1673" s="18" t="str">
        <f t="shared" si="104"/>
        <v>NAUJI GAMYBOS PROCESAI, MEDŽIAGOS IR TECHNOLOGIJOS</v>
      </c>
      <c r="C1673" s="18" t="str">
        <f t="shared" si="105"/>
        <v>Funkcinės medžiagos ir dangos</v>
      </c>
      <c r="D1673" s="18" t="str">
        <f t="shared" si="106"/>
        <v>Moksliniai tyrimai</v>
      </c>
      <c r="E1673" s="110" t="s">
        <v>41</v>
      </c>
      <c r="F1673" s="56" t="s">
        <v>2216</v>
      </c>
      <c r="G1673" s="29" t="s">
        <v>230</v>
      </c>
      <c r="H1673" s="11">
        <v>22</v>
      </c>
      <c r="I1673" s="12" t="str">
        <f t="shared" si="107"/>
        <v>VšĮ Kauno technologijos universitetas</v>
      </c>
    </row>
    <row r="1674" spans="1:9" ht="60">
      <c r="A1674" s="11">
        <v>1672</v>
      </c>
      <c r="B1674" s="18" t="str">
        <f t="shared" si="104"/>
        <v>NAUJI GAMYBOS PROCESAI, MEDŽIAGOS IR TECHNOLOGIJOS</v>
      </c>
      <c r="C1674" s="18" t="str">
        <f t="shared" si="105"/>
        <v>Funkcinės medžiagos ir dangos</v>
      </c>
      <c r="D1674" s="18" t="str">
        <f t="shared" si="106"/>
        <v>Moksliniai tyrimai</v>
      </c>
      <c r="E1674" s="110" t="s">
        <v>41</v>
      </c>
      <c r="F1674" s="56" t="s">
        <v>2146</v>
      </c>
      <c r="G1674" s="29" t="s">
        <v>230</v>
      </c>
      <c r="H1674" s="11">
        <v>22</v>
      </c>
      <c r="I1674" s="12" t="str">
        <f t="shared" si="107"/>
        <v>VšĮ Kauno technologijos universitetas</v>
      </c>
    </row>
    <row r="1675" spans="1:9" ht="75">
      <c r="A1675" s="11">
        <v>1673</v>
      </c>
      <c r="B1675" s="18" t="str">
        <f t="shared" si="104"/>
        <v>NAUJI GAMYBOS PROCESAI, MEDŽIAGOS IR TECHNOLOGIJOS</v>
      </c>
      <c r="C1675" s="18" t="str">
        <f t="shared" si="105"/>
        <v>Funkcinės medžiagos ir dangos</v>
      </c>
      <c r="D1675" s="18" t="str">
        <f t="shared" si="106"/>
        <v>Moksliniai tyrimai</v>
      </c>
      <c r="E1675" s="104" t="s">
        <v>41</v>
      </c>
      <c r="F1675" s="45" t="s">
        <v>2221</v>
      </c>
      <c r="G1675" s="27" t="s">
        <v>350</v>
      </c>
      <c r="H1675" s="11">
        <v>31</v>
      </c>
      <c r="I1675" s="12" t="str">
        <f t="shared" si="107"/>
        <v>Vytauto Didžiojo universitetas</v>
      </c>
    </row>
    <row r="1676" spans="1:9" ht="60">
      <c r="A1676" s="11">
        <v>1674</v>
      </c>
      <c r="B1676" s="18" t="str">
        <f t="shared" si="104"/>
        <v>NAUJI GAMYBOS PROCESAI, MEDŽIAGOS IR TECHNOLOGIJOS</v>
      </c>
      <c r="C1676" s="18" t="str">
        <f t="shared" si="105"/>
        <v>Funkcinės medžiagos ir dangos</v>
      </c>
      <c r="D1676" s="18" t="str">
        <f t="shared" si="106"/>
        <v>Moksliniai tyrimai</v>
      </c>
      <c r="E1676" s="110" t="s">
        <v>41</v>
      </c>
      <c r="F1676" s="97" t="s">
        <v>2183</v>
      </c>
      <c r="G1676" s="29" t="s">
        <v>230</v>
      </c>
      <c r="H1676" s="11">
        <v>22</v>
      </c>
      <c r="I1676" s="12" t="str">
        <f t="shared" si="107"/>
        <v>VšĮ Kauno technologijos universitetas</v>
      </c>
    </row>
    <row r="1677" spans="1:9" ht="60">
      <c r="A1677" s="11">
        <v>1675</v>
      </c>
      <c r="B1677" s="18" t="str">
        <f t="shared" si="104"/>
        <v>NAUJI GAMYBOS PROCESAI, MEDŽIAGOS IR TECHNOLOGIJOS</v>
      </c>
      <c r="C1677" s="18" t="str">
        <f t="shared" si="105"/>
        <v>Funkcinės medžiagos ir dangos</v>
      </c>
      <c r="D1677" s="18" t="str">
        <f t="shared" si="106"/>
        <v>Moksliniai tyrimai</v>
      </c>
      <c r="E1677" s="104" t="s">
        <v>41</v>
      </c>
      <c r="F1677" s="45" t="s">
        <v>2124</v>
      </c>
      <c r="G1677" s="27" t="s">
        <v>2123</v>
      </c>
      <c r="H1677" s="11">
        <v>18</v>
      </c>
      <c r="I1677" s="12" t="str">
        <f t="shared" si="107"/>
        <v>Valstybinis mokslinių tyrimų institutas Fizinių ir technologijos mokslų centras</v>
      </c>
    </row>
    <row r="1678" spans="1:9" ht="60">
      <c r="A1678" s="11">
        <v>1676</v>
      </c>
      <c r="B1678" s="18" t="str">
        <f t="shared" si="104"/>
        <v>NAUJI GAMYBOS PROCESAI, MEDŽIAGOS IR TECHNOLOGIJOS</v>
      </c>
      <c r="C1678" s="18" t="str">
        <f t="shared" si="105"/>
        <v>Funkcinės medžiagos ir dangos</v>
      </c>
      <c r="D1678" s="18" t="str">
        <f t="shared" si="106"/>
        <v>Moksliniai tyrimai</v>
      </c>
      <c r="E1678" s="104" t="s">
        <v>41</v>
      </c>
      <c r="F1678" s="45" t="s">
        <v>2124</v>
      </c>
      <c r="G1678" s="27" t="s">
        <v>2123</v>
      </c>
      <c r="H1678" s="11">
        <v>18</v>
      </c>
      <c r="I1678" s="12" t="str">
        <f t="shared" si="107"/>
        <v>Valstybinis mokslinių tyrimų institutas Fizinių ir technologijos mokslų centras</v>
      </c>
    </row>
    <row r="1679" spans="1:9" ht="60">
      <c r="A1679" s="11">
        <v>1677</v>
      </c>
      <c r="B1679" s="18" t="str">
        <f t="shared" si="104"/>
        <v>NAUJI GAMYBOS PROCESAI, MEDŽIAGOS IR TECHNOLOGIJOS</v>
      </c>
      <c r="C1679" s="18" t="str">
        <f t="shared" si="105"/>
        <v>Funkcinės medžiagos ir dangos</v>
      </c>
      <c r="D1679" s="18" t="str">
        <f t="shared" si="106"/>
        <v>Moksliniai tyrimai</v>
      </c>
      <c r="E1679" s="104" t="s">
        <v>41</v>
      </c>
      <c r="F1679" s="45" t="s">
        <v>2135</v>
      </c>
      <c r="G1679" s="27" t="s">
        <v>2123</v>
      </c>
      <c r="H1679" s="11">
        <v>18</v>
      </c>
      <c r="I1679" s="12" t="str">
        <f t="shared" si="107"/>
        <v>Valstybinis mokslinių tyrimų institutas Fizinių ir technologijos mokslų centras</v>
      </c>
    </row>
    <row r="1680" spans="1:9" ht="60">
      <c r="A1680" s="11">
        <v>1678</v>
      </c>
      <c r="B1680" s="18" t="str">
        <f t="shared" si="104"/>
        <v>NAUJI GAMYBOS PROCESAI, MEDŽIAGOS IR TECHNOLOGIJOS</v>
      </c>
      <c r="C1680" s="18" t="str">
        <f t="shared" si="105"/>
        <v>Funkcinės medžiagos ir dangos</v>
      </c>
      <c r="D1680" s="18" t="str">
        <f t="shared" si="106"/>
        <v>Moksliniai tyrimai</v>
      </c>
      <c r="E1680" s="104" t="s">
        <v>41</v>
      </c>
      <c r="F1680" s="45" t="s">
        <v>2118</v>
      </c>
      <c r="G1680" s="27" t="s">
        <v>2119</v>
      </c>
      <c r="H1680" s="11">
        <v>18</v>
      </c>
      <c r="I1680" s="12" t="str">
        <f t="shared" si="107"/>
        <v>Valstybinis mokslinių tyrimų institutas Fizinių ir technologijos mokslų centras</v>
      </c>
    </row>
    <row r="1681" spans="1:9" ht="60">
      <c r="A1681" s="11">
        <v>1679</v>
      </c>
      <c r="B1681" s="18" t="str">
        <f t="shared" si="104"/>
        <v>NAUJI GAMYBOS PROCESAI, MEDŽIAGOS IR TECHNOLOGIJOS</v>
      </c>
      <c r="C1681" s="18" t="str">
        <f t="shared" si="105"/>
        <v>Funkcinės medžiagos ir dangos</v>
      </c>
      <c r="D1681" s="18" t="str">
        <f t="shared" si="106"/>
        <v>Moksliniai tyrimai</v>
      </c>
      <c r="E1681" s="104" t="s">
        <v>41</v>
      </c>
      <c r="F1681" s="45" t="s">
        <v>2186</v>
      </c>
      <c r="G1681" s="27" t="s">
        <v>2187</v>
      </c>
      <c r="H1681" s="11">
        <v>32</v>
      </c>
      <c r="I1681" s="12" t="str">
        <f t="shared" si="107"/>
        <v>Vilniaus universitetas</v>
      </c>
    </row>
    <row r="1682" spans="1:9" ht="60">
      <c r="A1682" s="11">
        <v>1680</v>
      </c>
      <c r="B1682" s="18" t="str">
        <f t="shared" si="104"/>
        <v>NAUJI GAMYBOS PROCESAI, MEDŽIAGOS IR TECHNOLOGIJOS</v>
      </c>
      <c r="C1682" s="18" t="str">
        <f t="shared" si="105"/>
        <v>Funkcinės medžiagos ir dangos</v>
      </c>
      <c r="D1682" s="18" t="str">
        <f t="shared" si="106"/>
        <v>Moksliniai tyrimai</v>
      </c>
      <c r="E1682" s="110" t="s">
        <v>41</v>
      </c>
      <c r="F1682" s="56" t="s">
        <v>2164</v>
      </c>
      <c r="G1682" s="29" t="s">
        <v>230</v>
      </c>
      <c r="H1682" s="11">
        <v>22</v>
      </c>
      <c r="I1682" s="12" t="str">
        <f t="shared" si="107"/>
        <v>VšĮ Kauno technologijos universitetas</v>
      </c>
    </row>
    <row r="1683" spans="1:9" ht="60">
      <c r="A1683" s="11">
        <v>1681</v>
      </c>
      <c r="B1683" s="18" t="str">
        <f t="shared" si="104"/>
        <v>NAUJI GAMYBOS PROCESAI, MEDŽIAGOS IR TECHNOLOGIJOS</v>
      </c>
      <c r="C1683" s="18" t="str">
        <f t="shared" si="105"/>
        <v>Funkcinės medžiagos ir dangos</v>
      </c>
      <c r="D1683" s="18" t="str">
        <f t="shared" si="106"/>
        <v>Moksliniai tyrimai</v>
      </c>
      <c r="E1683" s="110" t="s">
        <v>41</v>
      </c>
      <c r="F1683" s="56" t="s">
        <v>2151</v>
      </c>
      <c r="G1683" s="29" t="s">
        <v>230</v>
      </c>
      <c r="H1683" s="11">
        <v>22</v>
      </c>
      <c r="I1683" s="12" t="str">
        <f t="shared" si="107"/>
        <v>VšĮ Kauno technologijos universitetas</v>
      </c>
    </row>
    <row r="1684" spans="1:9" ht="60">
      <c r="A1684" s="11">
        <v>1682</v>
      </c>
      <c r="B1684" s="18" t="str">
        <f t="shared" si="104"/>
        <v>NAUJI GAMYBOS PROCESAI, MEDŽIAGOS IR TECHNOLOGIJOS</v>
      </c>
      <c r="C1684" s="18" t="str">
        <f t="shared" si="105"/>
        <v>Funkcinės medžiagos ir dangos</v>
      </c>
      <c r="D1684" s="18" t="str">
        <f t="shared" si="106"/>
        <v>Moksliniai tyrimai</v>
      </c>
      <c r="E1684" s="110" t="s">
        <v>41</v>
      </c>
      <c r="F1684" s="56" t="s">
        <v>2148</v>
      </c>
      <c r="G1684" s="29" t="s">
        <v>230</v>
      </c>
      <c r="H1684" s="11">
        <v>22</v>
      </c>
      <c r="I1684" s="12" t="str">
        <f t="shared" si="107"/>
        <v>VšĮ Kauno technologijos universitetas</v>
      </c>
    </row>
    <row r="1685" spans="1:9" ht="60">
      <c r="A1685" s="11">
        <v>1683</v>
      </c>
      <c r="B1685" s="18" t="str">
        <f t="shared" si="104"/>
        <v>NAUJI GAMYBOS PROCESAI, MEDŽIAGOS IR TECHNOLOGIJOS</v>
      </c>
      <c r="C1685" s="18" t="str">
        <f t="shared" si="105"/>
        <v>Funkcinės medžiagos ir dangos</v>
      </c>
      <c r="D1685" s="18" t="str">
        <f t="shared" si="106"/>
        <v>Moksliniai tyrimai</v>
      </c>
      <c r="E1685" s="110" t="s">
        <v>41</v>
      </c>
      <c r="F1685" s="56" t="s">
        <v>2147</v>
      </c>
      <c r="G1685" s="29" t="s">
        <v>230</v>
      </c>
      <c r="H1685" s="11">
        <v>22</v>
      </c>
      <c r="I1685" s="12" t="str">
        <f t="shared" si="107"/>
        <v>VšĮ Kauno technologijos universitetas</v>
      </c>
    </row>
    <row r="1686" spans="1:9" ht="75">
      <c r="A1686" s="11">
        <v>1684</v>
      </c>
      <c r="B1686" s="18" t="str">
        <f t="shared" si="104"/>
        <v>NAUJI GAMYBOS PROCESAI, MEDŽIAGOS IR TECHNOLOGIJOS</v>
      </c>
      <c r="C1686" s="18" t="str">
        <f t="shared" si="105"/>
        <v>Funkcinės medžiagos ir dangos</v>
      </c>
      <c r="D1686" s="18" t="str">
        <f t="shared" si="106"/>
        <v>Moksliniai tyrimai</v>
      </c>
      <c r="E1686" s="104" t="s">
        <v>41</v>
      </c>
      <c r="F1686" s="45" t="s">
        <v>2224</v>
      </c>
      <c r="G1686" s="27" t="s">
        <v>350</v>
      </c>
      <c r="H1686" s="11">
        <v>31</v>
      </c>
      <c r="I1686" s="12" t="str">
        <f t="shared" si="107"/>
        <v>Vytauto Didžiojo universitetas</v>
      </c>
    </row>
    <row r="1687" spans="1:9" ht="60">
      <c r="A1687" s="11">
        <v>1685</v>
      </c>
      <c r="B1687" s="18" t="str">
        <f t="shared" si="104"/>
        <v>NAUJI GAMYBOS PROCESAI, MEDŽIAGOS IR TECHNOLOGIJOS</v>
      </c>
      <c r="C1687" s="18" t="str">
        <f t="shared" si="105"/>
        <v>Funkcinės medžiagos ir dangos</v>
      </c>
      <c r="D1687" s="18" t="str">
        <f t="shared" si="106"/>
        <v>Moksliniai tyrimai</v>
      </c>
      <c r="E1687" s="110" t="s">
        <v>41</v>
      </c>
      <c r="F1687" s="56" t="s">
        <v>2152</v>
      </c>
      <c r="G1687" s="29" t="s">
        <v>230</v>
      </c>
      <c r="H1687" s="11">
        <v>22</v>
      </c>
      <c r="I1687" s="12" t="str">
        <f t="shared" si="107"/>
        <v>VšĮ Kauno technologijos universitetas</v>
      </c>
    </row>
    <row r="1688" spans="1:9" ht="75">
      <c r="A1688" s="11">
        <v>1686</v>
      </c>
      <c r="B1688" s="18" t="str">
        <f t="shared" si="104"/>
        <v>NAUJI GAMYBOS PROCESAI, MEDŽIAGOS IR TECHNOLOGIJOS</v>
      </c>
      <c r="C1688" s="18" t="str">
        <f t="shared" si="105"/>
        <v>Funkcinės medžiagos ir dangos</v>
      </c>
      <c r="D1688" s="18" t="str">
        <f t="shared" si="106"/>
        <v>Moksliniai tyrimai</v>
      </c>
      <c r="E1688" s="104" t="s">
        <v>41</v>
      </c>
      <c r="F1688" s="45" t="s">
        <v>2271</v>
      </c>
      <c r="G1688" s="27" t="s">
        <v>350</v>
      </c>
      <c r="H1688" s="11">
        <v>31</v>
      </c>
      <c r="I1688" s="12" t="str">
        <f t="shared" si="107"/>
        <v>Vytauto Didžiojo universitetas</v>
      </c>
    </row>
    <row r="1689" spans="1:9" ht="60">
      <c r="A1689" s="11">
        <v>1687</v>
      </c>
      <c r="B1689" s="18" t="str">
        <f t="shared" si="104"/>
        <v>NAUJI GAMYBOS PROCESAI, MEDŽIAGOS IR TECHNOLOGIJOS</v>
      </c>
      <c r="C1689" s="18" t="str">
        <f t="shared" si="105"/>
        <v>Funkcinės medžiagos ir dangos</v>
      </c>
      <c r="D1689" s="18" t="str">
        <f t="shared" si="106"/>
        <v>Moksliniai tyrimai</v>
      </c>
      <c r="E1689" s="104" t="s">
        <v>41</v>
      </c>
      <c r="F1689" s="45" t="s">
        <v>2193</v>
      </c>
      <c r="G1689" s="27" t="s">
        <v>2191</v>
      </c>
      <c r="H1689" s="11">
        <v>32</v>
      </c>
      <c r="I1689" s="12" t="str">
        <f t="shared" si="107"/>
        <v>Vilniaus universitetas</v>
      </c>
    </row>
    <row r="1690" spans="1:9" ht="60">
      <c r="A1690" s="11">
        <v>1688</v>
      </c>
      <c r="B1690" s="18" t="str">
        <f t="shared" si="104"/>
        <v>NAUJI GAMYBOS PROCESAI, MEDŽIAGOS IR TECHNOLOGIJOS</v>
      </c>
      <c r="C1690" s="18" t="str">
        <f t="shared" si="105"/>
        <v>Funkcinės medžiagos ir dangos</v>
      </c>
      <c r="D1690" s="18" t="str">
        <f t="shared" si="106"/>
        <v>Moksliniai tyrimai</v>
      </c>
      <c r="E1690" s="104" t="s">
        <v>41</v>
      </c>
      <c r="F1690" s="45" t="s">
        <v>2193</v>
      </c>
      <c r="G1690" s="27" t="s">
        <v>2191</v>
      </c>
      <c r="H1690" s="11">
        <v>32</v>
      </c>
      <c r="I1690" s="12" t="str">
        <f t="shared" si="107"/>
        <v>Vilniaus universitetas</v>
      </c>
    </row>
    <row r="1691" spans="1:9" ht="60">
      <c r="A1691" s="11">
        <v>1689</v>
      </c>
      <c r="B1691" s="18" t="str">
        <f t="shared" si="104"/>
        <v>NAUJI GAMYBOS PROCESAI, MEDŽIAGOS IR TECHNOLOGIJOS</v>
      </c>
      <c r="C1691" s="18" t="str">
        <f t="shared" si="105"/>
        <v>Funkcinės medžiagos ir dangos</v>
      </c>
      <c r="D1691" s="18" t="str">
        <f t="shared" si="106"/>
        <v>Moksliniai tyrimai</v>
      </c>
      <c r="E1691" s="104" t="s">
        <v>41</v>
      </c>
      <c r="F1691" s="45" t="s">
        <v>2113</v>
      </c>
      <c r="G1691" s="27" t="s">
        <v>2114</v>
      </c>
      <c r="H1691" s="11">
        <v>18</v>
      </c>
      <c r="I1691" s="12" t="str">
        <f t="shared" si="107"/>
        <v>Valstybinis mokslinių tyrimų institutas Fizinių ir technologijos mokslų centras</v>
      </c>
    </row>
    <row r="1692" spans="1:9" ht="60">
      <c r="A1692" s="11">
        <v>1690</v>
      </c>
      <c r="B1692" s="18" t="str">
        <f t="shared" si="104"/>
        <v>NAUJI GAMYBOS PROCESAI, MEDŽIAGOS IR TECHNOLOGIJOS</v>
      </c>
      <c r="C1692" s="18" t="str">
        <f t="shared" si="105"/>
        <v>Funkcinės medžiagos ir dangos</v>
      </c>
      <c r="D1692" s="18" t="str">
        <f t="shared" si="106"/>
        <v>Moksliniai tyrimai</v>
      </c>
      <c r="E1692" s="104" t="s">
        <v>41</v>
      </c>
      <c r="F1692" s="45" t="s">
        <v>2190</v>
      </c>
      <c r="G1692" s="27" t="s">
        <v>2191</v>
      </c>
      <c r="H1692" s="11">
        <v>32</v>
      </c>
      <c r="I1692" s="12" t="str">
        <f t="shared" si="107"/>
        <v>Vilniaus universitetas</v>
      </c>
    </row>
    <row r="1693" spans="1:9" ht="75">
      <c r="A1693" s="11">
        <v>1691</v>
      </c>
      <c r="B1693" s="18" t="str">
        <f t="shared" si="104"/>
        <v>NAUJI GAMYBOS PROCESAI, MEDŽIAGOS IR TECHNOLOGIJOS</v>
      </c>
      <c r="C1693" s="18" t="str">
        <f t="shared" si="105"/>
        <v>Funkcinės medžiagos ir dangos</v>
      </c>
      <c r="D1693" s="18" t="str">
        <f t="shared" si="106"/>
        <v>Moksliniai tyrimai</v>
      </c>
      <c r="E1693" s="104" t="s">
        <v>41</v>
      </c>
      <c r="F1693" s="45" t="s">
        <v>2131</v>
      </c>
      <c r="G1693" s="27" t="s">
        <v>2019</v>
      </c>
      <c r="H1693" s="11">
        <v>18</v>
      </c>
      <c r="I1693" s="12" t="str">
        <f t="shared" si="107"/>
        <v>Valstybinis mokslinių tyrimų institutas Fizinių ir technologijos mokslų centras</v>
      </c>
    </row>
    <row r="1694" spans="1:9" ht="75">
      <c r="A1694" s="11">
        <v>1692</v>
      </c>
      <c r="B1694" s="18" t="str">
        <f t="shared" si="104"/>
        <v>NAUJI GAMYBOS PROCESAI, MEDŽIAGOS IR TECHNOLOGIJOS</v>
      </c>
      <c r="C1694" s="18" t="str">
        <f t="shared" si="105"/>
        <v>Funkcinės medžiagos ir dangos</v>
      </c>
      <c r="D1694" s="18" t="str">
        <f t="shared" si="106"/>
        <v>Moksliniai tyrimai</v>
      </c>
      <c r="E1694" s="104" t="s">
        <v>41</v>
      </c>
      <c r="F1694" s="45" t="s">
        <v>2104</v>
      </c>
      <c r="G1694" s="27" t="s">
        <v>2105</v>
      </c>
      <c r="H1694" s="11">
        <v>14</v>
      </c>
      <c r="I1694" s="12" t="str">
        <f t="shared" si="107"/>
        <v>Kauno technikos kolegija</v>
      </c>
    </row>
    <row r="1695" spans="1:9" ht="60">
      <c r="A1695" s="11">
        <v>1693</v>
      </c>
      <c r="B1695" s="18" t="str">
        <f t="shared" si="104"/>
        <v>NAUJI GAMYBOS PROCESAI, MEDŽIAGOS IR TECHNOLOGIJOS</v>
      </c>
      <c r="C1695" s="18" t="str">
        <f t="shared" si="105"/>
        <v>Funkcinės medžiagos ir dangos</v>
      </c>
      <c r="D1695" s="18" t="str">
        <f t="shared" si="106"/>
        <v>Moksliniai tyrimai</v>
      </c>
      <c r="E1695" s="75" t="s">
        <v>41</v>
      </c>
      <c r="F1695" s="81" t="s">
        <v>732</v>
      </c>
      <c r="G1695" s="27" t="s">
        <v>731</v>
      </c>
      <c r="H1695" s="11">
        <v>33</v>
      </c>
      <c r="I1695" s="12" t="str">
        <f t="shared" si="107"/>
        <v>Vilniaus Gedimino technikos universitetas</v>
      </c>
    </row>
    <row r="1696" spans="1:9" ht="60">
      <c r="A1696" s="11">
        <v>1694</v>
      </c>
      <c r="B1696" s="18" t="str">
        <f t="shared" si="104"/>
        <v>NAUJI GAMYBOS PROCESAI, MEDŽIAGOS IR TECHNOLOGIJOS</v>
      </c>
      <c r="C1696" s="18" t="str">
        <f t="shared" si="105"/>
        <v>Funkcinės medžiagos ir dangos</v>
      </c>
      <c r="D1696" s="18" t="str">
        <f t="shared" si="106"/>
        <v>Moksliniai tyrimai</v>
      </c>
      <c r="E1696" s="110" t="s">
        <v>41</v>
      </c>
      <c r="F1696" s="56" t="s">
        <v>2180</v>
      </c>
      <c r="G1696" s="29" t="s">
        <v>230</v>
      </c>
      <c r="H1696" s="11">
        <v>22</v>
      </c>
      <c r="I1696" s="12" t="str">
        <f t="shared" si="107"/>
        <v>VšĮ Kauno technologijos universitetas</v>
      </c>
    </row>
    <row r="1697" spans="1:9" ht="60">
      <c r="A1697" s="11">
        <v>1695</v>
      </c>
      <c r="B1697" s="18" t="str">
        <f t="shared" si="104"/>
        <v>NAUJI GAMYBOS PROCESAI, MEDŽIAGOS IR TECHNOLOGIJOS</v>
      </c>
      <c r="C1697" s="18" t="str">
        <f t="shared" si="105"/>
        <v>Funkcinės medžiagos ir dangos</v>
      </c>
      <c r="D1697" s="18" t="str">
        <f t="shared" si="106"/>
        <v>Techninė galimybių studija</v>
      </c>
      <c r="E1697" s="46" t="s">
        <v>39</v>
      </c>
      <c r="F1697" s="45" t="s">
        <v>557</v>
      </c>
      <c r="G1697" s="27" t="s">
        <v>466</v>
      </c>
      <c r="H1697" s="11">
        <v>33</v>
      </c>
      <c r="I1697" s="12" t="str">
        <f t="shared" si="107"/>
        <v>Vilniaus Gedimino technikos universitetas</v>
      </c>
    </row>
    <row r="1698" spans="1:9" ht="60">
      <c r="A1698" s="11">
        <v>1696</v>
      </c>
      <c r="B1698" s="18" t="str">
        <f t="shared" si="104"/>
        <v>NAUJI GAMYBOS PROCESAI, MEDŽIAGOS IR TECHNOLOGIJOS</v>
      </c>
      <c r="C1698" s="18" t="str">
        <f t="shared" si="105"/>
        <v>Funkcinės medžiagos ir dangos</v>
      </c>
      <c r="D1698" s="18" t="str">
        <f t="shared" si="106"/>
        <v>Techninė galimybių studija</v>
      </c>
      <c r="E1698" s="104" t="s">
        <v>39</v>
      </c>
      <c r="F1698" s="45" t="s">
        <v>2138</v>
      </c>
      <c r="G1698" s="27" t="s">
        <v>1062</v>
      </c>
      <c r="H1698" s="11">
        <v>18</v>
      </c>
      <c r="I1698" s="12" t="str">
        <f t="shared" si="107"/>
        <v>Valstybinis mokslinių tyrimų institutas Fizinių ir technologijos mokslų centras</v>
      </c>
    </row>
    <row r="1699" spans="1:9" ht="75">
      <c r="A1699" s="11">
        <v>1697</v>
      </c>
      <c r="B1699" s="18" t="str">
        <f t="shared" si="104"/>
        <v>NAUJI GAMYBOS PROCESAI, MEDŽIAGOS IR TECHNOLOGIJOS</v>
      </c>
      <c r="C1699" s="18" t="str">
        <f t="shared" si="105"/>
        <v>Funkcinės medžiagos ir dangos</v>
      </c>
      <c r="D1699" s="18" t="str">
        <f t="shared" si="106"/>
        <v>Techninė galimybių studija</v>
      </c>
      <c r="E1699" s="46" t="s">
        <v>39</v>
      </c>
      <c r="F1699" s="45" t="s">
        <v>552</v>
      </c>
      <c r="G1699" s="27" t="s">
        <v>545</v>
      </c>
      <c r="H1699" s="11">
        <v>33</v>
      </c>
      <c r="I1699" s="12" t="str">
        <f t="shared" si="107"/>
        <v>Vilniaus Gedimino technikos universitetas</v>
      </c>
    </row>
    <row r="1700" spans="1:9" ht="60">
      <c r="A1700" s="11">
        <v>1698</v>
      </c>
      <c r="B1700" s="18" t="str">
        <f t="shared" si="104"/>
        <v>NAUJI GAMYBOS PROCESAI, MEDŽIAGOS IR TECHNOLOGIJOS</v>
      </c>
      <c r="C1700" s="18" t="str">
        <f t="shared" si="105"/>
        <v>Funkcinės medžiagos ir dangos</v>
      </c>
      <c r="D1700" s="18" t="str">
        <f t="shared" si="106"/>
        <v>Techninė galimybių studija</v>
      </c>
      <c r="E1700" s="104" t="s">
        <v>39</v>
      </c>
      <c r="F1700" s="45" t="s">
        <v>2130</v>
      </c>
      <c r="G1700" s="27" t="s">
        <v>1447</v>
      </c>
      <c r="H1700" s="11">
        <v>18</v>
      </c>
      <c r="I1700" s="12" t="str">
        <f t="shared" si="107"/>
        <v>Valstybinis mokslinių tyrimų institutas Fizinių ir technologijos mokslų centras</v>
      </c>
    </row>
    <row r="1701" spans="1:9" ht="60">
      <c r="A1701" s="11">
        <v>1699</v>
      </c>
      <c r="B1701" s="18" t="str">
        <f t="shared" si="104"/>
        <v>NAUJI GAMYBOS PROCESAI, MEDŽIAGOS IR TECHNOLOGIJOS</v>
      </c>
      <c r="C1701" s="18" t="str">
        <f t="shared" si="105"/>
        <v>Funkcinės medžiagos ir dangos</v>
      </c>
      <c r="D1701" s="18" t="str">
        <f t="shared" si="106"/>
        <v>Techninė galimybių studija</v>
      </c>
      <c r="E1701" s="104" t="s">
        <v>39</v>
      </c>
      <c r="F1701" s="45" t="s">
        <v>2185</v>
      </c>
      <c r="G1701" s="27" t="s">
        <v>425</v>
      </c>
      <c r="H1701" s="11">
        <v>32</v>
      </c>
      <c r="I1701" s="12" t="str">
        <f t="shared" si="107"/>
        <v>Vilniaus universitetas</v>
      </c>
    </row>
    <row r="1702" spans="1:9" ht="60">
      <c r="A1702" s="11">
        <v>1700</v>
      </c>
      <c r="B1702" s="18" t="str">
        <f t="shared" si="104"/>
        <v>NAUJI GAMYBOS PROCESAI, MEDŽIAGOS IR TECHNOLOGIJOS</v>
      </c>
      <c r="C1702" s="18" t="str">
        <f t="shared" si="105"/>
        <v>Funkcinės medžiagos ir dangos</v>
      </c>
      <c r="D1702" s="18" t="str">
        <f t="shared" si="106"/>
        <v>Techninė galimybių studija</v>
      </c>
      <c r="E1702" s="46" t="s">
        <v>39</v>
      </c>
      <c r="F1702" s="45" t="s">
        <v>555</v>
      </c>
      <c r="G1702" s="27" t="s">
        <v>463</v>
      </c>
      <c r="H1702" s="11">
        <v>33</v>
      </c>
      <c r="I1702" s="12" t="str">
        <f t="shared" si="107"/>
        <v>Vilniaus Gedimino technikos universitetas</v>
      </c>
    </row>
    <row r="1703" spans="1:9" ht="75">
      <c r="A1703" s="11">
        <v>1701</v>
      </c>
      <c r="B1703" s="18" t="str">
        <f t="shared" si="104"/>
        <v>NAUJI GAMYBOS PROCESAI, MEDŽIAGOS IR TECHNOLOGIJOS</v>
      </c>
      <c r="C1703" s="18" t="str">
        <f t="shared" si="105"/>
        <v>Funkcinės medžiagos ir dangos</v>
      </c>
      <c r="D1703" s="18" t="str">
        <f t="shared" si="106"/>
        <v>Techninė galimybių studija</v>
      </c>
      <c r="E1703" s="104" t="s">
        <v>39</v>
      </c>
      <c r="F1703" s="45" t="s">
        <v>2132</v>
      </c>
      <c r="G1703" s="27" t="s">
        <v>313</v>
      </c>
      <c r="H1703" s="11">
        <v>18</v>
      </c>
      <c r="I1703" s="12" t="str">
        <f t="shared" si="107"/>
        <v>Valstybinis mokslinių tyrimų institutas Fizinių ir technologijos mokslų centras</v>
      </c>
    </row>
    <row r="1704" spans="1:9" ht="75">
      <c r="A1704" s="11">
        <v>1702</v>
      </c>
      <c r="B1704" s="18" t="str">
        <f t="shared" si="104"/>
        <v>NAUJI GAMYBOS PROCESAI, MEDŽIAGOS IR TECHNOLOGIJOS</v>
      </c>
      <c r="C1704" s="18" t="str">
        <f t="shared" si="105"/>
        <v>Funkcinės medžiagos ir dangos</v>
      </c>
      <c r="D1704" s="18" t="str">
        <f t="shared" si="106"/>
        <v>Techninė galimybių studija</v>
      </c>
      <c r="E1704" s="75" t="s">
        <v>39</v>
      </c>
      <c r="F1704" s="76" t="s">
        <v>822</v>
      </c>
      <c r="G1704" s="38" t="s">
        <v>512</v>
      </c>
      <c r="H1704" s="11">
        <v>33</v>
      </c>
      <c r="I1704" s="12" t="str">
        <f t="shared" si="107"/>
        <v>Vilniaus Gedimino technikos universitetas</v>
      </c>
    </row>
    <row r="1705" spans="1:9" ht="75">
      <c r="A1705" s="11">
        <v>1703</v>
      </c>
      <c r="B1705" s="18" t="str">
        <f t="shared" si="104"/>
        <v>NAUJI GAMYBOS PROCESAI, MEDŽIAGOS IR TECHNOLOGIJOS</v>
      </c>
      <c r="C1705" s="18" t="str">
        <f t="shared" si="105"/>
        <v>Funkcinės medžiagos ir dangos</v>
      </c>
      <c r="D1705" s="18" t="str">
        <f t="shared" si="106"/>
        <v>Techninė galimybių studija</v>
      </c>
      <c r="E1705" s="75" t="s">
        <v>39</v>
      </c>
      <c r="F1705" s="76" t="s">
        <v>823</v>
      </c>
      <c r="G1705" s="36" t="s">
        <v>512</v>
      </c>
      <c r="H1705" s="11">
        <v>33</v>
      </c>
      <c r="I1705" s="12" t="str">
        <f t="shared" si="107"/>
        <v>Vilniaus Gedimino technikos universitetas</v>
      </c>
    </row>
    <row r="1706" spans="1:9" ht="90">
      <c r="A1706" s="11">
        <v>1704</v>
      </c>
      <c r="B1706" s="18" t="str">
        <f t="shared" si="104"/>
        <v>NAUJI GAMYBOS PROCESAI, MEDŽIAGOS IR TECHNOLOGIJOS</v>
      </c>
      <c r="C1706" s="18" t="str">
        <f t="shared" si="105"/>
        <v>Funkcinės medžiagos ir dangos</v>
      </c>
      <c r="D1706" s="18" t="str">
        <f t="shared" si="106"/>
        <v>Techninė galimybių studija</v>
      </c>
      <c r="E1706" s="70" t="s">
        <v>39</v>
      </c>
      <c r="F1706" s="71" t="s">
        <v>775</v>
      </c>
      <c r="G1706" s="34" t="s">
        <v>776</v>
      </c>
      <c r="H1706" s="11">
        <v>33</v>
      </c>
      <c r="I1706" s="12" t="str">
        <f t="shared" si="107"/>
        <v>Vilniaus Gedimino technikos universitetas</v>
      </c>
    </row>
    <row r="1707" spans="1:9" ht="75">
      <c r="A1707" s="11">
        <v>1705</v>
      </c>
      <c r="B1707" s="18" t="str">
        <f t="shared" si="104"/>
        <v>NAUJI GAMYBOS PROCESAI, MEDŽIAGOS IR TECHNOLOGIJOS</v>
      </c>
      <c r="C1707" s="18" t="str">
        <f t="shared" si="105"/>
        <v>Funkcinės medžiagos ir dangos</v>
      </c>
      <c r="D1707" s="18" t="str">
        <f t="shared" si="106"/>
        <v>Techninė galimybių studija</v>
      </c>
      <c r="E1707" s="46" t="s">
        <v>39</v>
      </c>
      <c r="F1707" s="45" t="s">
        <v>553</v>
      </c>
      <c r="G1707" s="27" t="s">
        <v>477</v>
      </c>
      <c r="H1707" s="11">
        <v>33</v>
      </c>
      <c r="I1707" s="12" t="str">
        <f t="shared" si="107"/>
        <v>Vilniaus Gedimino technikos universitetas</v>
      </c>
    </row>
    <row r="1708" spans="1:9" ht="105">
      <c r="A1708" s="11">
        <v>1706</v>
      </c>
      <c r="B1708" s="18" t="str">
        <f t="shared" si="104"/>
        <v>NAUJI GAMYBOS PROCESAI, MEDŽIAGOS IR TECHNOLOGIJOS</v>
      </c>
      <c r="C1708" s="18" t="str">
        <f t="shared" si="105"/>
        <v>Funkcinės medžiagos ir dangos</v>
      </c>
      <c r="D1708" s="18" t="str">
        <f t="shared" si="106"/>
        <v>Techninė galimybių studija</v>
      </c>
      <c r="E1708" s="104" t="s">
        <v>39</v>
      </c>
      <c r="F1708" s="45" t="s">
        <v>2188</v>
      </c>
      <c r="G1708" s="27" t="s">
        <v>2189</v>
      </c>
      <c r="H1708" s="11">
        <v>32</v>
      </c>
      <c r="I1708" s="12" t="str">
        <f t="shared" si="107"/>
        <v>Vilniaus universitetas</v>
      </c>
    </row>
    <row r="1709" spans="1:9" ht="75">
      <c r="A1709" s="11">
        <v>1707</v>
      </c>
      <c r="B1709" s="18" t="str">
        <f t="shared" si="104"/>
        <v>NAUJI GAMYBOS PROCESAI, MEDŽIAGOS IR TECHNOLOGIJOS</v>
      </c>
      <c r="C1709" s="18" t="str">
        <f t="shared" si="105"/>
        <v>Funkcinės medžiagos ir dangos</v>
      </c>
      <c r="D1709" s="18" t="str">
        <f t="shared" si="106"/>
        <v>Techninė galimybių studija</v>
      </c>
      <c r="E1709" s="46" t="s">
        <v>39</v>
      </c>
      <c r="F1709" s="45" t="s">
        <v>554</v>
      </c>
      <c r="G1709" s="27" t="s">
        <v>547</v>
      </c>
      <c r="H1709" s="11">
        <v>33</v>
      </c>
      <c r="I1709" s="12" t="str">
        <f t="shared" si="107"/>
        <v>Vilniaus Gedimino technikos universitetas</v>
      </c>
    </row>
    <row r="1710" spans="1:9" ht="60">
      <c r="A1710" s="11">
        <v>1708</v>
      </c>
      <c r="B1710" s="18" t="str">
        <f t="shared" si="104"/>
        <v>NAUJI GAMYBOS PROCESAI, MEDŽIAGOS IR TECHNOLOGIJOS</v>
      </c>
      <c r="C1710" s="18" t="str">
        <f t="shared" si="105"/>
        <v>Funkcinės medžiagos ir dangos</v>
      </c>
      <c r="D1710" s="18" t="str">
        <f t="shared" si="106"/>
        <v>Techninė galimybių studija</v>
      </c>
      <c r="E1710" s="105" t="s">
        <v>39</v>
      </c>
      <c r="F1710" s="45" t="s">
        <v>2195</v>
      </c>
      <c r="G1710" s="27" t="s">
        <v>2196</v>
      </c>
      <c r="H1710" s="11">
        <v>32</v>
      </c>
      <c r="I1710" s="12" t="str">
        <f t="shared" si="107"/>
        <v>Vilniaus universitetas</v>
      </c>
    </row>
    <row r="1711" spans="1:9" ht="60">
      <c r="A1711" s="11">
        <v>1709</v>
      </c>
      <c r="B1711" s="18" t="str">
        <f t="shared" si="104"/>
        <v>NAUJI GAMYBOS PROCESAI, MEDŽIAGOS IR TECHNOLOGIJOS</v>
      </c>
      <c r="C1711" s="18" t="str">
        <f t="shared" si="105"/>
        <v>Funkcinės medžiagos ir dangos</v>
      </c>
      <c r="D1711" s="18" t="str">
        <f t="shared" si="106"/>
        <v>Techninė galimybių studija</v>
      </c>
      <c r="E1711" s="46" t="s">
        <v>39</v>
      </c>
      <c r="F1711" s="45" t="s">
        <v>528</v>
      </c>
      <c r="G1711" s="27" t="s">
        <v>464</v>
      </c>
      <c r="H1711" s="11">
        <v>33</v>
      </c>
      <c r="I1711" s="12" t="str">
        <f t="shared" si="107"/>
        <v>Vilniaus Gedimino technikos universitetas</v>
      </c>
    </row>
    <row r="1712" spans="1:9" ht="75">
      <c r="A1712" s="11">
        <v>1710</v>
      </c>
      <c r="B1712" s="18" t="str">
        <f t="shared" si="104"/>
        <v>NAUJI GAMYBOS PROCESAI, MEDŽIAGOS IR TECHNOLOGIJOS</v>
      </c>
      <c r="C1712" s="18" t="str">
        <f t="shared" si="105"/>
        <v>Funkcinės medžiagos ir dangos</v>
      </c>
      <c r="D1712" s="18" t="str">
        <f t="shared" si="106"/>
        <v>Techninė galimybių studija</v>
      </c>
      <c r="E1712" s="110" t="s">
        <v>39</v>
      </c>
      <c r="F1712" s="56" t="s">
        <v>2184</v>
      </c>
      <c r="G1712" s="29" t="s">
        <v>230</v>
      </c>
      <c r="H1712" s="11">
        <v>22</v>
      </c>
      <c r="I1712" s="12" t="str">
        <f t="shared" si="107"/>
        <v>VšĮ Kauno technologijos universitetas</v>
      </c>
    </row>
    <row r="1713" spans="1:9" ht="75">
      <c r="A1713" s="11">
        <v>1711</v>
      </c>
      <c r="B1713" s="18" t="str">
        <f t="shared" si="104"/>
        <v>NAUJI GAMYBOS PROCESAI, MEDŽIAGOS IR TECHNOLOGIJOS</v>
      </c>
      <c r="C1713" s="18" t="str">
        <f t="shared" si="105"/>
        <v>Konstrukcinės ir kompozitinės medžiagos</v>
      </c>
      <c r="D1713" s="18" t="str">
        <f t="shared" si="106"/>
        <v>Eksperimentinė plėtra</v>
      </c>
      <c r="E1713" s="110" t="s">
        <v>43</v>
      </c>
      <c r="F1713" s="58" t="s">
        <v>2326</v>
      </c>
      <c r="G1713" s="29" t="s">
        <v>230</v>
      </c>
      <c r="H1713" s="11">
        <v>22</v>
      </c>
      <c r="I1713" s="12" t="str">
        <f t="shared" si="107"/>
        <v>VšĮ Kauno technologijos universitetas</v>
      </c>
    </row>
    <row r="1714" spans="1:9" ht="75">
      <c r="A1714" s="11">
        <v>1712</v>
      </c>
      <c r="B1714" s="18" t="str">
        <f t="shared" si="104"/>
        <v>NAUJI GAMYBOS PROCESAI, MEDŽIAGOS IR TECHNOLOGIJOS</v>
      </c>
      <c r="C1714" s="18" t="str">
        <f t="shared" si="105"/>
        <v>Konstrukcinės ir kompozitinės medžiagos</v>
      </c>
      <c r="D1714" s="18" t="str">
        <f t="shared" si="106"/>
        <v>Eksperimentinė plėtra</v>
      </c>
      <c r="E1714" s="46" t="s">
        <v>43</v>
      </c>
      <c r="F1714" s="63" t="s">
        <v>789</v>
      </c>
      <c r="G1714" s="27" t="s">
        <v>786</v>
      </c>
      <c r="H1714" s="11">
        <v>33</v>
      </c>
      <c r="I1714" s="12" t="str">
        <f t="shared" si="107"/>
        <v>Vilniaus Gedimino technikos universitetas</v>
      </c>
    </row>
    <row r="1715" spans="1:9" ht="75">
      <c r="A1715" s="11">
        <v>1713</v>
      </c>
      <c r="B1715" s="18" t="str">
        <f t="shared" si="104"/>
        <v>NAUJI GAMYBOS PROCESAI, MEDŽIAGOS IR TECHNOLOGIJOS</v>
      </c>
      <c r="C1715" s="18" t="str">
        <f t="shared" si="105"/>
        <v>Konstrukcinės ir kompozitinės medžiagos</v>
      </c>
      <c r="D1715" s="18" t="str">
        <f t="shared" si="106"/>
        <v>Eksperimentinė plėtra</v>
      </c>
      <c r="E1715" s="84" t="s">
        <v>43</v>
      </c>
      <c r="F1715" s="85" t="s">
        <v>797</v>
      </c>
      <c r="G1715" s="35" t="s">
        <v>796</v>
      </c>
      <c r="H1715" s="11">
        <v>33</v>
      </c>
      <c r="I1715" s="12" t="str">
        <f t="shared" si="107"/>
        <v>Vilniaus Gedimino technikos universitetas</v>
      </c>
    </row>
    <row r="1716" spans="1:9" ht="60">
      <c r="A1716" s="11">
        <v>1714</v>
      </c>
      <c r="B1716" s="18" t="str">
        <f t="shared" si="104"/>
        <v>NAUJI GAMYBOS PROCESAI, MEDŽIAGOS IR TECHNOLOGIJOS</v>
      </c>
      <c r="C1716" s="18" t="str">
        <f t="shared" si="105"/>
        <v>Konstrukcinės ir kompozitinės medžiagos</v>
      </c>
      <c r="D1716" s="18" t="str">
        <f t="shared" si="106"/>
        <v>Eksperimentinė plėtra</v>
      </c>
      <c r="E1716" s="44" t="s">
        <v>43</v>
      </c>
      <c r="F1716" s="89" t="s">
        <v>556</v>
      </c>
      <c r="G1716" s="27" t="s">
        <v>466</v>
      </c>
      <c r="H1716" s="11">
        <v>33</v>
      </c>
      <c r="I1716" s="12" t="str">
        <f t="shared" si="107"/>
        <v>Vilniaus Gedimino technikos universitetas</v>
      </c>
    </row>
    <row r="1717" spans="1:9" ht="75">
      <c r="A1717" s="11">
        <v>1715</v>
      </c>
      <c r="B1717" s="18" t="str">
        <f t="shared" si="104"/>
        <v>NAUJI GAMYBOS PROCESAI, MEDŽIAGOS IR TECHNOLOGIJOS</v>
      </c>
      <c r="C1717" s="18" t="str">
        <f t="shared" si="105"/>
        <v>Konstrukcinės ir kompozitinės medžiagos</v>
      </c>
      <c r="D1717" s="18" t="str">
        <f t="shared" si="106"/>
        <v>Eksperimentinė plėtra</v>
      </c>
      <c r="E1717" s="46" t="s">
        <v>43</v>
      </c>
      <c r="F1717" s="45" t="s">
        <v>653</v>
      </c>
      <c r="G1717" s="27" t="s">
        <v>498</v>
      </c>
      <c r="H1717" s="11">
        <v>33</v>
      </c>
      <c r="I1717" s="12" t="str">
        <f t="shared" si="107"/>
        <v>Vilniaus Gedimino technikos universitetas</v>
      </c>
    </row>
    <row r="1718" spans="1:9" ht="60">
      <c r="A1718" s="11">
        <v>1716</v>
      </c>
      <c r="B1718" s="18" t="str">
        <f t="shared" si="104"/>
        <v>NAUJI GAMYBOS PROCESAI, MEDŽIAGOS IR TECHNOLOGIJOS</v>
      </c>
      <c r="C1718" s="18" t="str">
        <f t="shared" si="105"/>
        <v>Konstrukcinės ir kompozitinės medžiagos</v>
      </c>
      <c r="D1718" s="18" t="str">
        <f t="shared" si="106"/>
        <v>Eksperimentinė plėtra</v>
      </c>
      <c r="E1718" s="44" t="s">
        <v>43</v>
      </c>
      <c r="F1718" s="43" t="s">
        <v>758</v>
      </c>
      <c r="G1718" s="30" t="s">
        <v>753</v>
      </c>
      <c r="H1718" s="11">
        <v>33</v>
      </c>
      <c r="I1718" s="12" t="str">
        <f t="shared" si="107"/>
        <v>Vilniaus Gedimino technikos universitetas</v>
      </c>
    </row>
    <row r="1719" spans="1:9" ht="60">
      <c r="A1719" s="11">
        <v>1717</v>
      </c>
      <c r="B1719" s="18" t="str">
        <f t="shared" si="104"/>
        <v>NAUJI GAMYBOS PROCESAI, MEDŽIAGOS IR TECHNOLOGIJOS</v>
      </c>
      <c r="C1719" s="18" t="str">
        <f t="shared" si="105"/>
        <v>Konstrukcinės ir kompozitinės medžiagos</v>
      </c>
      <c r="D1719" s="18" t="str">
        <f t="shared" si="106"/>
        <v>Eksperimentinė plėtra</v>
      </c>
      <c r="E1719" s="44" t="s">
        <v>43</v>
      </c>
      <c r="F1719" s="43" t="s">
        <v>755</v>
      </c>
      <c r="G1719" s="30" t="s">
        <v>753</v>
      </c>
      <c r="H1719" s="11">
        <v>33</v>
      </c>
      <c r="I1719" s="12" t="str">
        <f t="shared" si="107"/>
        <v>Vilniaus Gedimino technikos universitetas</v>
      </c>
    </row>
    <row r="1720" spans="1:9" ht="120">
      <c r="A1720" s="11">
        <v>1718</v>
      </c>
      <c r="B1720" s="18" t="str">
        <f t="shared" si="104"/>
        <v>NAUJI GAMYBOS PROCESAI, MEDŽIAGOS IR TECHNOLOGIJOS</v>
      </c>
      <c r="C1720" s="18" t="str">
        <f t="shared" si="105"/>
        <v>Konstrukcinės ir kompozitinės medžiagos</v>
      </c>
      <c r="D1720" s="18" t="str">
        <f t="shared" si="106"/>
        <v>Eksperimentinė plėtra</v>
      </c>
      <c r="E1720" s="110" t="s">
        <v>43</v>
      </c>
      <c r="F1720" s="56" t="s">
        <v>2335</v>
      </c>
      <c r="G1720" s="29" t="s">
        <v>230</v>
      </c>
      <c r="H1720" s="11">
        <v>22</v>
      </c>
      <c r="I1720" s="12" t="str">
        <f t="shared" si="107"/>
        <v>VšĮ Kauno technologijos universitetas</v>
      </c>
    </row>
    <row r="1721" spans="1:9" ht="60">
      <c r="A1721" s="11">
        <v>1719</v>
      </c>
      <c r="B1721" s="18" t="str">
        <f t="shared" si="104"/>
        <v>NAUJI GAMYBOS PROCESAI, MEDŽIAGOS IR TECHNOLOGIJOS</v>
      </c>
      <c r="C1721" s="18" t="str">
        <f t="shared" si="105"/>
        <v>Konstrukcinės ir kompozitinės medžiagos</v>
      </c>
      <c r="D1721" s="18" t="str">
        <f t="shared" si="106"/>
        <v>Eksperimentinė plėtra</v>
      </c>
      <c r="E1721" s="44" t="s">
        <v>43</v>
      </c>
      <c r="F1721" s="43" t="s">
        <v>761</v>
      </c>
      <c r="G1721" s="30" t="s">
        <v>753</v>
      </c>
      <c r="H1721" s="11">
        <v>33</v>
      </c>
      <c r="I1721" s="12" t="str">
        <f t="shared" si="107"/>
        <v>Vilniaus Gedimino technikos universitetas</v>
      </c>
    </row>
    <row r="1722" spans="1:9" ht="75">
      <c r="A1722" s="11">
        <v>1720</v>
      </c>
      <c r="B1722" s="18" t="str">
        <f t="shared" si="104"/>
        <v>NAUJI GAMYBOS PROCESAI, MEDŽIAGOS IR TECHNOLOGIJOS</v>
      </c>
      <c r="C1722" s="18" t="str">
        <f t="shared" si="105"/>
        <v>Konstrukcinės ir kompozitinės medžiagos</v>
      </c>
      <c r="D1722" s="18" t="str">
        <f t="shared" si="106"/>
        <v>Eksperimentinė plėtra</v>
      </c>
      <c r="E1722" s="75" t="s">
        <v>43</v>
      </c>
      <c r="F1722" s="88" t="s">
        <v>826</v>
      </c>
      <c r="G1722" s="36" t="s">
        <v>512</v>
      </c>
      <c r="H1722" s="11">
        <v>33</v>
      </c>
      <c r="I1722" s="12" t="str">
        <f t="shared" si="107"/>
        <v>Vilniaus Gedimino technikos universitetas</v>
      </c>
    </row>
    <row r="1723" spans="1:9" ht="60">
      <c r="A1723" s="11">
        <v>1721</v>
      </c>
      <c r="B1723" s="18" t="str">
        <f t="shared" si="104"/>
        <v>NAUJI GAMYBOS PROCESAI, MEDŽIAGOS IR TECHNOLOGIJOS</v>
      </c>
      <c r="C1723" s="18" t="str">
        <f t="shared" si="105"/>
        <v>Konstrukcinės ir kompozitinės medžiagos</v>
      </c>
      <c r="D1723" s="18" t="str">
        <f t="shared" si="106"/>
        <v>Eksperimentinė plėtra</v>
      </c>
      <c r="E1723" s="110" t="s">
        <v>43</v>
      </c>
      <c r="F1723" s="56" t="s">
        <v>2332</v>
      </c>
      <c r="G1723" s="29" t="s">
        <v>230</v>
      </c>
      <c r="H1723" s="11">
        <v>22</v>
      </c>
      <c r="I1723" s="12" t="str">
        <f t="shared" si="107"/>
        <v>VšĮ Kauno technologijos universitetas</v>
      </c>
    </row>
    <row r="1724" spans="1:9" ht="60">
      <c r="A1724" s="11">
        <v>1722</v>
      </c>
      <c r="B1724" s="18" t="str">
        <f t="shared" si="104"/>
        <v>NAUJI GAMYBOS PROCESAI, MEDŽIAGOS IR TECHNOLOGIJOS</v>
      </c>
      <c r="C1724" s="18" t="str">
        <f t="shared" si="105"/>
        <v>Konstrukcinės ir kompozitinės medžiagos</v>
      </c>
      <c r="D1724" s="18" t="str">
        <f t="shared" si="106"/>
        <v>Eksperimentinė plėtra</v>
      </c>
      <c r="E1724" s="68" t="s">
        <v>43</v>
      </c>
      <c r="F1724" s="63" t="s">
        <v>808</v>
      </c>
      <c r="G1724" s="28" t="s">
        <v>622</v>
      </c>
      <c r="H1724" s="11">
        <v>33</v>
      </c>
      <c r="I1724" s="12" t="str">
        <f t="shared" si="107"/>
        <v>Vilniaus Gedimino technikos universitetas</v>
      </c>
    </row>
    <row r="1725" spans="1:9" ht="75">
      <c r="A1725" s="11">
        <v>1723</v>
      </c>
      <c r="B1725" s="18" t="str">
        <f t="shared" si="104"/>
        <v>NAUJI GAMYBOS PROCESAI, MEDŽIAGOS IR TECHNOLOGIJOS</v>
      </c>
      <c r="C1725" s="18" t="str">
        <f t="shared" si="105"/>
        <v>Konstrukcinės ir kompozitinės medžiagos</v>
      </c>
      <c r="D1725" s="18" t="str">
        <f t="shared" si="106"/>
        <v>Eksperimentinė plėtra</v>
      </c>
      <c r="E1725" s="46" t="s">
        <v>43</v>
      </c>
      <c r="F1725" s="45" t="s">
        <v>666</v>
      </c>
      <c r="G1725" s="27" t="s">
        <v>667</v>
      </c>
      <c r="H1725" s="11">
        <v>33</v>
      </c>
      <c r="I1725" s="12" t="str">
        <f t="shared" si="107"/>
        <v>Vilniaus Gedimino technikos universitetas</v>
      </c>
    </row>
    <row r="1726" spans="1:9" ht="75">
      <c r="A1726" s="11">
        <v>1724</v>
      </c>
      <c r="B1726" s="18" t="str">
        <f t="shared" si="104"/>
        <v>NAUJI GAMYBOS PROCESAI, MEDŽIAGOS IR TECHNOLOGIJOS</v>
      </c>
      <c r="C1726" s="18" t="str">
        <f t="shared" si="105"/>
        <v>Konstrukcinės ir kompozitinės medžiagos</v>
      </c>
      <c r="D1726" s="18" t="str">
        <f t="shared" si="106"/>
        <v>Eksperimentinė plėtra</v>
      </c>
      <c r="E1726" s="84" t="s">
        <v>43</v>
      </c>
      <c r="F1726" s="85" t="s">
        <v>803</v>
      </c>
      <c r="G1726" s="35" t="s">
        <v>796</v>
      </c>
      <c r="H1726" s="11">
        <v>33</v>
      </c>
      <c r="I1726" s="12" t="str">
        <f t="shared" si="107"/>
        <v>Vilniaus Gedimino technikos universitetas</v>
      </c>
    </row>
    <row r="1727" spans="1:9" ht="60">
      <c r="A1727" s="11">
        <v>1725</v>
      </c>
      <c r="B1727" s="18" t="str">
        <f t="shared" si="104"/>
        <v>NAUJI GAMYBOS PROCESAI, MEDŽIAGOS IR TECHNOLOGIJOS</v>
      </c>
      <c r="C1727" s="18" t="str">
        <f t="shared" si="105"/>
        <v>Konstrukcinės ir kompozitinės medžiagos</v>
      </c>
      <c r="D1727" s="18" t="str">
        <f t="shared" si="106"/>
        <v>Eksperimentinė plėtra</v>
      </c>
      <c r="E1727" s="104" t="s">
        <v>43</v>
      </c>
      <c r="F1727" s="45" t="s">
        <v>2278</v>
      </c>
      <c r="G1727" s="27" t="s">
        <v>2279</v>
      </c>
      <c r="H1727" s="11">
        <v>14</v>
      </c>
      <c r="I1727" s="12" t="str">
        <f t="shared" si="107"/>
        <v>Kauno technikos kolegija</v>
      </c>
    </row>
    <row r="1728" spans="1:9" ht="60">
      <c r="A1728" s="11">
        <v>1726</v>
      </c>
      <c r="B1728" s="18" t="str">
        <f t="shared" si="104"/>
        <v>NAUJI GAMYBOS PROCESAI, MEDŽIAGOS IR TECHNOLOGIJOS</v>
      </c>
      <c r="C1728" s="18" t="str">
        <f t="shared" si="105"/>
        <v>Konstrukcinės ir kompozitinės medžiagos</v>
      </c>
      <c r="D1728" s="18" t="str">
        <f t="shared" si="106"/>
        <v>Eksperimentinė plėtra</v>
      </c>
      <c r="E1728" s="46" t="s">
        <v>43</v>
      </c>
      <c r="F1728" s="45" t="s">
        <v>654</v>
      </c>
      <c r="G1728" s="27" t="s">
        <v>608</v>
      </c>
      <c r="H1728" s="11">
        <v>33</v>
      </c>
      <c r="I1728" s="12" t="str">
        <f t="shared" si="107"/>
        <v>Vilniaus Gedimino technikos universitetas</v>
      </c>
    </row>
    <row r="1729" spans="1:9" ht="105">
      <c r="A1729" s="11">
        <v>1727</v>
      </c>
      <c r="B1729" s="18" t="str">
        <f t="shared" si="104"/>
        <v>NAUJI GAMYBOS PROCESAI, MEDŽIAGOS IR TECHNOLOGIJOS</v>
      </c>
      <c r="C1729" s="18" t="str">
        <f t="shared" si="105"/>
        <v>Konstrukcinės ir kompozitinės medžiagos</v>
      </c>
      <c r="D1729" s="18" t="str">
        <f t="shared" si="106"/>
        <v>Eksperimentinė plėtra</v>
      </c>
      <c r="E1729" s="110" t="s">
        <v>43</v>
      </c>
      <c r="F1729" s="56" t="s">
        <v>2368</v>
      </c>
      <c r="G1729" s="29" t="s">
        <v>230</v>
      </c>
      <c r="H1729" s="11">
        <v>22</v>
      </c>
      <c r="I1729" s="12" t="str">
        <f t="shared" si="107"/>
        <v>VšĮ Kauno technologijos universitetas</v>
      </c>
    </row>
    <row r="1730" spans="1:9" ht="94.5">
      <c r="A1730" s="11">
        <v>1728</v>
      </c>
      <c r="B1730" s="18" t="str">
        <f t="shared" si="104"/>
        <v>NAUJI GAMYBOS PROCESAI, MEDŽIAGOS IR TECHNOLOGIJOS</v>
      </c>
      <c r="C1730" s="18" t="str">
        <f t="shared" si="105"/>
        <v>Konstrukcinės ir kompozitinės medžiagos</v>
      </c>
      <c r="D1730" s="18" t="str">
        <f t="shared" si="106"/>
        <v>Eksperimentinė plėtra</v>
      </c>
      <c r="E1730" s="110" t="s">
        <v>43</v>
      </c>
      <c r="F1730" s="113" t="s">
        <v>2327</v>
      </c>
      <c r="G1730" s="29" t="s">
        <v>230</v>
      </c>
      <c r="H1730" s="11">
        <v>22</v>
      </c>
      <c r="I1730" s="12" t="str">
        <f t="shared" si="107"/>
        <v>VšĮ Kauno technologijos universitetas</v>
      </c>
    </row>
    <row r="1731" spans="1:9" ht="75">
      <c r="A1731" s="11">
        <v>1729</v>
      </c>
      <c r="B1731" s="18" t="str">
        <f t="shared" ref="B1731:B1794" si="108">IF(ISBLANK(E1731), ,VLOOKUP(E1731, Kodai,2, FALSE))</f>
        <v>NAUJI GAMYBOS PROCESAI, MEDŽIAGOS IR TECHNOLOGIJOS</v>
      </c>
      <c r="C1731" s="18" t="str">
        <f t="shared" ref="C1731:C1794" si="109">IF(ISBLANK(E1731), ,VLOOKUP(E1731, Kodai,3, FALSE))</f>
        <v>Konstrukcinės ir kompozitinės medžiagos</v>
      </c>
      <c r="D1731" s="18" t="str">
        <f t="shared" ref="D1731:D1794" si="110">IF(ISBLANK(E1731), ,VLOOKUP(E1731, Kodai,4, FALSE))</f>
        <v>Eksperimentinė plėtra</v>
      </c>
      <c r="E1731" s="46" t="s">
        <v>43</v>
      </c>
      <c r="F1731" s="45" t="s">
        <v>637</v>
      </c>
      <c r="G1731" s="27" t="s">
        <v>638</v>
      </c>
      <c r="H1731" s="11">
        <v>33</v>
      </c>
      <c r="I1731" s="12" t="str">
        <f t="shared" ref="I1731:I1794" si="111">IF(ISBLANK(H1731), ,VLOOKUP(H1731, Institucijos,2, FALSE))</f>
        <v>Vilniaus Gedimino technikos universitetas</v>
      </c>
    </row>
    <row r="1732" spans="1:9" ht="60">
      <c r="A1732" s="11">
        <v>1730</v>
      </c>
      <c r="B1732" s="18" t="str">
        <f t="shared" si="108"/>
        <v>NAUJI GAMYBOS PROCESAI, MEDŽIAGOS IR TECHNOLOGIJOS</v>
      </c>
      <c r="C1732" s="18" t="str">
        <f t="shared" si="109"/>
        <v>Konstrukcinės ir kompozitinės medžiagos</v>
      </c>
      <c r="D1732" s="18" t="str">
        <f t="shared" si="110"/>
        <v>Eksperimentinė plėtra</v>
      </c>
      <c r="E1732" s="110" t="s">
        <v>43</v>
      </c>
      <c r="F1732" s="56" t="s">
        <v>2331</v>
      </c>
      <c r="G1732" s="29" t="s">
        <v>230</v>
      </c>
      <c r="H1732" s="11">
        <v>22</v>
      </c>
      <c r="I1732" s="12" t="str">
        <f t="shared" si="111"/>
        <v>VšĮ Kauno technologijos universitetas</v>
      </c>
    </row>
    <row r="1733" spans="1:9" ht="60">
      <c r="A1733" s="11">
        <v>1731</v>
      </c>
      <c r="B1733" s="18" t="str">
        <f t="shared" si="108"/>
        <v>NAUJI GAMYBOS PROCESAI, MEDŽIAGOS IR TECHNOLOGIJOS</v>
      </c>
      <c r="C1733" s="18" t="str">
        <f t="shared" si="109"/>
        <v>Konstrukcinės ir kompozitinės medžiagos</v>
      </c>
      <c r="D1733" s="18" t="str">
        <f t="shared" si="110"/>
        <v>Eksperimentinė plėtra</v>
      </c>
      <c r="E1733" s="110" t="s">
        <v>43</v>
      </c>
      <c r="F1733" s="56" t="s">
        <v>2363</v>
      </c>
      <c r="G1733" s="29" t="s">
        <v>230</v>
      </c>
      <c r="H1733" s="11">
        <v>22</v>
      </c>
      <c r="I1733" s="12" t="str">
        <f t="shared" si="111"/>
        <v>VšĮ Kauno technologijos universitetas</v>
      </c>
    </row>
    <row r="1734" spans="1:9" ht="60">
      <c r="A1734" s="11">
        <v>1732</v>
      </c>
      <c r="B1734" s="18" t="str">
        <f t="shared" si="108"/>
        <v>NAUJI GAMYBOS PROCESAI, MEDŽIAGOS IR TECHNOLOGIJOS</v>
      </c>
      <c r="C1734" s="18" t="str">
        <f t="shared" si="109"/>
        <v>Konstrukcinės ir kompozitinės medžiagos</v>
      </c>
      <c r="D1734" s="18" t="str">
        <f t="shared" si="110"/>
        <v>Eksperimentinė plėtra</v>
      </c>
      <c r="E1734" s="44" t="s">
        <v>43</v>
      </c>
      <c r="F1734" s="89" t="s">
        <v>784</v>
      </c>
      <c r="G1734" s="27" t="s">
        <v>466</v>
      </c>
      <c r="H1734" s="11">
        <v>33</v>
      </c>
      <c r="I1734" s="12" t="str">
        <f t="shared" si="111"/>
        <v>Vilniaus Gedimino technikos universitetas</v>
      </c>
    </row>
    <row r="1735" spans="1:9" ht="60">
      <c r="A1735" s="11">
        <v>1733</v>
      </c>
      <c r="B1735" s="18" t="str">
        <f t="shared" si="108"/>
        <v>NAUJI GAMYBOS PROCESAI, MEDŽIAGOS IR TECHNOLOGIJOS</v>
      </c>
      <c r="C1735" s="18" t="str">
        <f t="shared" si="109"/>
        <v>Konstrukcinės ir kompozitinės medžiagos</v>
      </c>
      <c r="D1735" s="18" t="str">
        <f t="shared" si="110"/>
        <v>Eksperimentinė plėtra</v>
      </c>
      <c r="E1735" s="104" t="s">
        <v>43</v>
      </c>
      <c r="F1735" s="45" t="s">
        <v>2322</v>
      </c>
      <c r="G1735" s="27" t="s">
        <v>1062</v>
      </c>
      <c r="H1735" s="11">
        <v>18</v>
      </c>
      <c r="I1735" s="12" t="str">
        <f t="shared" si="111"/>
        <v>Valstybinis mokslinių tyrimų institutas Fizinių ir technologijos mokslų centras</v>
      </c>
    </row>
    <row r="1736" spans="1:9" ht="135">
      <c r="A1736" s="11">
        <v>1734</v>
      </c>
      <c r="B1736" s="18" t="str">
        <f t="shared" si="108"/>
        <v>NAUJI GAMYBOS PROCESAI, MEDŽIAGOS IR TECHNOLOGIJOS</v>
      </c>
      <c r="C1736" s="18" t="str">
        <f t="shared" si="109"/>
        <v>Konstrukcinės ir kompozitinės medžiagos</v>
      </c>
      <c r="D1736" s="18" t="str">
        <f t="shared" si="110"/>
        <v>Eksperimentinė plėtra</v>
      </c>
      <c r="E1736" s="110" t="s">
        <v>43</v>
      </c>
      <c r="F1736" s="58" t="s">
        <v>2370</v>
      </c>
      <c r="G1736" s="29" t="s">
        <v>230</v>
      </c>
      <c r="H1736" s="11">
        <v>22</v>
      </c>
      <c r="I1736" s="12" t="str">
        <f t="shared" si="111"/>
        <v>VšĮ Kauno technologijos universitetas</v>
      </c>
    </row>
    <row r="1737" spans="1:9" ht="75">
      <c r="A1737" s="11">
        <v>1735</v>
      </c>
      <c r="B1737" s="18" t="str">
        <f t="shared" si="108"/>
        <v>NAUJI GAMYBOS PROCESAI, MEDŽIAGOS IR TECHNOLOGIJOS</v>
      </c>
      <c r="C1737" s="18" t="str">
        <f t="shared" si="109"/>
        <v>Konstrukcinės ir kompozitinės medžiagos</v>
      </c>
      <c r="D1737" s="18" t="str">
        <f t="shared" si="110"/>
        <v>Eksperimentinė plėtra</v>
      </c>
      <c r="E1737" s="84" t="s">
        <v>43</v>
      </c>
      <c r="F1737" s="85" t="s">
        <v>800</v>
      </c>
      <c r="G1737" s="35" t="s">
        <v>796</v>
      </c>
      <c r="H1737" s="11">
        <v>33</v>
      </c>
      <c r="I1737" s="12" t="str">
        <f t="shared" si="111"/>
        <v>Vilniaus Gedimino technikos universitetas</v>
      </c>
    </row>
    <row r="1738" spans="1:9" ht="75">
      <c r="A1738" s="11">
        <v>1736</v>
      </c>
      <c r="B1738" s="18" t="str">
        <f t="shared" si="108"/>
        <v>NAUJI GAMYBOS PROCESAI, MEDŽIAGOS IR TECHNOLOGIJOS</v>
      </c>
      <c r="C1738" s="18" t="str">
        <f t="shared" si="109"/>
        <v>Konstrukcinės ir kompozitinės medžiagos</v>
      </c>
      <c r="D1738" s="18" t="str">
        <f t="shared" si="110"/>
        <v>Eksperimentinė plėtra</v>
      </c>
      <c r="E1738" s="46" t="s">
        <v>43</v>
      </c>
      <c r="F1738" s="45" t="s">
        <v>639</v>
      </c>
      <c r="G1738" s="27" t="s">
        <v>638</v>
      </c>
      <c r="H1738" s="11">
        <v>33</v>
      </c>
      <c r="I1738" s="12" t="str">
        <f t="shared" si="111"/>
        <v>Vilniaus Gedimino technikos universitetas</v>
      </c>
    </row>
    <row r="1739" spans="1:9" ht="75">
      <c r="A1739" s="11">
        <v>1737</v>
      </c>
      <c r="B1739" s="18" t="str">
        <f t="shared" si="108"/>
        <v>NAUJI GAMYBOS PROCESAI, MEDŽIAGOS IR TECHNOLOGIJOS</v>
      </c>
      <c r="C1739" s="18" t="str">
        <f t="shared" si="109"/>
        <v>Konstrukcinės ir kompozitinės medžiagos</v>
      </c>
      <c r="D1739" s="18" t="str">
        <f t="shared" si="110"/>
        <v>Eksperimentinė plėtra</v>
      </c>
      <c r="E1739" s="46" t="s">
        <v>43</v>
      </c>
      <c r="F1739" s="45" t="s">
        <v>684</v>
      </c>
      <c r="G1739" s="27" t="s">
        <v>685</v>
      </c>
      <c r="H1739" s="11">
        <v>33</v>
      </c>
      <c r="I1739" s="12" t="str">
        <f t="shared" si="111"/>
        <v>Vilniaus Gedimino technikos universitetas</v>
      </c>
    </row>
    <row r="1740" spans="1:9" ht="150">
      <c r="A1740" s="11">
        <v>1738</v>
      </c>
      <c r="B1740" s="18" t="str">
        <f t="shared" si="108"/>
        <v>NAUJI GAMYBOS PROCESAI, MEDŽIAGOS IR TECHNOLOGIJOS</v>
      </c>
      <c r="C1740" s="18" t="str">
        <f t="shared" si="109"/>
        <v>Konstrukcinės ir kompozitinės medžiagos</v>
      </c>
      <c r="D1740" s="18" t="str">
        <f t="shared" si="110"/>
        <v>Eksperimentinė plėtra</v>
      </c>
      <c r="E1740" s="110" t="s">
        <v>43</v>
      </c>
      <c r="F1740" s="58" t="s">
        <v>2367</v>
      </c>
      <c r="G1740" s="29" t="s">
        <v>230</v>
      </c>
      <c r="H1740" s="11">
        <v>22</v>
      </c>
      <c r="I1740" s="12" t="str">
        <f t="shared" si="111"/>
        <v>VšĮ Kauno technologijos universitetas</v>
      </c>
    </row>
    <row r="1741" spans="1:9" ht="135">
      <c r="A1741" s="11">
        <v>1739</v>
      </c>
      <c r="B1741" s="18" t="str">
        <f t="shared" si="108"/>
        <v>NAUJI GAMYBOS PROCESAI, MEDŽIAGOS IR TECHNOLOGIJOS</v>
      </c>
      <c r="C1741" s="18" t="str">
        <f t="shared" si="109"/>
        <v>Konstrukcinės ir kompozitinės medžiagos</v>
      </c>
      <c r="D1741" s="18" t="str">
        <f t="shared" si="110"/>
        <v>Eksperimentinė plėtra</v>
      </c>
      <c r="E1741" s="110" t="s">
        <v>43</v>
      </c>
      <c r="F1741" s="58" t="s">
        <v>2369</v>
      </c>
      <c r="G1741" s="29" t="s">
        <v>230</v>
      </c>
      <c r="H1741" s="11">
        <v>22</v>
      </c>
      <c r="I1741" s="12" t="str">
        <f t="shared" si="111"/>
        <v>VšĮ Kauno technologijos universitetas</v>
      </c>
    </row>
    <row r="1742" spans="1:9" ht="60">
      <c r="A1742" s="11">
        <v>1740</v>
      </c>
      <c r="B1742" s="18" t="str">
        <f t="shared" si="108"/>
        <v>NAUJI GAMYBOS PROCESAI, MEDŽIAGOS IR TECHNOLOGIJOS</v>
      </c>
      <c r="C1742" s="18" t="str">
        <f t="shared" si="109"/>
        <v>Konstrukcinės ir kompozitinės medžiagos</v>
      </c>
      <c r="D1742" s="18" t="str">
        <f t="shared" si="110"/>
        <v>Eksperimentinė plėtra</v>
      </c>
      <c r="E1742" s="104" t="s">
        <v>43</v>
      </c>
      <c r="F1742" s="45" t="s">
        <v>2346</v>
      </c>
      <c r="G1742" s="27" t="s">
        <v>2347</v>
      </c>
      <c r="H1742" s="11">
        <v>11</v>
      </c>
      <c r="I1742" s="12" t="str">
        <f t="shared" si="111"/>
        <v>Lietuvos energetikos institutas</v>
      </c>
    </row>
    <row r="1743" spans="1:9" ht="60">
      <c r="A1743" s="11">
        <v>1741</v>
      </c>
      <c r="B1743" s="18" t="str">
        <f t="shared" si="108"/>
        <v>NAUJI GAMYBOS PROCESAI, MEDŽIAGOS IR TECHNOLOGIJOS</v>
      </c>
      <c r="C1743" s="18" t="str">
        <f t="shared" si="109"/>
        <v>Konstrukcinės ir kompozitinės medžiagos</v>
      </c>
      <c r="D1743" s="18" t="str">
        <f t="shared" si="110"/>
        <v>Eksperimentinė plėtra</v>
      </c>
      <c r="E1743" s="110" t="s">
        <v>43</v>
      </c>
      <c r="F1743" s="56" t="s">
        <v>2330</v>
      </c>
      <c r="G1743" s="29" t="s">
        <v>230</v>
      </c>
      <c r="H1743" s="11">
        <v>22</v>
      </c>
      <c r="I1743" s="12" t="str">
        <f t="shared" si="111"/>
        <v>VšĮ Kauno technologijos universitetas</v>
      </c>
    </row>
    <row r="1744" spans="1:9" ht="60">
      <c r="A1744" s="11">
        <v>1742</v>
      </c>
      <c r="B1744" s="18" t="str">
        <f t="shared" si="108"/>
        <v>NAUJI GAMYBOS PROCESAI, MEDŽIAGOS IR TECHNOLOGIJOS</v>
      </c>
      <c r="C1744" s="18" t="str">
        <f t="shared" si="109"/>
        <v>Konstrukcinės ir kompozitinės medžiagos</v>
      </c>
      <c r="D1744" s="18" t="str">
        <f t="shared" si="110"/>
        <v>Eksperimentinė plėtra</v>
      </c>
      <c r="E1744" s="46" t="s">
        <v>43</v>
      </c>
      <c r="F1744" s="45" t="s">
        <v>650</v>
      </c>
      <c r="G1744" s="27" t="s">
        <v>602</v>
      </c>
      <c r="H1744" s="11">
        <v>33</v>
      </c>
      <c r="I1744" s="12" t="str">
        <f t="shared" si="111"/>
        <v>Vilniaus Gedimino technikos universitetas</v>
      </c>
    </row>
    <row r="1745" spans="1:9" ht="60">
      <c r="A1745" s="11">
        <v>1743</v>
      </c>
      <c r="B1745" s="18" t="str">
        <f t="shared" si="108"/>
        <v>NAUJI GAMYBOS PROCESAI, MEDŽIAGOS IR TECHNOLOGIJOS</v>
      </c>
      <c r="C1745" s="18" t="str">
        <f t="shared" si="109"/>
        <v>Konstrukcinės ir kompozitinės medžiagos</v>
      </c>
      <c r="D1745" s="18" t="str">
        <f t="shared" si="110"/>
        <v>Eksperimentinė plėtra</v>
      </c>
      <c r="E1745" s="104" t="s">
        <v>43</v>
      </c>
      <c r="F1745" s="45" t="s">
        <v>2348</v>
      </c>
      <c r="G1745" s="27" t="s">
        <v>2347</v>
      </c>
      <c r="H1745" s="11">
        <v>11</v>
      </c>
      <c r="I1745" s="12" t="str">
        <f t="shared" si="111"/>
        <v>Lietuvos energetikos institutas</v>
      </c>
    </row>
    <row r="1746" spans="1:9" ht="60">
      <c r="A1746" s="11">
        <v>1744</v>
      </c>
      <c r="B1746" s="18" t="str">
        <f t="shared" si="108"/>
        <v>NAUJI GAMYBOS PROCESAI, MEDŽIAGOS IR TECHNOLOGIJOS</v>
      </c>
      <c r="C1746" s="18" t="str">
        <f t="shared" si="109"/>
        <v>Konstrukcinės ir kompozitinės medžiagos</v>
      </c>
      <c r="D1746" s="18" t="str">
        <f t="shared" si="110"/>
        <v>Eksperimentinė plėtra</v>
      </c>
      <c r="E1746" s="110" t="s">
        <v>43</v>
      </c>
      <c r="F1746" s="56" t="s">
        <v>2312</v>
      </c>
      <c r="G1746" s="29" t="s">
        <v>230</v>
      </c>
      <c r="H1746" s="11">
        <v>22</v>
      </c>
      <c r="I1746" s="12" t="str">
        <f t="shared" si="111"/>
        <v>VšĮ Kauno technologijos universitetas</v>
      </c>
    </row>
    <row r="1747" spans="1:9" ht="75">
      <c r="A1747" s="11">
        <v>1745</v>
      </c>
      <c r="B1747" s="18" t="str">
        <f t="shared" si="108"/>
        <v>NAUJI GAMYBOS PROCESAI, MEDŽIAGOS IR TECHNOLOGIJOS</v>
      </c>
      <c r="C1747" s="18" t="str">
        <f t="shared" si="109"/>
        <v>Konstrukcinės ir kompozitinės medžiagos</v>
      </c>
      <c r="D1747" s="18" t="str">
        <f t="shared" si="110"/>
        <v>Eksperimentinė plėtra</v>
      </c>
      <c r="E1747" s="46" t="s">
        <v>43</v>
      </c>
      <c r="F1747" s="45" t="s">
        <v>659</v>
      </c>
      <c r="G1747" s="27" t="s">
        <v>660</v>
      </c>
      <c r="H1747" s="11">
        <v>33</v>
      </c>
      <c r="I1747" s="12" t="str">
        <f t="shared" si="111"/>
        <v>Vilniaus Gedimino technikos universitetas</v>
      </c>
    </row>
    <row r="1748" spans="1:9" ht="60">
      <c r="A1748" s="11">
        <v>1746</v>
      </c>
      <c r="B1748" s="18" t="str">
        <f t="shared" si="108"/>
        <v>NAUJI GAMYBOS PROCESAI, MEDŽIAGOS IR TECHNOLOGIJOS</v>
      </c>
      <c r="C1748" s="18" t="str">
        <f t="shared" si="109"/>
        <v>Konstrukcinės ir kompozitinės medžiagos</v>
      </c>
      <c r="D1748" s="18" t="str">
        <f t="shared" si="110"/>
        <v>Eksperimentinė plėtra</v>
      </c>
      <c r="E1748" s="46" t="s">
        <v>43</v>
      </c>
      <c r="F1748" s="45" t="s">
        <v>669</v>
      </c>
      <c r="G1748" s="27" t="s">
        <v>520</v>
      </c>
      <c r="H1748" s="11">
        <v>33</v>
      </c>
      <c r="I1748" s="12" t="str">
        <f t="shared" si="111"/>
        <v>Vilniaus Gedimino technikos universitetas</v>
      </c>
    </row>
    <row r="1749" spans="1:9" ht="60">
      <c r="A1749" s="11">
        <v>1747</v>
      </c>
      <c r="B1749" s="18" t="str">
        <f t="shared" si="108"/>
        <v>NAUJI GAMYBOS PROCESAI, MEDŽIAGOS IR TECHNOLOGIJOS</v>
      </c>
      <c r="C1749" s="18" t="str">
        <f t="shared" si="109"/>
        <v>Konstrukcinės ir kompozitinės medžiagos</v>
      </c>
      <c r="D1749" s="18" t="str">
        <f t="shared" si="110"/>
        <v>Eksperimentinė plėtra</v>
      </c>
      <c r="E1749" s="46" t="s">
        <v>43</v>
      </c>
      <c r="F1749" s="45" t="s">
        <v>649</v>
      </c>
      <c r="G1749" s="27" t="s">
        <v>520</v>
      </c>
      <c r="H1749" s="11">
        <v>33</v>
      </c>
      <c r="I1749" s="12" t="str">
        <f t="shared" si="111"/>
        <v>Vilniaus Gedimino technikos universitetas</v>
      </c>
    </row>
    <row r="1750" spans="1:9" ht="60">
      <c r="A1750" s="11">
        <v>1748</v>
      </c>
      <c r="B1750" s="18" t="str">
        <f t="shared" si="108"/>
        <v>NAUJI GAMYBOS PROCESAI, MEDŽIAGOS IR TECHNOLOGIJOS</v>
      </c>
      <c r="C1750" s="18" t="str">
        <f t="shared" si="109"/>
        <v>Konstrukcinės ir kompozitinės medžiagos</v>
      </c>
      <c r="D1750" s="18" t="str">
        <f t="shared" si="110"/>
        <v>Eksperimentinė plėtra</v>
      </c>
      <c r="E1750" s="46" t="s">
        <v>43</v>
      </c>
      <c r="F1750" s="45" t="s">
        <v>671</v>
      </c>
      <c r="G1750" s="27" t="s">
        <v>604</v>
      </c>
      <c r="H1750" s="11">
        <v>33</v>
      </c>
      <c r="I1750" s="12" t="str">
        <f t="shared" si="111"/>
        <v>Vilniaus Gedimino technikos universitetas</v>
      </c>
    </row>
    <row r="1751" spans="1:9" ht="90">
      <c r="A1751" s="11">
        <v>1749</v>
      </c>
      <c r="B1751" s="18" t="str">
        <f t="shared" si="108"/>
        <v>NAUJI GAMYBOS PROCESAI, MEDŽIAGOS IR TECHNOLOGIJOS</v>
      </c>
      <c r="C1751" s="18" t="str">
        <f t="shared" si="109"/>
        <v>Konstrukcinės ir kompozitinės medžiagos</v>
      </c>
      <c r="D1751" s="18" t="str">
        <f t="shared" si="110"/>
        <v>Eksperimentinė plėtra</v>
      </c>
      <c r="E1751" s="46" t="s">
        <v>43</v>
      </c>
      <c r="F1751" s="45" t="s">
        <v>645</v>
      </c>
      <c r="G1751" s="27" t="s">
        <v>584</v>
      </c>
      <c r="H1751" s="11">
        <v>33</v>
      </c>
      <c r="I1751" s="12" t="str">
        <f t="shared" si="111"/>
        <v>Vilniaus Gedimino technikos universitetas</v>
      </c>
    </row>
    <row r="1752" spans="1:9" ht="75">
      <c r="A1752" s="11">
        <v>1750</v>
      </c>
      <c r="B1752" s="18" t="str">
        <f t="shared" si="108"/>
        <v>NAUJI GAMYBOS PROCESAI, MEDŽIAGOS IR TECHNOLOGIJOS</v>
      </c>
      <c r="C1752" s="18" t="str">
        <f t="shared" si="109"/>
        <v>Konstrukcinės ir kompozitinės medžiagos</v>
      </c>
      <c r="D1752" s="18" t="str">
        <f t="shared" si="110"/>
        <v>Eksperimentinė plėtra</v>
      </c>
      <c r="E1752" s="104" t="s">
        <v>43</v>
      </c>
      <c r="F1752" s="45" t="s">
        <v>2323</v>
      </c>
      <c r="G1752" s="27" t="s">
        <v>313</v>
      </c>
      <c r="H1752" s="11">
        <v>18</v>
      </c>
      <c r="I1752" s="12" t="str">
        <f t="shared" si="111"/>
        <v>Valstybinis mokslinių tyrimų institutas Fizinių ir technologijos mokslų centras</v>
      </c>
    </row>
    <row r="1753" spans="1:9" ht="105">
      <c r="A1753" s="11">
        <v>1751</v>
      </c>
      <c r="B1753" s="18" t="str">
        <f t="shared" si="108"/>
        <v>NAUJI GAMYBOS PROCESAI, MEDŽIAGOS IR TECHNOLOGIJOS</v>
      </c>
      <c r="C1753" s="18" t="str">
        <f t="shared" si="109"/>
        <v>Konstrukcinės ir kompozitinės medžiagos</v>
      </c>
      <c r="D1753" s="18" t="str">
        <f t="shared" si="110"/>
        <v>Eksperimentinė plėtra</v>
      </c>
      <c r="E1753" s="46" t="s">
        <v>43</v>
      </c>
      <c r="F1753" s="45" t="s">
        <v>668</v>
      </c>
      <c r="G1753" s="27" t="s">
        <v>508</v>
      </c>
      <c r="H1753" s="11">
        <v>33</v>
      </c>
      <c r="I1753" s="12" t="str">
        <f t="shared" si="111"/>
        <v>Vilniaus Gedimino technikos universitetas</v>
      </c>
    </row>
    <row r="1754" spans="1:9" ht="105">
      <c r="A1754" s="11">
        <v>1752</v>
      </c>
      <c r="B1754" s="18" t="str">
        <f t="shared" si="108"/>
        <v>NAUJI GAMYBOS PROCESAI, MEDŽIAGOS IR TECHNOLOGIJOS</v>
      </c>
      <c r="C1754" s="18" t="str">
        <f t="shared" si="109"/>
        <v>Konstrukcinės ir kompozitinės medžiagos</v>
      </c>
      <c r="D1754" s="18" t="str">
        <f t="shared" si="110"/>
        <v>Eksperimentinė plėtra</v>
      </c>
      <c r="E1754" s="46" t="s">
        <v>43</v>
      </c>
      <c r="F1754" s="45" t="s">
        <v>648</v>
      </c>
      <c r="G1754" s="27" t="s">
        <v>508</v>
      </c>
      <c r="H1754" s="11">
        <v>33</v>
      </c>
      <c r="I1754" s="12" t="str">
        <f t="shared" si="111"/>
        <v>Vilniaus Gedimino technikos universitetas</v>
      </c>
    </row>
    <row r="1755" spans="1:9" ht="60">
      <c r="A1755" s="11">
        <v>1753</v>
      </c>
      <c r="B1755" s="18" t="str">
        <f t="shared" si="108"/>
        <v>NAUJI GAMYBOS PROCESAI, MEDŽIAGOS IR TECHNOLOGIJOS</v>
      </c>
      <c r="C1755" s="18" t="str">
        <f t="shared" si="109"/>
        <v>Konstrukcinės ir kompozitinės medžiagos</v>
      </c>
      <c r="D1755" s="18" t="str">
        <f t="shared" si="110"/>
        <v>Eksperimentinė plėtra</v>
      </c>
      <c r="E1755" s="46" t="s">
        <v>43</v>
      </c>
      <c r="F1755" s="45" t="s">
        <v>651</v>
      </c>
      <c r="G1755" s="27" t="s">
        <v>604</v>
      </c>
      <c r="H1755" s="11">
        <v>33</v>
      </c>
      <c r="I1755" s="12" t="str">
        <f t="shared" si="111"/>
        <v>Vilniaus Gedimino technikos universitetas</v>
      </c>
    </row>
    <row r="1756" spans="1:9" ht="135">
      <c r="A1756" s="11">
        <v>1754</v>
      </c>
      <c r="B1756" s="18" t="str">
        <f t="shared" si="108"/>
        <v>NAUJI GAMYBOS PROCESAI, MEDŽIAGOS IR TECHNOLOGIJOS</v>
      </c>
      <c r="C1756" s="18" t="str">
        <f t="shared" si="109"/>
        <v>Konstrukcinės ir kompozitinės medžiagos</v>
      </c>
      <c r="D1756" s="18" t="str">
        <f t="shared" si="110"/>
        <v>Eksperimentinė plėtra</v>
      </c>
      <c r="E1756" s="46" t="s">
        <v>43</v>
      </c>
      <c r="F1756" s="45" t="s">
        <v>632</v>
      </c>
      <c r="G1756" s="27" t="s">
        <v>633</v>
      </c>
      <c r="H1756" s="11">
        <v>33</v>
      </c>
      <c r="I1756" s="12" t="str">
        <f t="shared" si="111"/>
        <v>Vilniaus Gedimino technikos universitetas</v>
      </c>
    </row>
    <row r="1757" spans="1:9" ht="60">
      <c r="A1757" s="11">
        <v>1755</v>
      </c>
      <c r="B1757" s="18" t="str">
        <f t="shared" si="108"/>
        <v>NAUJI GAMYBOS PROCESAI, MEDŽIAGOS IR TECHNOLOGIJOS</v>
      </c>
      <c r="C1757" s="18" t="str">
        <f t="shared" si="109"/>
        <v>Konstrukcinės ir kompozitinės medžiagos</v>
      </c>
      <c r="D1757" s="18" t="str">
        <f t="shared" si="110"/>
        <v>Eksperimentinė plėtra</v>
      </c>
      <c r="E1757" s="46" t="s">
        <v>43</v>
      </c>
      <c r="F1757" s="45" t="s">
        <v>665</v>
      </c>
      <c r="G1757" s="27" t="s">
        <v>463</v>
      </c>
      <c r="H1757" s="11">
        <v>33</v>
      </c>
      <c r="I1757" s="12" t="str">
        <f t="shared" si="111"/>
        <v>Vilniaus Gedimino technikos universitetas</v>
      </c>
    </row>
    <row r="1758" spans="1:9" ht="60">
      <c r="A1758" s="11">
        <v>1756</v>
      </c>
      <c r="B1758" s="18" t="str">
        <f t="shared" si="108"/>
        <v>NAUJI GAMYBOS PROCESAI, MEDŽIAGOS IR TECHNOLOGIJOS</v>
      </c>
      <c r="C1758" s="18" t="str">
        <f t="shared" si="109"/>
        <v>Konstrukcinės ir kompozitinės medžiagos</v>
      </c>
      <c r="D1758" s="18" t="str">
        <f t="shared" si="110"/>
        <v>Eksperimentinė plėtra</v>
      </c>
      <c r="E1758" s="46" t="s">
        <v>43</v>
      </c>
      <c r="F1758" s="45" t="s">
        <v>634</v>
      </c>
      <c r="G1758" s="27" t="s">
        <v>463</v>
      </c>
      <c r="H1758" s="11">
        <v>33</v>
      </c>
      <c r="I1758" s="12" t="str">
        <f t="shared" si="111"/>
        <v>Vilniaus Gedimino technikos universitetas</v>
      </c>
    </row>
    <row r="1759" spans="1:9" ht="45">
      <c r="A1759" s="11">
        <v>1757</v>
      </c>
      <c r="B1759" s="18" t="str">
        <f t="shared" si="108"/>
        <v>NAUJI GAMYBOS PROCESAI, MEDŽIAGOS IR TECHNOLOGIJOS</v>
      </c>
      <c r="C1759" s="18" t="str">
        <f t="shared" si="109"/>
        <v>Konstrukcinės ir kompozitinės medžiagos</v>
      </c>
      <c r="D1759" s="18" t="str">
        <f t="shared" si="110"/>
        <v>Eksperimentinė plėtra</v>
      </c>
      <c r="E1759" s="104" t="s">
        <v>43</v>
      </c>
      <c r="F1759" s="45" t="s">
        <v>2353</v>
      </c>
      <c r="G1759" s="27" t="s">
        <v>2253</v>
      </c>
      <c r="H1759" s="11">
        <v>11</v>
      </c>
      <c r="I1759" s="12" t="str">
        <f t="shared" si="111"/>
        <v>Lietuvos energetikos institutas</v>
      </c>
    </row>
    <row r="1760" spans="1:9" ht="75">
      <c r="A1760" s="11">
        <v>1758</v>
      </c>
      <c r="B1760" s="18" t="str">
        <f t="shared" si="108"/>
        <v>NAUJI GAMYBOS PROCESAI, MEDŽIAGOS IR TECHNOLOGIJOS</v>
      </c>
      <c r="C1760" s="18" t="str">
        <f t="shared" si="109"/>
        <v>Konstrukcinės ir kompozitinės medžiagos</v>
      </c>
      <c r="D1760" s="18" t="str">
        <f t="shared" si="110"/>
        <v>Eksperimentinė plėtra</v>
      </c>
      <c r="E1760" s="46" t="s">
        <v>43</v>
      </c>
      <c r="F1760" s="45" t="s">
        <v>640</v>
      </c>
      <c r="G1760" s="27" t="s">
        <v>638</v>
      </c>
      <c r="H1760" s="11">
        <v>33</v>
      </c>
      <c r="I1760" s="12" t="str">
        <f t="shared" si="111"/>
        <v>Vilniaus Gedimino technikos universitetas</v>
      </c>
    </row>
    <row r="1761" spans="1:9" ht="75">
      <c r="A1761" s="11">
        <v>1759</v>
      </c>
      <c r="B1761" s="18" t="str">
        <f t="shared" si="108"/>
        <v>NAUJI GAMYBOS PROCESAI, MEDŽIAGOS IR TECHNOLOGIJOS</v>
      </c>
      <c r="C1761" s="18" t="str">
        <f t="shared" si="109"/>
        <v>Konstrukcinės ir kompozitinės medžiagos</v>
      </c>
      <c r="D1761" s="18" t="str">
        <f t="shared" si="110"/>
        <v>Eksperimentinė plėtra</v>
      </c>
      <c r="E1761" s="84" t="s">
        <v>43</v>
      </c>
      <c r="F1761" s="85" t="s">
        <v>806</v>
      </c>
      <c r="G1761" s="35" t="s">
        <v>796</v>
      </c>
      <c r="H1761" s="11">
        <v>33</v>
      </c>
      <c r="I1761" s="12" t="str">
        <f t="shared" si="111"/>
        <v>Vilniaus Gedimino technikos universitetas</v>
      </c>
    </row>
    <row r="1762" spans="1:9" ht="60">
      <c r="A1762" s="11">
        <v>1760</v>
      </c>
      <c r="B1762" s="18" t="str">
        <f t="shared" si="108"/>
        <v>NAUJI GAMYBOS PROCESAI, MEDŽIAGOS IR TECHNOLOGIJOS</v>
      </c>
      <c r="C1762" s="18" t="str">
        <f t="shared" si="109"/>
        <v>Konstrukcinės ir kompozitinės medžiagos</v>
      </c>
      <c r="D1762" s="18" t="str">
        <f t="shared" si="110"/>
        <v>Eksperimentinė plėtra</v>
      </c>
      <c r="E1762" s="46" t="s">
        <v>43</v>
      </c>
      <c r="F1762" s="83" t="s">
        <v>765</v>
      </c>
      <c r="G1762" s="32" t="s">
        <v>764</v>
      </c>
      <c r="H1762" s="11">
        <v>33</v>
      </c>
      <c r="I1762" s="12" t="str">
        <f t="shared" si="111"/>
        <v>Vilniaus Gedimino technikos universitetas</v>
      </c>
    </row>
    <row r="1763" spans="1:9" ht="90">
      <c r="A1763" s="11">
        <v>1761</v>
      </c>
      <c r="B1763" s="18" t="str">
        <f t="shared" si="108"/>
        <v>NAUJI GAMYBOS PROCESAI, MEDŽIAGOS IR TECHNOLOGIJOS</v>
      </c>
      <c r="C1763" s="18" t="str">
        <f t="shared" si="109"/>
        <v>Konstrukcinės ir kompozitinės medžiagos</v>
      </c>
      <c r="D1763" s="18" t="str">
        <f t="shared" si="110"/>
        <v>Eksperimentinė plėtra</v>
      </c>
      <c r="E1763" s="104" t="s">
        <v>43</v>
      </c>
      <c r="F1763" s="45" t="s">
        <v>2320</v>
      </c>
      <c r="G1763" s="27" t="s">
        <v>2321</v>
      </c>
      <c r="H1763" s="11">
        <v>15</v>
      </c>
      <c r="I1763" s="12" t="str">
        <f t="shared" si="111"/>
        <v>Kauno kolegija</v>
      </c>
    </row>
    <row r="1764" spans="1:9" ht="75">
      <c r="A1764" s="11">
        <v>1762</v>
      </c>
      <c r="B1764" s="18" t="str">
        <f t="shared" si="108"/>
        <v>NAUJI GAMYBOS PROCESAI, MEDŽIAGOS IR TECHNOLOGIJOS</v>
      </c>
      <c r="C1764" s="18" t="str">
        <f t="shared" si="109"/>
        <v>Konstrukcinės ir kompozitinės medžiagos</v>
      </c>
      <c r="D1764" s="18" t="str">
        <f t="shared" si="110"/>
        <v>Eksperimentinė plėtra</v>
      </c>
      <c r="E1764" s="75" t="s">
        <v>43</v>
      </c>
      <c r="F1764" s="88" t="s">
        <v>827</v>
      </c>
      <c r="G1764" s="36" t="s">
        <v>512</v>
      </c>
      <c r="H1764" s="11">
        <v>33</v>
      </c>
      <c r="I1764" s="12" t="str">
        <f t="shared" si="111"/>
        <v>Vilniaus Gedimino technikos universitetas</v>
      </c>
    </row>
    <row r="1765" spans="1:9" ht="120">
      <c r="A1765" s="11">
        <v>1763</v>
      </c>
      <c r="B1765" s="18" t="str">
        <f t="shared" si="108"/>
        <v>NAUJI GAMYBOS PROCESAI, MEDŽIAGOS IR TECHNOLOGIJOS</v>
      </c>
      <c r="C1765" s="18" t="str">
        <f t="shared" si="109"/>
        <v>Konstrukcinės ir kompozitinės medžiagos</v>
      </c>
      <c r="D1765" s="18" t="str">
        <f t="shared" si="110"/>
        <v>Eksperimentinė plėtra</v>
      </c>
      <c r="E1765" s="110" t="s">
        <v>43</v>
      </c>
      <c r="F1765" s="74" t="s">
        <v>2365</v>
      </c>
      <c r="G1765" s="29" t="s">
        <v>230</v>
      </c>
      <c r="H1765" s="11">
        <v>22</v>
      </c>
      <c r="I1765" s="12" t="str">
        <f t="shared" si="111"/>
        <v>VšĮ Kauno technologijos universitetas</v>
      </c>
    </row>
    <row r="1766" spans="1:9" ht="75">
      <c r="A1766" s="11">
        <v>1764</v>
      </c>
      <c r="B1766" s="18" t="str">
        <f t="shared" si="108"/>
        <v>NAUJI GAMYBOS PROCESAI, MEDŽIAGOS IR TECHNOLOGIJOS</v>
      </c>
      <c r="C1766" s="18" t="str">
        <f t="shared" si="109"/>
        <v>Konstrukcinės ir kompozitinės medžiagos</v>
      </c>
      <c r="D1766" s="18" t="str">
        <f t="shared" si="110"/>
        <v>Eksperimentinė plėtra</v>
      </c>
      <c r="E1766" s="46" t="s">
        <v>43</v>
      </c>
      <c r="F1766" s="45" t="s">
        <v>635</v>
      </c>
      <c r="G1766" s="27" t="s">
        <v>547</v>
      </c>
      <c r="H1766" s="11">
        <v>33</v>
      </c>
      <c r="I1766" s="12" t="str">
        <f t="shared" si="111"/>
        <v>Vilniaus Gedimino technikos universitetas</v>
      </c>
    </row>
    <row r="1767" spans="1:9" ht="135">
      <c r="A1767" s="11">
        <v>1765</v>
      </c>
      <c r="B1767" s="18" t="str">
        <f t="shared" si="108"/>
        <v>NAUJI GAMYBOS PROCESAI, MEDŽIAGOS IR TECHNOLOGIJOS</v>
      </c>
      <c r="C1767" s="18" t="str">
        <f t="shared" si="109"/>
        <v>Konstrukcinės ir kompozitinės medžiagos</v>
      </c>
      <c r="D1767" s="18" t="str">
        <f t="shared" si="110"/>
        <v>Eksperimentinė plėtra</v>
      </c>
      <c r="E1767" s="104" t="s">
        <v>43</v>
      </c>
      <c r="F1767" s="45" t="s">
        <v>2109</v>
      </c>
      <c r="G1767" s="27" t="s">
        <v>2110</v>
      </c>
      <c r="H1767" s="11">
        <v>18</v>
      </c>
      <c r="I1767" s="12" t="str">
        <f t="shared" si="111"/>
        <v>Valstybinis mokslinių tyrimų institutas Fizinių ir technologijos mokslų centras</v>
      </c>
    </row>
    <row r="1768" spans="1:9" ht="45">
      <c r="A1768" s="11">
        <v>1766</v>
      </c>
      <c r="B1768" s="18" t="str">
        <f t="shared" si="108"/>
        <v>NAUJI GAMYBOS PROCESAI, MEDŽIAGOS IR TECHNOLOGIJOS</v>
      </c>
      <c r="C1768" s="18" t="str">
        <f t="shared" si="109"/>
        <v>Konstrukcinės ir kompozitinės medžiagos</v>
      </c>
      <c r="D1768" s="18" t="str">
        <f t="shared" si="110"/>
        <v>Eksperimentinė plėtra</v>
      </c>
      <c r="E1768" s="105" t="s">
        <v>43</v>
      </c>
      <c r="F1768" s="45" t="s">
        <v>2293</v>
      </c>
      <c r="G1768" s="27" t="s">
        <v>2294</v>
      </c>
      <c r="H1768" s="11">
        <v>19</v>
      </c>
      <c r="I1768" s="12" t="str">
        <f t="shared" si="111"/>
        <v>Aleksandro Stulginskio universitetas</v>
      </c>
    </row>
    <row r="1769" spans="1:9" ht="60">
      <c r="A1769" s="11">
        <v>1767</v>
      </c>
      <c r="B1769" s="18" t="str">
        <f t="shared" si="108"/>
        <v>NAUJI GAMYBOS PROCESAI, MEDŽIAGOS IR TECHNOLOGIJOS</v>
      </c>
      <c r="C1769" s="18" t="str">
        <f t="shared" si="109"/>
        <v>Konstrukcinės ir kompozitinės medžiagos</v>
      </c>
      <c r="D1769" s="18" t="str">
        <f t="shared" si="110"/>
        <v>Eksperimentinė plėtra</v>
      </c>
      <c r="E1769" s="46" t="s">
        <v>43</v>
      </c>
      <c r="F1769" s="45" t="s">
        <v>657</v>
      </c>
      <c r="G1769" s="27" t="s">
        <v>610</v>
      </c>
      <c r="H1769" s="11">
        <v>33</v>
      </c>
      <c r="I1769" s="12" t="str">
        <f t="shared" si="111"/>
        <v>Vilniaus Gedimino technikos universitetas</v>
      </c>
    </row>
    <row r="1770" spans="1:9" ht="75">
      <c r="A1770" s="11">
        <v>1768</v>
      </c>
      <c r="B1770" s="18" t="str">
        <f t="shared" si="108"/>
        <v>NAUJI GAMYBOS PROCESAI, MEDŽIAGOS IR TECHNOLOGIJOS</v>
      </c>
      <c r="C1770" s="18" t="str">
        <f t="shared" si="109"/>
        <v>Konstrukcinės ir kompozitinės medžiagos</v>
      </c>
      <c r="D1770" s="18" t="str">
        <f t="shared" si="110"/>
        <v>Eksperimentinė plėtra</v>
      </c>
      <c r="E1770" s="104" t="s">
        <v>43</v>
      </c>
      <c r="F1770" s="45" t="s">
        <v>2337</v>
      </c>
      <c r="G1770" s="27" t="s">
        <v>2319</v>
      </c>
      <c r="H1770" s="11">
        <v>23</v>
      </c>
      <c r="I1770" s="12" t="str">
        <f t="shared" si="111"/>
        <v>Klaipėdos universitetas</v>
      </c>
    </row>
    <row r="1771" spans="1:9" ht="75">
      <c r="A1771" s="11">
        <v>1769</v>
      </c>
      <c r="B1771" s="18" t="str">
        <f t="shared" si="108"/>
        <v>NAUJI GAMYBOS PROCESAI, MEDŽIAGOS IR TECHNOLOGIJOS</v>
      </c>
      <c r="C1771" s="18" t="str">
        <f t="shared" si="109"/>
        <v>Konstrukcinės ir kompozitinės medžiagos</v>
      </c>
      <c r="D1771" s="18" t="str">
        <f t="shared" si="110"/>
        <v>Eksperimentinė plėtra</v>
      </c>
      <c r="E1771" s="46" t="s">
        <v>43</v>
      </c>
      <c r="F1771" s="45" t="s">
        <v>686</v>
      </c>
      <c r="G1771" s="27" t="s">
        <v>687</v>
      </c>
      <c r="H1771" s="11">
        <v>33</v>
      </c>
      <c r="I1771" s="12" t="str">
        <f t="shared" si="111"/>
        <v>Vilniaus Gedimino technikos universitetas</v>
      </c>
    </row>
    <row r="1772" spans="1:9" ht="135">
      <c r="A1772" s="11">
        <v>1770</v>
      </c>
      <c r="B1772" s="18" t="str">
        <f t="shared" si="108"/>
        <v>NAUJI GAMYBOS PROCESAI, MEDŽIAGOS IR TECHNOLOGIJOS</v>
      </c>
      <c r="C1772" s="18" t="str">
        <f t="shared" si="109"/>
        <v>Konstrukcinės ir kompozitinės medžiagos</v>
      </c>
      <c r="D1772" s="18" t="str">
        <f t="shared" si="110"/>
        <v>Eksperimentinė plėtra</v>
      </c>
      <c r="E1772" s="110" t="s">
        <v>43</v>
      </c>
      <c r="F1772" s="56" t="s">
        <v>2366</v>
      </c>
      <c r="G1772" s="29" t="s">
        <v>230</v>
      </c>
      <c r="H1772" s="11">
        <v>22</v>
      </c>
      <c r="I1772" s="12" t="str">
        <f t="shared" si="111"/>
        <v>VšĮ Kauno technologijos universitetas</v>
      </c>
    </row>
    <row r="1773" spans="1:9" ht="60">
      <c r="A1773" s="11">
        <v>1771</v>
      </c>
      <c r="B1773" s="18" t="str">
        <f t="shared" si="108"/>
        <v>NAUJI GAMYBOS PROCESAI, MEDŽIAGOS IR TECHNOLOGIJOS</v>
      </c>
      <c r="C1773" s="18" t="str">
        <f t="shared" si="109"/>
        <v>Konstrukcinės ir kompozitinės medžiagos</v>
      </c>
      <c r="D1773" s="18" t="str">
        <f t="shared" si="110"/>
        <v>Eksperimentinė plėtra</v>
      </c>
      <c r="E1773" s="46" t="s">
        <v>43</v>
      </c>
      <c r="F1773" s="45" t="s">
        <v>655</v>
      </c>
      <c r="G1773" s="27" t="s">
        <v>608</v>
      </c>
      <c r="H1773" s="11">
        <v>33</v>
      </c>
      <c r="I1773" s="12" t="str">
        <f t="shared" si="111"/>
        <v>Vilniaus Gedimino technikos universitetas</v>
      </c>
    </row>
    <row r="1774" spans="1:9" ht="90">
      <c r="A1774" s="11">
        <v>1772</v>
      </c>
      <c r="B1774" s="18" t="str">
        <f t="shared" si="108"/>
        <v>NAUJI GAMYBOS PROCESAI, MEDŽIAGOS IR TECHNOLOGIJOS</v>
      </c>
      <c r="C1774" s="18" t="str">
        <f t="shared" si="109"/>
        <v>Konstrukcinės ir kompozitinės medžiagos</v>
      </c>
      <c r="D1774" s="18" t="str">
        <f t="shared" si="110"/>
        <v>Eksperimentinė plėtra</v>
      </c>
      <c r="E1774" s="46" t="s">
        <v>43</v>
      </c>
      <c r="F1774" s="45" t="s">
        <v>643</v>
      </c>
      <c r="G1774" s="27" t="s">
        <v>584</v>
      </c>
      <c r="H1774" s="11">
        <v>33</v>
      </c>
      <c r="I1774" s="12" t="str">
        <f t="shared" si="111"/>
        <v>Vilniaus Gedimino technikos universitetas</v>
      </c>
    </row>
    <row r="1775" spans="1:9" ht="60">
      <c r="A1775" s="11">
        <v>1773</v>
      </c>
      <c r="B1775" s="18" t="str">
        <f t="shared" si="108"/>
        <v>NAUJI GAMYBOS PROCESAI, MEDŽIAGOS IR TECHNOLOGIJOS</v>
      </c>
      <c r="C1775" s="18" t="str">
        <f t="shared" si="109"/>
        <v>Konstrukcinės ir kompozitinės medžiagos</v>
      </c>
      <c r="D1775" s="18" t="str">
        <f t="shared" si="110"/>
        <v>Eksperimentinė plėtra</v>
      </c>
      <c r="E1775" s="46" t="s">
        <v>43</v>
      </c>
      <c r="F1775" s="45" t="s">
        <v>658</v>
      </c>
      <c r="G1775" s="27" t="s">
        <v>612</v>
      </c>
      <c r="H1775" s="11">
        <v>33</v>
      </c>
      <c r="I1775" s="12" t="str">
        <f t="shared" si="111"/>
        <v>Vilniaus Gedimino technikos universitetas</v>
      </c>
    </row>
    <row r="1776" spans="1:9" ht="60">
      <c r="A1776" s="11">
        <v>1774</v>
      </c>
      <c r="B1776" s="18" t="str">
        <f t="shared" si="108"/>
        <v>NAUJI GAMYBOS PROCESAI, MEDŽIAGOS IR TECHNOLOGIJOS</v>
      </c>
      <c r="C1776" s="18" t="str">
        <f t="shared" si="109"/>
        <v>Konstrukcinės ir kompozitinės medžiagos</v>
      </c>
      <c r="D1776" s="18" t="str">
        <f t="shared" si="110"/>
        <v>Eksperimentinė plėtra</v>
      </c>
      <c r="E1776" s="46" t="s">
        <v>43</v>
      </c>
      <c r="F1776" s="45" t="s">
        <v>690</v>
      </c>
      <c r="G1776" s="27" t="s">
        <v>622</v>
      </c>
      <c r="H1776" s="11">
        <v>33</v>
      </c>
      <c r="I1776" s="12" t="str">
        <f t="shared" si="111"/>
        <v>Vilniaus Gedimino technikos universitetas</v>
      </c>
    </row>
    <row r="1777" spans="1:9" ht="75">
      <c r="A1777" s="11">
        <v>1775</v>
      </c>
      <c r="B1777" s="18" t="str">
        <f t="shared" si="108"/>
        <v>NAUJI GAMYBOS PROCESAI, MEDŽIAGOS IR TECHNOLOGIJOS</v>
      </c>
      <c r="C1777" s="18" t="str">
        <f t="shared" si="109"/>
        <v>Konstrukcinės ir kompozitinės medžiagos</v>
      </c>
      <c r="D1777" s="18" t="str">
        <f t="shared" si="110"/>
        <v>Eksperimentinė plėtra</v>
      </c>
      <c r="E1777" s="68" t="s">
        <v>43</v>
      </c>
      <c r="F1777" s="90" t="s">
        <v>744</v>
      </c>
      <c r="G1777" s="28" t="s">
        <v>743</v>
      </c>
      <c r="H1777" s="11">
        <v>33</v>
      </c>
      <c r="I1777" s="12" t="str">
        <f t="shared" si="111"/>
        <v>Vilniaus Gedimino technikos universitetas</v>
      </c>
    </row>
    <row r="1778" spans="1:9" ht="90">
      <c r="A1778" s="11">
        <v>1776</v>
      </c>
      <c r="B1778" s="18" t="str">
        <f t="shared" si="108"/>
        <v>NAUJI GAMYBOS PROCESAI, MEDŽIAGOS IR TECHNOLOGIJOS</v>
      </c>
      <c r="C1778" s="18" t="str">
        <f t="shared" si="109"/>
        <v>Konstrukcinės ir kompozitinės medžiagos</v>
      </c>
      <c r="D1778" s="18" t="str">
        <f t="shared" si="110"/>
        <v>Eksperimentinė plėtra</v>
      </c>
      <c r="E1778" s="46" t="s">
        <v>43</v>
      </c>
      <c r="F1778" s="45" t="s">
        <v>647</v>
      </c>
      <c r="G1778" s="27" t="s">
        <v>584</v>
      </c>
      <c r="H1778" s="11">
        <v>33</v>
      </c>
      <c r="I1778" s="12" t="str">
        <f t="shared" si="111"/>
        <v>Vilniaus Gedimino technikos universitetas</v>
      </c>
    </row>
    <row r="1779" spans="1:9" ht="60">
      <c r="A1779" s="11">
        <v>1777</v>
      </c>
      <c r="B1779" s="18" t="str">
        <f t="shared" si="108"/>
        <v>NAUJI GAMYBOS PROCESAI, MEDŽIAGOS IR TECHNOLOGIJOS</v>
      </c>
      <c r="C1779" s="18" t="str">
        <f t="shared" si="109"/>
        <v>Konstrukcinės ir kompozitinės medžiagos</v>
      </c>
      <c r="D1779" s="18" t="str">
        <f t="shared" si="110"/>
        <v>Eksperimentinė plėtra</v>
      </c>
      <c r="E1779" s="110" t="s">
        <v>43</v>
      </c>
      <c r="F1779" s="56" t="s">
        <v>2372</v>
      </c>
      <c r="G1779" s="29" t="s">
        <v>230</v>
      </c>
      <c r="H1779" s="11">
        <v>22</v>
      </c>
      <c r="I1779" s="12" t="str">
        <f t="shared" si="111"/>
        <v>VšĮ Kauno technologijos universitetas</v>
      </c>
    </row>
    <row r="1780" spans="1:9" ht="75">
      <c r="A1780" s="11">
        <v>1778</v>
      </c>
      <c r="B1780" s="18" t="str">
        <f t="shared" si="108"/>
        <v>NAUJI GAMYBOS PROCESAI, MEDŽIAGOS IR TECHNOLOGIJOS</v>
      </c>
      <c r="C1780" s="18" t="str">
        <f t="shared" si="109"/>
        <v>Konstrukcinės ir kompozitinės medžiagos</v>
      </c>
      <c r="D1780" s="18" t="str">
        <f t="shared" si="110"/>
        <v>Eksperimentinė plėtra</v>
      </c>
      <c r="E1780" s="46" t="s">
        <v>43</v>
      </c>
      <c r="F1780" s="45" t="s">
        <v>636</v>
      </c>
      <c r="G1780" s="27" t="s">
        <v>477</v>
      </c>
      <c r="H1780" s="11">
        <v>33</v>
      </c>
      <c r="I1780" s="12" t="str">
        <f t="shared" si="111"/>
        <v>Vilniaus Gedimino technikos universitetas</v>
      </c>
    </row>
    <row r="1781" spans="1:9" ht="75">
      <c r="A1781" s="11">
        <v>1779</v>
      </c>
      <c r="B1781" s="18" t="str">
        <f t="shared" si="108"/>
        <v>NAUJI GAMYBOS PROCESAI, MEDŽIAGOS IR TECHNOLOGIJOS</v>
      </c>
      <c r="C1781" s="18" t="str">
        <f t="shared" si="109"/>
        <v>Konstrukcinės ir kompozitinės medžiagos</v>
      </c>
      <c r="D1781" s="18" t="str">
        <f t="shared" si="110"/>
        <v>Eksperimentinė plėtra</v>
      </c>
      <c r="E1781" s="46" t="s">
        <v>43</v>
      </c>
      <c r="F1781" s="63" t="s">
        <v>788</v>
      </c>
      <c r="G1781" s="27" t="s">
        <v>786</v>
      </c>
      <c r="H1781" s="11">
        <v>33</v>
      </c>
      <c r="I1781" s="12" t="str">
        <f t="shared" si="111"/>
        <v>Vilniaus Gedimino technikos universitetas</v>
      </c>
    </row>
    <row r="1782" spans="1:9" ht="60">
      <c r="A1782" s="11">
        <v>1780</v>
      </c>
      <c r="B1782" s="18" t="str">
        <f t="shared" si="108"/>
        <v>NAUJI GAMYBOS PROCESAI, MEDŽIAGOS IR TECHNOLOGIJOS</v>
      </c>
      <c r="C1782" s="18" t="str">
        <f t="shared" si="109"/>
        <v>Konstrukcinės ir kompozitinės medžiagos</v>
      </c>
      <c r="D1782" s="18" t="str">
        <f t="shared" si="110"/>
        <v>Eksperimentinė plėtra</v>
      </c>
      <c r="E1782" s="46" t="s">
        <v>43</v>
      </c>
      <c r="F1782" s="45" t="s">
        <v>672</v>
      </c>
      <c r="G1782" s="27" t="s">
        <v>520</v>
      </c>
      <c r="H1782" s="11">
        <v>33</v>
      </c>
      <c r="I1782" s="12" t="str">
        <f t="shared" si="111"/>
        <v>Vilniaus Gedimino technikos universitetas</v>
      </c>
    </row>
    <row r="1783" spans="1:9" ht="60">
      <c r="A1783" s="11">
        <v>1781</v>
      </c>
      <c r="B1783" s="18" t="str">
        <f t="shared" si="108"/>
        <v>NAUJI GAMYBOS PROCESAI, MEDŽIAGOS IR TECHNOLOGIJOS</v>
      </c>
      <c r="C1783" s="18" t="str">
        <f t="shared" si="109"/>
        <v>Konstrukcinės ir kompozitinės medžiagos</v>
      </c>
      <c r="D1783" s="18" t="str">
        <f t="shared" si="110"/>
        <v>Eksperimentinė plėtra</v>
      </c>
      <c r="E1783" s="46" t="s">
        <v>43</v>
      </c>
      <c r="F1783" s="45" t="s">
        <v>652</v>
      </c>
      <c r="G1783" s="27" t="s">
        <v>520</v>
      </c>
      <c r="H1783" s="11">
        <v>33</v>
      </c>
      <c r="I1783" s="12" t="str">
        <f t="shared" si="111"/>
        <v>Vilniaus Gedimino technikos universitetas</v>
      </c>
    </row>
    <row r="1784" spans="1:9" ht="90">
      <c r="A1784" s="11">
        <v>1782</v>
      </c>
      <c r="B1784" s="18" t="str">
        <f t="shared" si="108"/>
        <v>NAUJI GAMYBOS PROCESAI, MEDŽIAGOS IR TECHNOLOGIJOS</v>
      </c>
      <c r="C1784" s="18" t="str">
        <f t="shared" si="109"/>
        <v>Konstrukcinės ir kompozitinės medžiagos</v>
      </c>
      <c r="D1784" s="18" t="str">
        <f t="shared" si="110"/>
        <v>Eksperimentinė plėtra</v>
      </c>
      <c r="E1784" s="46" t="s">
        <v>43</v>
      </c>
      <c r="F1784" s="45" t="s">
        <v>646</v>
      </c>
      <c r="G1784" s="27" t="s">
        <v>584</v>
      </c>
      <c r="H1784" s="11">
        <v>33</v>
      </c>
      <c r="I1784" s="12" t="str">
        <f t="shared" si="111"/>
        <v>Vilniaus Gedimino technikos universitetas</v>
      </c>
    </row>
    <row r="1785" spans="1:9" ht="90">
      <c r="A1785" s="11">
        <v>1783</v>
      </c>
      <c r="B1785" s="18" t="str">
        <f t="shared" si="108"/>
        <v>NAUJI GAMYBOS PROCESAI, MEDŽIAGOS IR TECHNOLOGIJOS</v>
      </c>
      <c r="C1785" s="18" t="str">
        <f t="shared" si="109"/>
        <v>Konstrukcinės ir kompozitinės medžiagos</v>
      </c>
      <c r="D1785" s="18" t="str">
        <f t="shared" si="110"/>
        <v>Eksperimentinė plėtra</v>
      </c>
      <c r="E1785" s="46" t="s">
        <v>43</v>
      </c>
      <c r="F1785" s="45" t="s">
        <v>642</v>
      </c>
      <c r="G1785" s="27" t="s">
        <v>584</v>
      </c>
      <c r="H1785" s="11">
        <v>33</v>
      </c>
      <c r="I1785" s="12" t="str">
        <f t="shared" si="111"/>
        <v>Vilniaus Gedimino technikos universitetas</v>
      </c>
    </row>
    <row r="1786" spans="1:9" ht="60">
      <c r="A1786" s="11">
        <v>1784</v>
      </c>
      <c r="B1786" s="18" t="str">
        <f t="shared" si="108"/>
        <v>NAUJI GAMYBOS PROCESAI, MEDŽIAGOS IR TECHNOLOGIJOS</v>
      </c>
      <c r="C1786" s="18" t="str">
        <f t="shared" si="109"/>
        <v>Konstrukcinės ir kompozitinės medžiagos</v>
      </c>
      <c r="D1786" s="18" t="str">
        <f t="shared" si="110"/>
        <v>Eksperimentinė plėtra</v>
      </c>
      <c r="E1786" s="46" t="s">
        <v>43</v>
      </c>
      <c r="F1786" s="45" t="s">
        <v>656</v>
      </c>
      <c r="G1786" s="27" t="s">
        <v>608</v>
      </c>
      <c r="H1786" s="11">
        <v>33</v>
      </c>
      <c r="I1786" s="12" t="str">
        <f t="shared" si="111"/>
        <v>Vilniaus Gedimino technikos universitetas</v>
      </c>
    </row>
    <row r="1787" spans="1:9" ht="60">
      <c r="A1787" s="11">
        <v>1785</v>
      </c>
      <c r="B1787" s="18" t="str">
        <f t="shared" si="108"/>
        <v>NAUJI GAMYBOS PROCESAI, MEDŽIAGOS IR TECHNOLOGIJOS</v>
      </c>
      <c r="C1787" s="18" t="str">
        <f t="shared" si="109"/>
        <v>Konstrukcinės ir kompozitinės medžiagos</v>
      </c>
      <c r="D1787" s="18" t="str">
        <f t="shared" si="110"/>
        <v>Eksperimentinė plėtra</v>
      </c>
      <c r="E1787" s="110" t="s">
        <v>43</v>
      </c>
      <c r="F1787" s="56" t="s">
        <v>2373</v>
      </c>
      <c r="G1787" s="29" t="s">
        <v>230</v>
      </c>
      <c r="H1787" s="11">
        <v>22</v>
      </c>
      <c r="I1787" s="12" t="str">
        <f t="shared" si="111"/>
        <v>VšĮ Kauno technologijos universitetas</v>
      </c>
    </row>
    <row r="1788" spans="1:9" ht="60">
      <c r="A1788" s="11">
        <v>1786</v>
      </c>
      <c r="B1788" s="18" t="str">
        <f t="shared" si="108"/>
        <v>NAUJI GAMYBOS PROCESAI, MEDŽIAGOS IR TECHNOLOGIJOS</v>
      </c>
      <c r="C1788" s="18" t="str">
        <f t="shared" si="109"/>
        <v>Konstrukcinės ir kompozitinės medžiagos</v>
      </c>
      <c r="D1788" s="18" t="str">
        <f t="shared" si="110"/>
        <v>Eksperimentinė plėtra</v>
      </c>
      <c r="E1788" s="110" t="s">
        <v>43</v>
      </c>
      <c r="F1788" s="56" t="s">
        <v>2303</v>
      </c>
      <c r="G1788" s="29" t="s">
        <v>230</v>
      </c>
      <c r="H1788" s="11">
        <v>22</v>
      </c>
      <c r="I1788" s="12" t="str">
        <f t="shared" si="111"/>
        <v>VšĮ Kauno technologijos universitetas</v>
      </c>
    </row>
    <row r="1789" spans="1:9" ht="60">
      <c r="A1789" s="11">
        <v>1787</v>
      </c>
      <c r="B1789" s="18" t="str">
        <f t="shared" si="108"/>
        <v>NAUJI GAMYBOS PROCESAI, MEDŽIAGOS IR TECHNOLOGIJOS</v>
      </c>
      <c r="C1789" s="18" t="str">
        <f t="shared" si="109"/>
        <v>Konstrukcinės ir kompozitinės medžiagos</v>
      </c>
      <c r="D1789" s="18" t="str">
        <f t="shared" si="110"/>
        <v>Eksperimentinė plėtra</v>
      </c>
      <c r="E1789" s="110" t="s">
        <v>43</v>
      </c>
      <c r="F1789" s="56" t="s">
        <v>2329</v>
      </c>
      <c r="G1789" s="29" t="s">
        <v>230</v>
      </c>
      <c r="H1789" s="11">
        <v>22</v>
      </c>
      <c r="I1789" s="12" t="str">
        <f t="shared" si="111"/>
        <v>VšĮ Kauno technologijos universitetas</v>
      </c>
    </row>
    <row r="1790" spans="1:9" ht="90">
      <c r="A1790" s="11">
        <v>1788</v>
      </c>
      <c r="B1790" s="18" t="str">
        <f t="shared" si="108"/>
        <v>NAUJI GAMYBOS PROCESAI, MEDŽIAGOS IR TECHNOLOGIJOS</v>
      </c>
      <c r="C1790" s="18" t="str">
        <f t="shared" si="109"/>
        <v>Konstrukcinės ir kompozitinės medžiagos</v>
      </c>
      <c r="D1790" s="18" t="str">
        <f t="shared" si="110"/>
        <v>Eksperimentinė plėtra</v>
      </c>
      <c r="E1790" s="46" t="s">
        <v>43</v>
      </c>
      <c r="F1790" s="45" t="s">
        <v>641</v>
      </c>
      <c r="G1790" s="27" t="s">
        <v>584</v>
      </c>
      <c r="H1790" s="11">
        <v>33</v>
      </c>
      <c r="I1790" s="12" t="str">
        <f t="shared" si="111"/>
        <v>Vilniaus Gedimino technikos universitetas</v>
      </c>
    </row>
    <row r="1791" spans="1:9" ht="60">
      <c r="A1791" s="11">
        <v>1789</v>
      </c>
      <c r="B1791" s="18" t="str">
        <f t="shared" si="108"/>
        <v>NAUJI GAMYBOS PROCESAI, MEDŽIAGOS IR TECHNOLOGIJOS</v>
      </c>
      <c r="C1791" s="18" t="str">
        <f t="shared" si="109"/>
        <v>Konstrukcinės ir kompozitinės medžiagos</v>
      </c>
      <c r="D1791" s="18" t="str">
        <f t="shared" si="110"/>
        <v>Eksperimentinė plėtra</v>
      </c>
      <c r="E1791" s="46" t="s">
        <v>43</v>
      </c>
      <c r="F1791" s="45" t="s">
        <v>688</v>
      </c>
      <c r="G1791" s="27" t="s">
        <v>689</v>
      </c>
      <c r="H1791" s="11">
        <v>33</v>
      </c>
      <c r="I1791" s="12" t="str">
        <f t="shared" si="111"/>
        <v>Vilniaus Gedimino technikos universitetas</v>
      </c>
    </row>
    <row r="1792" spans="1:9" ht="75">
      <c r="A1792" s="11">
        <v>1790</v>
      </c>
      <c r="B1792" s="18" t="str">
        <f t="shared" si="108"/>
        <v>NAUJI GAMYBOS PROCESAI, MEDŽIAGOS IR TECHNOLOGIJOS</v>
      </c>
      <c r="C1792" s="18" t="str">
        <f t="shared" si="109"/>
        <v>Konstrukcinės ir kompozitinės medžiagos</v>
      </c>
      <c r="D1792" s="18" t="str">
        <f t="shared" si="110"/>
        <v>Eksperimentinė plėtra</v>
      </c>
      <c r="E1792" s="46" t="s">
        <v>43</v>
      </c>
      <c r="F1792" s="45" t="s">
        <v>675</v>
      </c>
      <c r="G1792" s="27" t="s">
        <v>616</v>
      </c>
      <c r="H1792" s="11">
        <v>33</v>
      </c>
      <c r="I1792" s="12" t="str">
        <f t="shared" si="111"/>
        <v>Vilniaus Gedimino technikos universitetas</v>
      </c>
    </row>
    <row r="1793" spans="1:9" ht="60">
      <c r="A1793" s="11">
        <v>1791</v>
      </c>
      <c r="B1793" s="18" t="str">
        <f t="shared" si="108"/>
        <v>NAUJI GAMYBOS PROCESAI, MEDŽIAGOS IR TECHNOLOGIJOS</v>
      </c>
      <c r="C1793" s="18" t="str">
        <f t="shared" si="109"/>
        <v>Konstrukcinės ir kompozitinės medžiagos</v>
      </c>
      <c r="D1793" s="18" t="str">
        <f t="shared" si="110"/>
        <v>Eksperimentinė plėtra</v>
      </c>
      <c r="E1793" s="46" t="s">
        <v>43</v>
      </c>
      <c r="F1793" s="45" t="s">
        <v>661</v>
      </c>
      <c r="G1793" s="27" t="s">
        <v>616</v>
      </c>
      <c r="H1793" s="11">
        <v>33</v>
      </c>
      <c r="I1793" s="12" t="str">
        <f t="shared" si="111"/>
        <v>Vilniaus Gedimino technikos universitetas</v>
      </c>
    </row>
    <row r="1794" spans="1:9" ht="90">
      <c r="A1794" s="11">
        <v>1792</v>
      </c>
      <c r="B1794" s="18" t="str">
        <f t="shared" si="108"/>
        <v>NAUJI GAMYBOS PROCESAI, MEDŽIAGOS IR TECHNOLOGIJOS</v>
      </c>
      <c r="C1794" s="18" t="str">
        <f t="shared" si="109"/>
        <v>Konstrukcinės ir kompozitinės medžiagos</v>
      </c>
      <c r="D1794" s="18" t="str">
        <f t="shared" si="110"/>
        <v>Eksperimentinė plėtra</v>
      </c>
      <c r="E1794" s="46" t="s">
        <v>43</v>
      </c>
      <c r="F1794" s="45" t="s">
        <v>644</v>
      </c>
      <c r="G1794" s="27" t="s">
        <v>584</v>
      </c>
      <c r="H1794" s="11">
        <v>33</v>
      </c>
      <c r="I1794" s="12" t="str">
        <f t="shared" si="111"/>
        <v>Vilniaus Gedimino technikos universitetas</v>
      </c>
    </row>
    <row r="1795" spans="1:9" ht="60">
      <c r="A1795" s="11">
        <v>1793</v>
      </c>
      <c r="B1795" s="18" t="str">
        <f t="shared" ref="B1795:B1858" si="112">IF(ISBLANK(E1795), ,VLOOKUP(E1795, Kodai,2, FALSE))</f>
        <v>NAUJI GAMYBOS PROCESAI, MEDŽIAGOS IR TECHNOLOGIJOS</v>
      </c>
      <c r="C1795" s="18" t="str">
        <f t="shared" ref="C1795:C1858" si="113">IF(ISBLANK(E1795), ,VLOOKUP(E1795, Kodai,3, FALSE))</f>
        <v>Konstrukcinės ir kompozitinės medžiagos</v>
      </c>
      <c r="D1795" s="18" t="str">
        <f t="shared" ref="D1795:D1858" si="114">IF(ISBLANK(E1795), ,VLOOKUP(E1795, Kodai,4, FALSE))</f>
        <v>Eksperimentinė plėtra</v>
      </c>
      <c r="E1795" s="46" t="s">
        <v>43</v>
      </c>
      <c r="F1795" s="45" t="s">
        <v>662</v>
      </c>
      <c r="G1795" s="27" t="s">
        <v>618</v>
      </c>
      <c r="H1795" s="11">
        <v>33</v>
      </c>
      <c r="I1795" s="12" t="str">
        <f t="shared" ref="I1795:I1858" si="115">IF(ISBLANK(H1795), ,VLOOKUP(H1795, Institucijos,2, FALSE))</f>
        <v>Vilniaus Gedimino technikos universitetas</v>
      </c>
    </row>
    <row r="1796" spans="1:9" ht="60">
      <c r="A1796" s="11">
        <v>1794</v>
      </c>
      <c r="B1796" s="18" t="str">
        <f t="shared" si="112"/>
        <v>NAUJI GAMYBOS PROCESAI, MEDŽIAGOS IR TECHNOLOGIJOS</v>
      </c>
      <c r="C1796" s="18" t="str">
        <f t="shared" si="113"/>
        <v>Konstrukcinės ir kompozitinės medžiagos</v>
      </c>
      <c r="D1796" s="18" t="str">
        <f t="shared" si="114"/>
        <v>Eksperimentinė plėtra</v>
      </c>
      <c r="E1796" s="46" t="s">
        <v>43</v>
      </c>
      <c r="F1796" s="45" t="s">
        <v>676</v>
      </c>
      <c r="G1796" s="27" t="s">
        <v>677</v>
      </c>
      <c r="H1796" s="11">
        <v>33</v>
      </c>
      <c r="I1796" s="12" t="str">
        <f t="shared" si="115"/>
        <v>Vilniaus Gedimino technikos universitetas</v>
      </c>
    </row>
    <row r="1797" spans="1:9" ht="60">
      <c r="A1797" s="11">
        <v>1795</v>
      </c>
      <c r="B1797" s="18" t="str">
        <f t="shared" si="112"/>
        <v>NAUJI GAMYBOS PROCESAI, MEDŽIAGOS IR TECHNOLOGIJOS</v>
      </c>
      <c r="C1797" s="18" t="str">
        <f t="shared" si="113"/>
        <v>Konstrukcinės ir kompozitinės medžiagos</v>
      </c>
      <c r="D1797" s="18" t="str">
        <f t="shared" si="114"/>
        <v>Eksperimentinė plėtra</v>
      </c>
      <c r="E1797" s="44" t="s">
        <v>43</v>
      </c>
      <c r="F1797" s="89" t="s">
        <v>785</v>
      </c>
      <c r="G1797" s="27" t="s">
        <v>466</v>
      </c>
      <c r="H1797" s="11">
        <v>33</v>
      </c>
      <c r="I1797" s="12" t="str">
        <f t="shared" si="115"/>
        <v>Vilniaus Gedimino technikos universitetas</v>
      </c>
    </row>
    <row r="1798" spans="1:9" ht="75">
      <c r="A1798" s="11">
        <v>1796</v>
      </c>
      <c r="B1798" s="18" t="str">
        <f t="shared" si="112"/>
        <v>NAUJI GAMYBOS PROCESAI, MEDŽIAGOS IR TECHNOLOGIJOS</v>
      </c>
      <c r="C1798" s="18" t="str">
        <f t="shared" si="113"/>
        <v>Konstrukcinės ir kompozitinės medžiagos</v>
      </c>
      <c r="D1798" s="18" t="str">
        <f t="shared" si="114"/>
        <v>Eksperimentinė plėtra</v>
      </c>
      <c r="E1798" s="46" t="s">
        <v>43</v>
      </c>
      <c r="F1798" s="45" t="s">
        <v>682</v>
      </c>
      <c r="G1798" s="27" t="s">
        <v>683</v>
      </c>
      <c r="H1798" s="11">
        <v>33</v>
      </c>
      <c r="I1798" s="12" t="str">
        <f t="shared" si="115"/>
        <v>Vilniaus Gedimino technikos universitetas</v>
      </c>
    </row>
    <row r="1799" spans="1:9" ht="60">
      <c r="A1799" s="11">
        <v>1797</v>
      </c>
      <c r="B1799" s="18" t="str">
        <f t="shared" si="112"/>
        <v>NAUJI GAMYBOS PROCESAI, MEDŽIAGOS IR TECHNOLOGIJOS</v>
      </c>
      <c r="C1799" s="18" t="str">
        <f t="shared" si="113"/>
        <v>Konstrukcinės ir kompozitinės medžiagos</v>
      </c>
      <c r="D1799" s="18" t="str">
        <f t="shared" si="114"/>
        <v>Eksperimentinė plėtra</v>
      </c>
      <c r="E1799" s="46" t="s">
        <v>43</v>
      </c>
      <c r="F1799" s="45" t="s">
        <v>673</v>
      </c>
      <c r="G1799" s="27" t="s">
        <v>610</v>
      </c>
      <c r="H1799" s="11">
        <v>33</v>
      </c>
      <c r="I1799" s="12" t="str">
        <f t="shared" si="115"/>
        <v>Vilniaus Gedimino technikos universitetas</v>
      </c>
    </row>
    <row r="1800" spans="1:9" ht="60">
      <c r="A1800" s="11">
        <v>1798</v>
      </c>
      <c r="B1800" s="18" t="str">
        <f t="shared" si="112"/>
        <v>NAUJI GAMYBOS PROCESAI, MEDŽIAGOS IR TECHNOLOGIJOS</v>
      </c>
      <c r="C1800" s="18" t="str">
        <f t="shared" si="113"/>
        <v>Konstrukcinės ir kompozitinės medžiagos</v>
      </c>
      <c r="D1800" s="18" t="str">
        <f t="shared" si="114"/>
        <v>Eksperimentinė plėtra</v>
      </c>
      <c r="E1800" s="46" t="s">
        <v>43</v>
      </c>
      <c r="F1800" s="45" t="s">
        <v>674</v>
      </c>
      <c r="G1800" s="27" t="s">
        <v>612</v>
      </c>
      <c r="H1800" s="11">
        <v>33</v>
      </c>
      <c r="I1800" s="12" t="str">
        <f t="shared" si="115"/>
        <v>Vilniaus Gedimino technikos universitetas</v>
      </c>
    </row>
    <row r="1801" spans="1:9" ht="60">
      <c r="A1801" s="11">
        <v>1799</v>
      </c>
      <c r="B1801" s="18" t="str">
        <f t="shared" si="112"/>
        <v>NAUJI GAMYBOS PROCESAI, MEDŽIAGOS IR TECHNOLOGIJOS</v>
      </c>
      <c r="C1801" s="18" t="str">
        <f t="shared" si="113"/>
        <v>Konstrukcinės ir kompozitinės medžiagos</v>
      </c>
      <c r="D1801" s="18" t="str">
        <f t="shared" si="114"/>
        <v>Eksperimentinė plėtra</v>
      </c>
      <c r="E1801" s="46" t="s">
        <v>43</v>
      </c>
      <c r="F1801" s="45" t="s">
        <v>679</v>
      </c>
      <c r="G1801" s="27" t="s">
        <v>626</v>
      </c>
      <c r="H1801" s="11">
        <v>33</v>
      </c>
      <c r="I1801" s="12" t="str">
        <f t="shared" si="115"/>
        <v>Vilniaus Gedimino technikos universitetas</v>
      </c>
    </row>
    <row r="1802" spans="1:9" ht="60">
      <c r="A1802" s="11">
        <v>1800</v>
      </c>
      <c r="B1802" s="18" t="str">
        <f t="shared" si="112"/>
        <v>NAUJI GAMYBOS PROCESAI, MEDŽIAGOS IR TECHNOLOGIJOS</v>
      </c>
      <c r="C1802" s="18" t="str">
        <f t="shared" si="113"/>
        <v>Konstrukcinės ir kompozitinės medžiagos</v>
      </c>
      <c r="D1802" s="18" t="str">
        <f t="shared" si="114"/>
        <v>Eksperimentinė plėtra</v>
      </c>
      <c r="E1802" s="46" t="s">
        <v>43</v>
      </c>
      <c r="F1802" s="45" t="s">
        <v>678</v>
      </c>
      <c r="G1802" s="27" t="s">
        <v>631</v>
      </c>
      <c r="H1802" s="11">
        <v>33</v>
      </c>
      <c r="I1802" s="12" t="str">
        <f t="shared" si="115"/>
        <v>Vilniaus Gedimino technikos universitetas</v>
      </c>
    </row>
    <row r="1803" spans="1:9" ht="60">
      <c r="A1803" s="11">
        <v>1801</v>
      </c>
      <c r="B1803" s="18" t="str">
        <f t="shared" si="112"/>
        <v>NAUJI GAMYBOS PROCESAI, MEDŽIAGOS IR TECHNOLOGIJOS</v>
      </c>
      <c r="C1803" s="18" t="str">
        <f t="shared" si="113"/>
        <v>Konstrukcinės ir kompozitinės medžiagos</v>
      </c>
      <c r="D1803" s="18" t="str">
        <f t="shared" si="114"/>
        <v>Eksperimentinė plėtra</v>
      </c>
      <c r="E1803" s="46" t="s">
        <v>43</v>
      </c>
      <c r="F1803" s="45" t="s">
        <v>680</v>
      </c>
      <c r="G1803" s="27" t="s">
        <v>626</v>
      </c>
      <c r="H1803" s="11">
        <v>33</v>
      </c>
      <c r="I1803" s="12" t="str">
        <f t="shared" si="115"/>
        <v>Vilniaus Gedimino technikos universitetas</v>
      </c>
    </row>
    <row r="1804" spans="1:9" ht="60">
      <c r="A1804" s="11">
        <v>1802</v>
      </c>
      <c r="B1804" s="18" t="str">
        <f t="shared" si="112"/>
        <v>NAUJI GAMYBOS PROCESAI, MEDŽIAGOS IR TECHNOLOGIJOS</v>
      </c>
      <c r="C1804" s="18" t="str">
        <f t="shared" si="113"/>
        <v>Konstrukcinės ir kompozitinės medžiagos</v>
      </c>
      <c r="D1804" s="18" t="str">
        <f t="shared" si="114"/>
        <v>Eksperimentinė plėtra</v>
      </c>
      <c r="E1804" s="46" t="s">
        <v>43</v>
      </c>
      <c r="F1804" s="45" t="s">
        <v>663</v>
      </c>
      <c r="G1804" s="27" t="s">
        <v>626</v>
      </c>
      <c r="H1804" s="11">
        <v>33</v>
      </c>
      <c r="I1804" s="12" t="str">
        <f t="shared" si="115"/>
        <v>Vilniaus Gedimino technikos universitetas</v>
      </c>
    </row>
    <row r="1805" spans="1:9" ht="60">
      <c r="A1805" s="11">
        <v>1803</v>
      </c>
      <c r="B1805" s="18" t="str">
        <f t="shared" si="112"/>
        <v>NAUJI GAMYBOS PROCESAI, MEDŽIAGOS IR TECHNOLOGIJOS</v>
      </c>
      <c r="C1805" s="18" t="str">
        <f t="shared" si="113"/>
        <v>Konstrukcinės ir kompozitinės medžiagos</v>
      </c>
      <c r="D1805" s="18" t="str">
        <f t="shared" si="114"/>
        <v>Eksperimentinė plėtra</v>
      </c>
      <c r="E1805" s="46" t="s">
        <v>43</v>
      </c>
      <c r="F1805" s="45" t="s">
        <v>670</v>
      </c>
      <c r="G1805" s="27" t="s">
        <v>602</v>
      </c>
      <c r="H1805" s="11">
        <v>33</v>
      </c>
      <c r="I1805" s="12" t="str">
        <f t="shared" si="115"/>
        <v>Vilniaus Gedimino technikos universitetas</v>
      </c>
    </row>
    <row r="1806" spans="1:9" ht="75">
      <c r="A1806" s="11">
        <v>1804</v>
      </c>
      <c r="B1806" s="18" t="str">
        <f t="shared" si="112"/>
        <v>NAUJI GAMYBOS PROCESAI, MEDŽIAGOS IR TECHNOLOGIJOS</v>
      </c>
      <c r="C1806" s="18" t="str">
        <f t="shared" si="113"/>
        <v>Konstrukcinės ir kompozitinės medžiagos</v>
      </c>
      <c r="D1806" s="18" t="str">
        <f t="shared" si="114"/>
        <v>Eksperimentinė plėtra</v>
      </c>
      <c r="E1806" s="46" t="s">
        <v>43</v>
      </c>
      <c r="F1806" s="45" t="s">
        <v>664</v>
      </c>
      <c r="G1806" s="27" t="s">
        <v>477</v>
      </c>
      <c r="H1806" s="11">
        <v>33</v>
      </c>
      <c r="I1806" s="12" t="str">
        <f t="shared" si="115"/>
        <v>Vilniaus Gedimino technikos universitetas</v>
      </c>
    </row>
    <row r="1807" spans="1:9" ht="105">
      <c r="A1807" s="11">
        <v>1805</v>
      </c>
      <c r="B1807" s="18" t="str">
        <f t="shared" si="112"/>
        <v>NAUJI GAMYBOS PROCESAI, MEDŽIAGOS IR TECHNOLOGIJOS</v>
      </c>
      <c r="C1807" s="18" t="str">
        <f t="shared" si="113"/>
        <v>Konstrukcinės ir kompozitinės medžiagos</v>
      </c>
      <c r="D1807" s="18" t="str">
        <f t="shared" si="114"/>
        <v>Eksperimentinė plėtra</v>
      </c>
      <c r="E1807" s="46" t="s">
        <v>43</v>
      </c>
      <c r="F1807" s="45" t="s">
        <v>681</v>
      </c>
      <c r="G1807" s="27" t="s">
        <v>629</v>
      </c>
      <c r="H1807" s="11">
        <v>33</v>
      </c>
      <c r="I1807" s="12" t="str">
        <f t="shared" si="115"/>
        <v>Vilniaus Gedimino technikos universitetas</v>
      </c>
    </row>
    <row r="1808" spans="1:9" ht="60">
      <c r="A1808" s="11">
        <v>1806</v>
      </c>
      <c r="B1808" s="18" t="str">
        <f t="shared" si="112"/>
        <v>NAUJI GAMYBOS PROCESAI, MEDŽIAGOS IR TECHNOLOGIJOS</v>
      </c>
      <c r="C1808" s="18" t="str">
        <f t="shared" si="113"/>
        <v>Konstrukcinės ir kompozitinės medžiagos</v>
      </c>
      <c r="D1808" s="18" t="str">
        <f t="shared" si="114"/>
        <v>Eksperimentinė plėtra</v>
      </c>
      <c r="E1808" s="104" t="s">
        <v>43</v>
      </c>
      <c r="F1808" s="45" t="s">
        <v>2276</v>
      </c>
      <c r="G1808" s="27" t="s">
        <v>2277</v>
      </c>
      <c r="H1808" s="11">
        <v>11</v>
      </c>
      <c r="I1808" s="12" t="str">
        <f t="shared" si="115"/>
        <v>Lietuvos energetikos institutas</v>
      </c>
    </row>
    <row r="1809" spans="1:9" ht="75">
      <c r="A1809" s="11">
        <v>1807</v>
      </c>
      <c r="B1809" s="18" t="str">
        <f t="shared" si="112"/>
        <v>NAUJI GAMYBOS PROCESAI, MEDŽIAGOS IR TECHNOLOGIJOS</v>
      </c>
      <c r="C1809" s="18" t="str">
        <f t="shared" si="113"/>
        <v>Konstrukcinės ir kompozitinės medžiagos</v>
      </c>
      <c r="D1809" s="18" t="str">
        <f t="shared" si="114"/>
        <v>Moksliniai tyrimai</v>
      </c>
      <c r="E1809" s="110" t="s">
        <v>44</v>
      </c>
      <c r="F1809" s="56" t="s">
        <v>2297</v>
      </c>
      <c r="G1809" s="29" t="s">
        <v>230</v>
      </c>
      <c r="H1809" s="11">
        <v>22</v>
      </c>
      <c r="I1809" s="12" t="str">
        <f t="shared" si="115"/>
        <v>VšĮ Kauno technologijos universitetas</v>
      </c>
    </row>
    <row r="1810" spans="1:9" ht="75">
      <c r="A1810" s="11">
        <v>1808</v>
      </c>
      <c r="B1810" s="18" t="str">
        <f t="shared" si="112"/>
        <v>NAUJI GAMYBOS PROCESAI, MEDŽIAGOS IR TECHNOLOGIJOS</v>
      </c>
      <c r="C1810" s="18" t="str">
        <f t="shared" si="113"/>
        <v>Konstrukcinės ir kompozitinės medžiagos</v>
      </c>
      <c r="D1810" s="18" t="str">
        <f t="shared" si="114"/>
        <v>Moksliniai tyrimai</v>
      </c>
      <c r="E1810" s="84" t="s">
        <v>44</v>
      </c>
      <c r="F1810" s="85" t="s">
        <v>798</v>
      </c>
      <c r="G1810" s="35" t="s">
        <v>796</v>
      </c>
      <c r="H1810" s="11">
        <v>33</v>
      </c>
      <c r="I1810" s="12" t="str">
        <f t="shared" si="115"/>
        <v>Vilniaus Gedimino technikos universitetas</v>
      </c>
    </row>
    <row r="1811" spans="1:9" ht="60">
      <c r="A1811" s="11">
        <v>1809</v>
      </c>
      <c r="B1811" s="18" t="str">
        <f t="shared" si="112"/>
        <v>NAUJI GAMYBOS PROCESAI, MEDŽIAGOS IR TECHNOLOGIJOS</v>
      </c>
      <c r="C1811" s="18" t="str">
        <f t="shared" si="113"/>
        <v>Konstrukcinės ir kompozitinės medžiagos</v>
      </c>
      <c r="D1811" s="18" t="str">
        <f t="shared" si="114"/>
        <v>Moksliniai tyrimai</v>
      </c>
      <c r="E1811" s="110" t="s">
        <v>44</v>
      </c>
      <c r="F1811" s="56" t="s">
        <v>2376</v>
      </c>
      <c r="G1811" s="29" t="s">
        <v>230</v>
      </c>
      <c r="H1811" s="11">
        <v>22</v>
      </c>
      <c r="I1811" s="12" t="str">
        <f t="shared" si="115"/>
        <v>VšĮ Kauno technologijos universitetas</v>
      </c>
    </row>
    <row r="1812" spans="1:9" ht="60">
      <c r="A1812" s="11">
        <v>1810</v>
      </c>
      <c r="B1812" s="18" t="str">
        <f t="shared" si="112"/>
        <v>NAUJI GAMYBOS PROCESAI, MEDŽIAGOS IR TECHNOLOGIJOS</v>
      </c>
      <c r="C1812" s="18" t="str">
        <f t="shared" si="113"/>
        <v>Konstrukcinės ir kompozitinės medžiagos</v>
      </c>
      <c r="D1812" s="18" t="str">
        <f t="shared" si="114"/>
        <v>Moksliniai tyrimai</v>
      </c>
      <c r="E1812" s="110" t="s">
        <v>44</v>
      </c>
      <c r="F1812" s="56" t="s">
        <v>2375</v>
      </c>
      <c r="G1812" s="29" t="s">
        <v>230</v>
      </c>
      <c r="H1812" s="11">
        <v>22</v>
      </c>
      <c r="I1812" s="12" t="str">
        <f t="shared" si="115"/>
        <v>VšĮ Kauno technologijos universitetas</v>
      </c>
    </row>
    <row r="1813" spans="1:9" ht="60">
      <c r="A1813" s="11">
        <v>1811</v>
      </c>
      <c r="B1813" s="18" t="str">
        <f t="shared" si="112"/>
        <v>NAUJI GAMYBOS PROCESAI, MEDŽIAGOS IR TECHNOLOGIJOS</v>
      </c>
      <c r="C1813" s="18" t="str">
        <f t="shared" si="113"/>
        <v>Konstrukcinės ir kompozitinės medžiagos</v>
      </c>
      <c r="D1813" s="18" t="str">
        <f t="shared" si="114"/>
        <v>Moksliniai tyrimai</v>
      </c>
      <c r="E1813" s="110" t="s">
        <v>44</v>
      </c>
      <c r="F1813" s="56" t="s">
        <v>2377</v>
      </c>
      <c r="G1813" s="29" t="s">
        <v>230</v>
      </c>
      <c r="H1813" s="11">
        <v>22</v>
      </c>
      <c r="I1813" s="12" t="str">
        <f t="shared" si="115"/>
        <v>VšĮ Kauno technologijos universitetas</v>
      </c>
    </row>
    <row r="1814" spans="1:9" ht="60">
      <c r="A1814" s="11">
        <v>1812</v>
      </c>
      <c r="B1814" s="18" t="str">
        <f t="shared" si="112"/>
        <v>NAUJI GAMYBOS PROCESAI, MEDŽIAGOS IR TECHNOLOGIJOS</v>
      </c>
      <c r="C1814" s="18" t="str">
        <f t="shared" si="113"/>
        <v>Konstrukcinės ir kompozitinės medžiagos</v>
      </c>
      <c r="D1814" s="18" t="str">
        <f t="shared" si="114"/>
        <v>Moksliniai tyrimai</v>
      </c>
      <c r="E1814" s="110" t="s">
        <v>44</v>
      </c>
      <c r="F1814" s="56" t="s">
        <v>2374</v>
      </c>
      <c r="G1814" s="29" t="s">
        <v>230</v>
      </c>
      <c r="H1814" s="11">
        <v>22</v>
      </c>
      <c r="I1814" s="12" t="str">
        <f t="shared" si="115"/>
        <v>VšĮ Kauno technologijos universitetas</v>
      </c>
    </row>
    <row r="1815" spans="1:9" ht="60">
      <c r="A1815" s="11">
        <v>1813</v>
      </c>
      <c r="B1815" s="18" t="str">
        <f t="shared" si="112"/>
        <v>NAUJI GAMYBOS PROCESAI, MEDŽIAGOS IR TECHNOLOGIJOS</v>
      </c>
      <c r="C1815" s="18" t="str">
        <f t="shared" si="113"/>
        <v>Konstrukcinės ir kompozitinės medžiagos</v>
      </c>
      <c r="D1815" s="18" t="str">
        <f t="shared" si="114"/>
        <v>Moksliniai tyrimai</v>
      </c>
      <c r="E1815" s="104" t="s">
        <v>44</v>
      </c>
      <c r="F1815" s="45" t="s">
        <v>2244</v>
      </c>
      <c r="G1815" s="27" t="s">
        <v>2245</v>
      </c>
      <c r="H1815" s="11">
        <v>11</v>
      </c>
      <c r="I1815" s="12" t="str">
        <f t="shared" si="115"/>
        <v>Lietuvos energetikos institutas</v>
      </c>
    </row>
    <row r="1816" spans="1:9" ht="60">
      <c r="A1816" s="11">
        <v>1814</v>
      </c>
      <c r="B1816" s="18" t="str">
        <f t="shared" si="112"/>
        <v>NAUJI GAMYBOS PROCESAI, MEDŽIAGOS IR TECHNOLOGIJOS</v>
      </c>
      <c r="C1816" s="18" t="str">
        <f t="shared" si="113"/>
        <v>Konstrukcinės ir kompozitinės medžiagos</v>
      </c>
      <c r="D1816" s="18" t="str">
        <f t="shared" si="114"/>
        <v>Moksliniai tyrimai</v>
      </c>
      <c r="E1816" s="44" t="s">
        <v>44</v>
      </c>
      <c r="F1816" s="43" t="s">
        <v>759</v>
      </c>
      <c r="G1816" s="30" t="s">
        <v>753</v>
      </c>
      <c r="H1816" s="11">
        <v>33</v>
      </c>
      <c r="I1816" s="12" t="str">
        <f t="shared" si="115"/>
        <v>Vilniaus Gedimino technikos universitetas</v>
      </c>
    </row>
    <row r="1817" spans="1:9" ht="60">
      <c r="A1817" s="11">
        <v>1815</v>
      </c>
      <c r="B1817" s="18" t="str">
        <f t="shared" si="112"/>
        <v>NAUJI GAMYBOS PROCESAI, MEDŽIAGOS IR TECHNOLOGIJOS</v>
      </c>
      <c r="C1817" s="18" t="str">
        <f t="shared" si="113"/>
        <v>Konstrukcinės ir kompozitinės medžiagos</v>
      </c>
      <c r="D1817" s="18" t="str">
        <f t="shared" si="114"/>
        <v>Moksliniai tyrimai</v>
      </c>
      <c r="E1817" s="44" t="s">
        <v>44</v>
      </c>
      <c r="F1817" s="43" t="s">
        <v>756</v>
      </c>
      <c r="G1817" s="30" t="s">
        <v>753</v>
      </c>
      <c r="H1817" s="11">
        <v>33</v>
      </c>
      <c r="I1817" s="12" t="str">
        <f t="shared" si="115"/>
        <v>Vilniaus Gedimino technikos universitetas</v>
      </c>
    </row>
    <row r="1818" spans="1:9" ht="60">
      <c r="A1818" s="11">
        <v>1816</v>
      </c>
      <c r="B1818" s="18" t="str">
        <f t="shared" si="112"/>
        <v>NAUJI GAMYBOS PROCESAI, MEDŽIAGOS IR TECHNOLOGIJOS</v>
      </c>
      <c r="C1818" s="18" t="str">
        <f t="shared" si="113"/>
        <v>Konstrukcinės ir kompozitinės medžiagos</v>
      </c>
      <c r="D1818" s="18" t="str">
        <f t="shared" si="114"/>
        <v>Moksliniai tyrimai</v>
      </c>
      <c r="E1818" s="44" t="s">
        <v>44</v>
      </c>
      <c r="F1818" s="43" t="s">
        <v>762</v>
      </c>
      <c r="G1818" s="30" t="s">
        <v>753</v>
      </c>
      <c r="H1818" s="11">
        <v>33</v>
      </c>
      <c r="I1818" s="12" t="str">
        <f t="shared" si="115"/>
        <v>Vilniaus Gedimino technikos universitetas</v>
      </c>
    </row>
    <row r="1819" spans="1:9" ht="60">
      <c r="A1819" s="11">
        <v>1817</v>
      </c>
      <c r="B1819" s="18" t="str">
        <f t="shared" si="112"/>
        <v>NAUJI GAMYBOS PROCESAI, MEDŽIAGOS IR TECHNOLOGIJOS</v>
      </c>
      <c r="C1819" s="18" t="str">
        <f t="shared" si="113"/>
        <v>Konstrukcinės ir kompozitinės medžiagos</v>
      </c>
      <c r="D1819" s="18" t="str">
        <f t="shared" si="114"/>
        <v>Moksliniai tyrimai</v>
      </c>
      <c r="E1819" s="110" t="s">
        <v>44</v>
      </c>
      <c r="F1819" s="56" t="s">
        <v>2304</v>
      </c>
      <c r="G1819" s="29" t="s">
        <v>230</v>
      </c>
      <c r="H1819" s="11">
        <v>22</v>
      </c>
      <c r="I1819" s="12" t="str">
        <f t="shared" si="115"/>
        <v>VšĮ Kauno technologijos universitetas</v>
      </c>
    </row>
    <row r="1820" spans="1:9" ht="75">
      <c r="A1820" s="11">
        <v>1818</v>
      </c>
      <c r="B1820" s="18" t="str">
        <f t="shared" si="112"/>
        <v>NAUJI GAMYBOS PROCESAI, MEDŽIAGOS IR TECHNOLOGIJOS</v>
      </c>
      <c r="C1820" s="18" t="str">
        <f t="shared" si="113"/>
        <v>Konstrukcinės ir kompozitinės medžiagos</v>
      </c>
      <c r="D1820" s="18" t="str">
        <f t="shared" si="114"/>
        <v>Moksliniai tyrimai</v>
      </c>
      <c r="E1820" s="84" t="s">
        <v>44</v>
      </c>
      <c r="F1820" s="85" t="s">
        <v>804</v>
      </c>
      <c r="G1820" s="35" t="s">
        <v>796</v>
      </c>
      <c r="H1820" s="11">
        <v>33</v>
      </c>
      <c r="I1820" s="12" t="str">
        <f t="shared" si="115"/>
        <v>Vilniaus Gedimino technikos universitetas</v>
      </c>
    </row>
    <row r="1821" spans="1:9" ht="60">
      <c r="A1821" s="11">
        <v>1819</v>
      </c>
      <c r="B1821" s="18" t="str">
        <f t="shared" si="112"/>
        <v>NAUJI GAMYBOS PROCESAI, MEDŽIAGOS IR TECHNOLOGIJOS</v>
      </c>
      <c r="C1821" s="18" t="str">
        <f t="shared" si="113"/>
        <v>Konstrukcinės ir kompozitinės medžiagos</v>
      </c>
      <c r="D1821" s="18" t="str">
        <f t="shared" si="114"/>
        <v>Moksliniai tyrimai</v>
      </c>
      <c r="E1821" s="110" t="s">
        <v>44</v>
      </c>
      <c r="F1821" s="56" t="s">
        <v>2306</v>
      </c>
      <c r="G1821" s="29" t="s">
        <v>230</v>
      </c>
      <c r="H1821" s="11">
        <v>22</v>
      </c>
      <c r="I1821" s="12" t="str">
        <f t="shared" si="115"/>
        <v>VšĮ Kauno technologijos universitetas</v>
      </c>
    </row>
    <row r="1822" spans="1:9" ht="60">
      <c r="A1822" s="11">
        <v>1820</v>
      </c>
      <c r="B1822" s="18" t="str">
        <f t="shared" si="112"/>
        <v>NAUJI GAMYBOS PROCESAI, MEDŽIAGOS IR TECHNOLOGIJOS</v>
      </c>
      <c r="C1822" s="18" t="str">
        <f t="shared" si="113"/>
        <v>Konstrukcinės ir kompozitinės medžiagos</v>
      </c>
      <c r="D1822" s="18" t="str">
        <f t="shared" si="114"/>
        <v>Moksliniai tyrimai</v>
      </c>
      <c r="E1822" s="110" t="s">
        <v>44</v>
      </c>
      <c r="F1822" s="56" t="s">
        <v>2305</v>
      </c>
      <c r="G1822" s="29" t="s">
        <v>230</v>
      </c>
      <c r="H1822" s="11">
        <v>22</v>
      </c>
      <c r="I1822" s="12" t="str">
        <f t="shared" si="115"/>
        <v>VšĮ Kauno technologijos universitetas</v>
      </c>
    </row>
    <row r="1823" spans="1:9" ht="75">
      <c r="A1823" s="11">
        <v>1821</v>
      </c>
      <c r="B1823" s="18" t="str">
        <f t="shared" si="112"/>
        <v>NAUJI GAMYBOS PROCESAI, MEDŽIAGOS IR TECHNOLOGIJOS</v>
      </c>
      <c r="C1823" s="18" t="str">
        <f t="shared" si="113"/>
        <v>Konstrukcinės ir kompozitinės medžiagos</v>
      </c>
      <c r="D1823" s="18" t="str">
        <f t="shared" si="114"/>
        <v>Moksliniai tyrimai</v>
      </c>
      <c r="E1823" s="110" t="s">
        <v>44</v>
      </c>
      <c r="F1823" s="56" t="s">
        <v>2364</v>
      </c>
      <c r="G1823" s="29" t="s">
        <v>230</v>
      </c>
      <c r="H1823" s="11">
        <v>22</v>
      </c>
      <c r="I1823" s="12" t="str">
        <f t="shared" si="115"/>
        <v>VšĮ Kauno technologijos universitetas</v>
      </c>
    </row>
    <row r="1824" spans="1:9" ht="45">
      <c r="A1824" s="11">
        <v>1822</v>
      </c>
      <c r="B1824" s="18" t="str">
        <f t="shared" si="112"/>
        <v>NAUJI GAMYBOS PROCESAI, MEDŽIAGOS IR TECHNOLOGIJOS</v>
      </c>
      <c r="C1824" s="18" t="str">
        <f t="shared" si="113"/>
        <v>Konstrukcinės ir kompozitinės medžiagos</v>
      </c>
      <c r="D1824" s="18" t="str">
        <f t="shared" si="114"/>
        <v>Moksliniai tyrimai</v>
      </c>
      <c r="E1824" s="104" t="s">
        <v>44</v>
      </c>
      <c r="F1824" s="45" t="s">
        <v>2355</v>
      </c>
      <c r="G1824" s="27" t="s">
        <v>2277</v>
      </c>
      <c r="H1824" s="11">
        <v>11</v>
      </c>
      <c r="I1824" s="12" t="str">
        <f t="shared" si="115"/>
        <v>Lietuvos energetikos institutas</v>
      </c>
    </row>
    <row r="1825" spans="1:9" ht="60">
      <c r="A1825" s="11">
        <v>1823</v>
      </c>
      <c r="B1825" s="18" t="str">
        <f t="shared" si="112"/>
        <v>NAUJI GAMYBOS PROCESAI, MEDŽIAGOS IR TECHNOLOGIJOS</v>
      </c>
      <c r="C1825" s="18" t="str">
        <f t="shared" si="113"/>
        <v>Konstrukcinės ir kompozitinės medžiagos</v>
      </c>
      <c r="D1825" s="18" t="str">
        <f t="shared" si="114"/>
        <v>Moksliniai tyrimai</v>
      </c>
      <c r="E1825" s="104" t="s">
        <v>44</v>
      </c>
      <c r="F1825" s="45" t="s">
        <v>2344</v>
      </c>
      <c r="G1825" s="27" t="s">
        <v>2345</v>
      </c>
      <c r="H1825" s="11">
        <v>11</v>
      </c>
      <c r="I1825" s="12" t="str">
        <f t="shared" si="115"/>
        <v>Lietuvos energetikos institutas</v>
      </c>
    </row>
    <row r="1826" spans="1:9" ht="75">
      <c r="A1826" s="11">
        <v>1824</v>
      </c>
      <c r="B1826" s="18" t="str">
        <f t="shared" si="112"/>
        <v>NAUJI GAMYBOS PROCESAI, MEDŽIAGOS IR TECHNOLOGIJOS</v>
      </c>
      <c r="C1826" s="18" t="str">
        <f t="shared" si="113"/>
        <v>Konstrukcinės ir kompozitinės medžiagos</v>
      </c>
      <c r="D1826" s="18" t="str">
        <f t="shared" si="114"/>
        <v>Moksliniai tyrimai</v>
      </c>
      <c r="E1826" s="84" t="s">
        <v>44</v>
      </c>
      <c r="F1826" s="85" t="s">
        <v>801</v>
      </c>
      <c r="G1826" s="35" t="s">
        <v>796</v>
      </c>
      <c r="H1826" s="11">
        <v>33</v>
      </c>
      <c r="I1826" s="12" t="str">
        <f t="shared" si="115"/>
        <v>Vilniaus Gedimino technikos universitetas</v>
      </c>
    </row>
    <row r="1827" spans="1:9" ht="135">
      <c r="A1827" s="11">
        <v>1825</v>
      </c>
      <c r="B1827" s="18" t="str">
        <f t="shared" si="112"/>
        <v>NAUJI GAMYBOS PROCESAI, MEDŽIAGOS IR TECHNOLOGIJOS</v>
      </c>
      <c r="C1827" s="18" t="str">
        <f t="shared" si="113"/>
        <v>Konstrukcinės ir kompozitinės medžiagos</v>
      </c>
      <c r="D1827" s="18" t="str">
        <f t="shared" si="114"/>
        <v>Moksliniai tyrimai</v>
      </c>
      <c r="E1827" s="108" t="s">
        <v>44</v>
      </c>
      <c r="F1827" s="58" t="s">
        <v>2317</v>
      </c>
      <c r="G1827" s="29" t="s">
        <v>230</v>
      </c>
      <c r="H1827" s="11">
        <v>22</v>
      </c>
      <c r="I1827" s="12" t="str">
        <f t="shared" si="115"/>
        <v>VšĮ Kauno technologijos universitetas</v>
      </c>
    </row>
    <row r="1828" spans="1:9" ht="75">
      <c r="A1828" s="11">
        <v>1826</v>
      </c>
      <c r="B1828" s="18" t="str">
        <f t="shared" si="112"/>
        <v>NAUJI GAMYBOS PROCESAI, MEDŽIAGOS IR TECHNOLOGIJOS</v>
      </c>
      <c r="C1828" s="18" t="str">
        <f t="shared" si="113"/>
        <v>Konstrukcinės ir kompozitinės medžiagos</v>
      </c>
      <c r="D1828" s="18" t="str">
        <f t="shared" si="114"/>
        <v>Moksliniai tyrimai</v>
      </c>
      <c r="E1828" s="105" t="s">
        <v>44</v>
      </c>
      <c r="F1828" s="45" t="s">
        <v>2258</v>
      </c>
      <c r="G1828" s="27" t="s">
        <v>2259</v>
      </c>
      <c r="H1828" s="11">
        <v>18</v>
      </c>
      <c r="I1828" s="12" t="str">
        <f t="shared" si="115"/>
        <v>Valstybinis mokslinių tyrimų institutas Fizinių ir technologijos mokslų centras</v>
      </c>
    </row>
    <row r="1829" spans="1:9" ht="75">
      <c r="A1829" s="11">
        <v>1827</v>
      </c>
      <c r="B1829" s="18" t="str">
        <f t="shared" si="112"/>
        <v>NAUJI GAMYBOS PROCESAI, MEDŽIAGOS IR TECHNOLOGIJOS</v>
      </c>
      <c r="C1829" s="18" t="str">
        <f t="shared" si="113"/>
        <v>Konstrukcinės ir kompozitinės medžiagos</v>
      </c>
      <c r="D1829" s="18" t="str">
        <f t="shared" si="114"/>
        <v>Moksliniai tyrimai</v>
      </c>
      <c r="E1829" s="105" t="s">
        <v>44</v>
      </c>
      <c r="F1829" s="45" t="s">
        <v>2258</v>
      </c>
      <c r="G1829" s="27" t="s">
        <v>322</v>
      </c>
      <c r="H1829" s="11">
        <v>18</v>
      </c>
      <c r="I1829" s="12" t="str">
        <f t="shared" si="115"/>
        <v>Valstybinis mokslinių tyrimų institutas Fizinių ir technologijos mokslų centras</v>
      </c>
    </row>
    <row r="1830" spans="1:9" ht="135">
      <c r="A1830" s="11">
        <v>1828</v>
      </c>
      <c r="B1830" s="18" t="str">
        <f t="shared" si="112"/>
        <v>NAUJI GAMYBOS PROCESAI, MEDŽIAGOS IR TECHNOLOGIJOS</v>
      </c>
      <c r="C1830" s="18" t="str">
        <f t="shared" si="113"/>
        <v>Konstrukcinės ir kompozitinės medžiagos</v>
      </c>
      <c r="D1830" s="18" t="str">
        <f t="shared" si="114"/>
        <v>Moksliniai tyrimai</v>
      </c>
      <c r="E1830" s="111" t="s">
        <v>44</v>
      </c>
      <c r="F1830" s="58" t="s">
        <v>2316</v>
      </c>
      <c r="G1830" s="29" t="s">
        <v>230</v>
      </c>
      <c r="H1830" s="11">
        <v>22</v>
      </c>
      <c r="I1830" s="12" t="str">
        <f t="shared" si="115"/>
        <v>VšĮ Kauno technologijos universitetas</v>
      </c>
    </row>
    <row r="1831" spans="1:9" ht="45">
      <c r="A1831" s="11">
        <v>1829</v>
      </c>
      <c r="B1831" s="18" t="str">
        <f t="shared" si="112"/>
        <v>NAUJI GAMYBOS PROCESAI, MEDŽIAGOS IR TECHNOLOGIJOS</v>
      </c>
      <c r="C1831" s="18" t="str">
        <f t="shared" si="113"/>
        <v>Konstrukcinės ir kompozitinės medžiagos</v>
      </c>
      <c r="D1831" s="18" t="str">
        <f t="shared" si="114"/>
        <v>Moksliniai tyrimai</v>
      </c>
      <c r="E1831" s="104" t="s">
        <v>44</v>
      </c>
      <c r="F1831" s="45" t="s">
        <v>2354</v>
      </c>
      <c r="G1831" s="27" t="s">
        <v>2245</v>
      </c>
      <c r="H1831" s="11">
        <v>11</v>
      </c>
      <c r="I1831" s="12" t="str">
        <f t="shared" si="115"/>
        <v>Lietuvos energetikos institutas</v>
      </c>
    </row>
    <row r="1832" spans="1:9" ht="45">
      <c r="A1832" s="11">
        <v>1830</v>
      </c>
      <c r="B1832" s="18" t="str">
        <f t="shared" si="112"/>
        <v>NAUJI GAMYBOS PROCESAI, MEDŽIAGOS IR TECHNOLOGIJOS</v>
      </c>
      <c r="C1832" s="18" t="str">
        <f t="shared" si="113"/>
        <v>Konstrukcinės ir kompozitinės medžiagos</v>
      </c>
      <c r="D1832" s="18" t="str">
        <f t="shared" si="114"/>
        <v>Moksliniai tyrimai</v>
      </c>
      <c r="E1832" s="104" t="s">
        <v>44</v>
      </c>
      <c r="F1832" s="45" t="s">
        <v>2246</v>
      </c>
      <c r="G1832" s="27" t="s">
        <v>2247</v>
      </c>
      <c r="H1832" s="11">
        <v>11</v>
      </c>
      <c r="I1832" s="12" t="str">
        <f t="shared" si="115"/>
        <v>Lietuvos energetikos institutas</v>
      </c>
    </row>
    <row r="1833" spans="1:9" ht="60">
      <c r="A1833" s="11">
        <v>1831</v>
      </c>
      <c r="B1833" s="18" t="str">
        <f t="shared" si="112"/>
        <v>NAUJI GAMYBOS PROCESAI, MEDŽIAGOS IR TECHNOLOGIJOS</v>
      </c>
      <c r="C1833" s="18" t="str">
        <f t="shared" si="113"/>
        <v>Konstrukcinės ir kompozitinės medžiagos</v>
      </c>
      <c r="D1833" s="18" t="str">
        <f t="shared" si="114"/>
        <v>Moksliniai tyrimai</v>
      </c>
      <c r="E1833" s="104" t="s">
        <v>44</v>
      </c>
      <c r="F1833" s="45" t="s">
        <v>2350</v>
      </c>
      <c r="G1833" s="27" t="s">
        <v>2251</v>
      </c>
      <c r="H1833" s="11">
        <v>11</v>
      </c>
      <c r="I1833" s="12" t="str">
        <f t="shared" si="115"/>
        <v>Lietuvos energetikos institutas</v>
      </c>
    </row>
    <row r="1834" spans="1:9" ht="60">
      <c r="A1834" s="11">
        <v>1832</v>
      </c>
      <c r="B1834" s="18" t="str">
        <f t="shared" si="112"/>
        <v>NAUJI GAMYBOS PROCESAI, MEDŽIAGOS IR TECHNOLOGIJOS</v>
      </c>
      <c r="C1834" s="18" t="str">
        <f t="shared" si="113"/>
        <v>Konstrukcinės ir kompozitinės medžiagos</v>
      </c>
      <c r="D1834" s="18" t="str">
        <f t="shared" si="114"/>
        <v>Moksliniai tyrimai</v>
      </c>
      <c r="E1834" s="106" t="s">
        <v>44</v>
      </c>
      <c r="F1834" s="52" t="s">
        <v>2358</v>
      </c>
      <c r="G1834" s="42" t="s">
        <v>965</v>
      </c>
      <c r="H1834" s="11">
        <v>20</v>
      </c>
      <c r="I1834" s="12" t="str">
        <f t="shared" si="115"/>
        <v>Baltijos pažangių technologijų institutas</v>
      </c>
    </row>
    <row r="1835" spans="1:9" ht="60">
      <c r="A1835" s="11">
        <v>1833</v>
      </c>
      <c r="B1835" s="18" t="str">
        <f t="shared" si="112"/>
        <v>NAUJI GAMYBOS PROCESAI, MEDŽIAGOS IR TECHNOLOGIJOS</v>
      </c>
      <c r="C1835" s="18" t="str">
        <f t="shared" si="113"/>
        <v>Konstrukcinės ir kompozitinės medžiagos</v>
      </c>
      <c r="D1835" s="18" t="str">
        <f t="shared" si="114"/>
        <v>Moksliniai tyrimai</v>
      </c>
      <c r="E1835" s="106" t="s">
        <v>44</v>
      </c>
      <c r="F1835" s="52" t="s">
        <v>2324</v>
      </c>
      <c r="G1835" s="42" t="s">
        <v>2325</v>
      </c>
      <c r="H1835" s="11">
        <v>20</v>
      </c>
      <c r="I1835" s="12" t="str">
        <f t="shared" si="115"/>
        <v>Baltijos pažangių technologijų institutas</v>
      </c>
    </row>
    <row r="1836" spans="1:9" ht="75">
      <c r="A1836" s="11">
        <v>1834</v>
      </c>
      <c r="B1836" s="18" t="str">
        <f t="shared" si="112"/>
        <v>NAUJI GAMYBOS PROCESAI, MEDŽIAGOS IR TECHNOLOGIJOS</v>
      </c>
      <c r="C1836" s="18" t="str">
        <f t="shared" si="113"/>
        <v>Konstrukcinės ir kompozitinės medžiagos</v>
      </c>
      <c r="D1836" s="18" t="str">
        <f t="shared" si="114"/>
        <v>Moksliniai tyrimai</v>
      </c>
      <c r="E1836" s="104" t="s">
        <v>44</v>
      </c>
      <c r="F1836" s="45" t="s">
        <v>2357</v>
      </c>
      <c r="G1836" s="27" t="s">
        <v>313</v>
      </c>
      <c r="H1836" s="11">
        <v>18</v>
      </c>
      <c r="I1836" s="12" t="str">
        <f t="shared" si="115"/>
        <v>Valstybinis mokslinių tyrimų institutas Fizinių ir technologijos mokslų centras</v>
      </c>
    </row>
    <row r="1837" spans="1:9" ht="45">
      <c r="A1837" s="11">
        <v>1835</v>
      </c>
      <c r="B1837" s="18" t="str">
        <f t="shared" si="112"/>
        <v>NAUJI GAMYBOS PROCESAI, MEDŽIAGOS IR TECHNOLOGIJOS</v>
      </c>
      <c r="C1837" s="18" t="str">
        <f t="shared" si="113"/>
        <v>Konstrukcinės ir kompozitinės medžiagos</v>
      </c>
      <c r="D1837" s="18" t="str">
        <f t="shared" si="114"/>
        <v>Moksliniai tyrimai</v>
      </c>
      <c r="E1837" s="105" t="s">
        <v>44</v>
      </c>
      <c r="F1837" s="45" t="s">
        <v>2342</v>
      </c>
      <c r="G1837" s="27" t="s">
        <v>2343</v>
      </c>
      <c r="H1837" s="11">
        <v>34</v>
      </c>
      <c r="I1837" s="12" t="str">
        <f t="shared" si="115"/>
        <v>Alytaus kolegija</v>
      </c>
    </row>
    <row r="1838" spans="1:9" ht="45">
      <c r="A1838" s="11">
        <v>1836</v>
      </c>
      <c r="B1838" s="18" t="str">
        <f t="shared" si="112"/>
        <v>NAUJI GAMYBOS PROCESAI, MEDŽIAGOS IR TECHNOLOGIJOS</v>
      </c>
      <c r="C1838" s="18" t="str">
        <f t="shared" si="113"/>
        <v>Konstrukcinės ir kompozitinės medžiagos</v>
      </c>
      <c r="D1838" s="18" t="str">
        <f t="shared" si="114"/>
        <v>Moksliniai tyrimai</v>
      </c>
      <c r="E1838" s="112" t="s">
        <v>44</v>
      </c>
      <c r="F1838" s="45" t="s">
        <v>2284</v>
      </c>
      <c r="G1838" s="27" t="s">
        <v>2285</v>
      </c>
      <c r="H1838" s="11">
        <v>16</v>
      </c>
      <c r="I1838" s="12" t="str">
        <f t="shared" si="115"/>
        <v>Šiaulių universitetas</v>
      </c>
    </row>
    <row r="1839" spans="1:9" ht="60">
      <c r="A1839" s="11">
        <v>1837</v>
      </c>
      <c r="B1839" s="18" t="str">
        <f t="shared" si="112"/>
        <v>NAUJI GAMYBOS PROCESAI, MEDŽIAGOS IR TECHNOLOGIJOS</v>
      </c>
      <c r="C1839" s="18" t="str">
        <f t="shared" si="113"/>
        <v>Konstrukcinės ir kompozitinės medžiagos</v>
      </c>
      <c r="D1839" s="18" t="str">
        <f t="shared" si="114"/>
        <v>Moksliniai tyrimai</v>
      </c>
      <c r="E1839" s="84" t="s">
        <v>44</v>
      </c>
      <c r="F1839" s="85" t="s">
        <v>794</v>
      </c>
      <c r="G1839" s="35" t="s">
        <v>793</v>
      </c>
      <c r="H1839" s="11">
        <v>33</v>
      </c>
      <c r="I1839" s="12" t="str">
        <f t="shared" si="115"/>
        <v>Vilniaus Gedimino technikos universitetas</v>
      </c>
    </row>
    <row r="1840" spans="1:9" ht="75">
      <c r="A1840" s="11">
        <v>1838</v>
      </c>
      <c r="B1840" s="18" t="str">
        <f t="shared" si="112"/>
        <v>NAUJI GAMYBOS PROCESAI, MEDŽIAGOS IR TECHNOLOGIJOS</v>
      </c>
      <c r="C1840" s="18" t="str">
        <f t="shared" si="113"/>
        <v>Konstrukcinės ir kompozitinės medžiagos</v>
      </c>
      <c r="D1840" s="18" t="str">
        <f t="shared" si="114"/>
        <v>Moksliniai tyrimai</v>
      </c>
      <c r="E1840" s="104" t="s">
        <v>44</v>
      </c>
      <c r="F1840" s="45" t="s">
        <v>2291</v>
      </c>
      <c r="G1840" s="27" t="s">
        <v>2008</v>
      </c>
      <c r="H1840" s="11">
        <v>18</v>
      </c>
      <c r="I1840" s="12" t="str">
        <f t="shared" si="115"/>
        <v>Valstybinis mokslinių tyrimų institutas Fizinių ir technologijos mokslų centras</v>
      </c>
    </row>
    <row r="1841" spans="1:9" ht="75">
      <c r="A1841" s="11">
        <v>1839</v>
      </c>
      <c r="B1841" s="18" t="str">
        <f t="shared" si="112"/>
        <v>NAUJI GAMYBOS PROCESAI, MEDŽIAGOS IR TECHNOLOGIJOS</v>
      </c>
      <c r="C1841" s="18" t="str">
        <f t="shared" si="113"/>
        <v>Konstrukcinės ir kompozitinės medžiagos</v>
      </c>
      <c r="D1841" s="18" t="str">
        <f t="shared" si="114"/>
        <v>Moksliniai tyrimai</v>
      </c>
      <c r="E1841" s="84" t="s">
        <v>44</v>
      </c>
      <c r="F1841" s="85" t="s">
        <v>807</v>
      </c>
      <c r="G1841" s="35" t="s">
        <v>796</v>
      </c>
      <c r="H1841" s="11">
        <v>33</v>
      </c>
      <c r="I1841" s="12" t="str">
        <f t="shared" si="115"/>
        <v>Vilniaus Gedimino technikos universitetas</v>
      </c>
    </row>
    <row r="1842" spans="1:9" ht="60">
      <c r="A1842" s="11">
        <v>1840</v>
      </c>
      <c r="B1842" s="18" t="str">
        <f t="shared" si="112"/>
        <v>NAUJI GAMYBOS PROCESAI, MEDŽIAGOS IR TECHNOLOGIJOS</v>
      </c>
      <c r="C1842" s="18" t="str">
        <f t="shared" si="113"/>
        <v>Konstrukcinės ir kompozitinės medžiagos</v>
      </c>
      <c r="D1842" s="18" t="str">
        <f t="shared" si="114"/>
        <v>Moksliniai tyrimai</v>
      </c>
      <c r="E1842" s="110" t="s">
        <v>44</v>
      </c>
      <c r="F1842" s="58" t="s">
        <v>2334</v>
      </c>
      <c r="G1842" s="29" t="s">
        <v>230</v>
      </c>
      <c r="H1842" s="11">
        <v>22</v>
      </c>
      <c r="I1842" s="12" t="str">
        <f t="shared" si="115"/>
        <v>VšĮ Kauno technologijos universitetas</v>
      </c>
    </row>
    <row r="1843" spans="1:9" ht="45">
      <c r="A1843" s="11">
        <v>1841</v>
      </c>
      <c r="B1843" s="18" t="str">
        <f t="shared" si="112"/>
        <v>NAUJI GAMYBOS PROCESAI, MEDŽIAGOS IR TECHNOLOGIJOS</v>
      </c>
      <c r="C1843" s="18" t="str">
        <f t="shared" si="113"/>
        <v>Konstrukcinės ir kompozitinės medžiagos</v>
      </c>
      <c r="D1843" s="18" t="str">
        <f t="shared" si="114"/>
        <v>Moksliniai tyrimai</v>
      </c>
      <c r="E1843" s="112" t="s">
        <v>44</v>
      </c>
      <c r="F1843" s="45" t="s">
        <v>2283</v>
      </c>
      <c r="G1843" s="27" t="s">
        <v>2281</v>
      </c>
      <c r="H1843" s="11">
        <v>16</v>
      </c>
      <c r="I1843" s="12" t="str">
        <f t="shared" si="115"/>
        <v>Šiaulių universitetas</v>
      </c>
    </row>
    <row r="1844" spans="1:9" ht="45">
      <c r="A1844" s="11">
        <v>1842</v>
      </c>
      <c r="B1844" s="18" t="str">
        <f t="shared" si="112"/>
        <v>NAUJI GAMYBOS PROCESAI, MEDŽIAGOS IR TECHNOLOGIJOS</v>
      </c>
      <c r="C1844" s="18" t="str">
        <f t="shared" si="113"/>
        <v>Konstrukcinės ir kompozitinės medžiagos</v>
      </c>
      <c r="D1844" s="18" t="str">
        <f t="shared" si="114"/>
        <v>Moksliniai tyrimai</v>
      </c>
      <c r="E1844" s="112" t="s">
        <v>44</v>
      </c>
      <c r="F1844" s="45" t="s">
        <v>2288</v>
      </c>
      <c r="G1844" s="27" t="s">
        <v>2289</v>
      </c>
      <c r="H1844" s="11">
        <v>16</v>
      </c>
      <c r="I1844" s="12" t="str">
        <f t="shared" si="115"/>
        <v>Šiaulių universitetas</v>
      </c>
    </row>
    <row r="1845" spans="1:9" ht="45">
      <c r="A1845" s="11">
        <v>1843</v>
      </c>
      <c r="B1845" s="18" t="str">
        <f t="shared" si="112"/>
        <v>NAUJI GAMYBOS PROCESAI, MEDŽIAGOS IR TECHNOLOGIJOS</v>
      </c>
      <c r="C1845" s="18" t="str">
        <f t="shared" si="113"/>
        <v>Konstrukcinės ir kompozitinės medžiagos</v>
      </c>
      <c r="D1845" s="18" t="str">
        <f t="shared" si="114"/>
        <v>Moksliniai tyrimai</v>
      </c>
      <c r="E1845" s="112" t="s">
        <v>44</v>
      </c>
      <c r="F1845" s="45" t="s">
        <v>2290</v>
      </c>
      <c r="G1845" s="27" t="s">
        <v>2289</v>
      </c>
      <c r="H1845" s="11">
        <v>16</v>
      </c>
      <c r="I1845" s="12" t="str">
        <f t="shared" si="115"/>
        <v>Šiaulių universitetas</v>
      </c>
    </row>
    <row r="1846" spans="1:9" ht="60">
      <c r="A1846" s="11">
        <v>1844</v>
      </c>
      <c r="B1846" s="18" t="str">
        <f t="shared" si="112"/>
        <v>NAUJI GAMYBOS PROCESAI, MEDŽIAGOS IR TECHNOLOGIJOS</v>
      </c>
      <c r="C1846" s="18" t="str">
        <f t="shared" si="113"/>
        <v>Konstrukcinės ir kompozitinės medžiagos</v>
      </c>
      <c r="D1846" s="18" t="str">
        <f t="shared" si="114"/>
        <v>Moksliniai tyrimai</v>
      </c>
      <c r="E1846" s="110" t="s">
        <v>44</v>
      </c>
      <c r="F1846" s="56" t="s">
        <v>2296</v>
      </c>
      <c r="G1846" s="29" t="s">
        <v>230</v>
      </c>
      <c r="H1846" s="11">
        <v>22</v>
      </c>
      <c r="I1846" s="12" t="str">
        <f t="shared" si="115"/>
        <v>VšĮ Kauno technologijos universitetas</v>
      </c>
    </row>
    <row r="1847" spans="1:9" ht="240">
      <c r="A1847" s="11">
        <v>1845</v>
      </c>
      <c r="B1847" s="18" t="str">
        <f t="shared" si="112"/>
        <v>NAUJI GAMYBOS PROCESAI, MEDŽIAGOS IR TECHNOLOGIJOS</v>
      </c>
      <c r="C1847" s="18" t="str">
        <f t="shared" si="113"/>
        <v>Konstrukcinės ir kompozitinės medžiagos</v>
      </c>
      <c r="D1847" s="18" t="str">
        <f t="shared" si="114"/>
        <v>Moksliniai tyrimai</v>
      </c>
      <c r="E1847" s="110" t="s">
        <v>44</v>
      </c>
      <c r="F1847" s="56" t="s">
        <v>2336</v>
      </c>
      <c r="G1847" s="29" t="s">
        <v>230</v>
      </c>
      <c r="H1847" s="11">
        <v>22</v>
      </c>
      <c r="I1847" s="12" t="str">
        <f t="shared" si="115"/>
        <v>VšĮ Kauno technologijos universitetas</v>
      </c>
    </row>
    <row r="1848" spans="1:9" ht="240">
      <c r="A1848" s="11">
        <v>1846</v>
      </c>
      <c r="B1848" s="18" t="str">
        <f t="shared" si="112"/>
        <v>NAUJI GAMYBOS PROCESAI, MEDŽIAGOS IR TECHNOLOGIJOS</v>
      </c>
      <c r="C1848" s="18" t="str">
        <f t="shared" si="113"/>
        <v>Konstrukcinės ir kompozitinės medžiagos</v>
      </c>
      <c r="D1848" s="18" t="str">
        <f t="shared" si="114"/>
        <v>Moksliniai tyrimai</v>
      </c>
      <c r="E1848" s="110" t="s">
        <v>44</v>
      </c>
      <c r="F1848" s="56" t="s">
        <v>2336</v>
      </c>
      <c r="G1848" s="29" t="s">
        <v>230</v>
      </c>
      <c r="H1848" s="11">
        <v>22</v>
      </c>
      <c r="I1848" s="12" t="str">
        <f t="shared" si="115"/>
        <v>VšĮ Kauno technologijos universitetas</v>
      </c>
    </row>
    <row r="1849" spans="1:9" ht="165">
      <c r="A1849" s="11">
        <v>1847</v>
      </c>
      <c r="B1849" s="18" t="str">
        <f t="shared" si="112"/>
        <v>NAUJI GAMYBOS PROCESAI, MEDŽIAGOS IR TECHNOLOGIJOS</v>
      </c>
      <c r="C1849" s="18" t="str">
        <f t="shared" si="113"/>
        <v>Konstrukcinės ir kompozitinės medžiagos</v>
      </c>
      <c r="D1849" s="18" t="str">
        <f t="shared" si="114"/>
        <v>Moksliniai tyrimai</v>
      </c>
      <c r="E1849" s="114" t="s">
        <v>44</v>
      </c>
      <c r="F1849" s="62" t="s">
        <v>2361</v>
      </c>
      <c r="G1849" s="29" t="s">
        <v>230</v>
      </c>
      <c r="H1849" s="11">
        <v>22</v>
      </c>
      <c r="I1849" s="12" t="str">
        <f t="shared" si="115"/>
        <v>VšĮ Kauno technologijos universitetas</v>
      </c>
    </row>
    <row r="1850" spans="1:9" ht="60">
      <c r="A1850" s="11">
        <v>1848</v>
      </c>
      <c r="B1850" s="18" t="str">
        <f t="shared" si="112"/>
        <v>NAUJI GAMYBOS PROCESAI, MEDŽIAGOS IR TECHNOLOGIJOS</v>
      </c>
      <c r="C1850" s="18" t="str">
        <f t="shared" si="113"/>
        <v>Konstrukcinės ir kompozitinės medžiagos</v>
      </c>
      <c r="D1850" s="18" t="str">
        <f t="shared" si="114"/>
        <v>Moksliniai tyrimai</v>
      </c>
      <c r="E1850" s="104" t="s">
        <v>44</v>
      </c>
      <c r="F1850" s="45" t="s">
        <v>2349</v>
      </c>
      <c r="G1850" s="27" t="s">
        <v>2251</v>
      </c>
      <c r="H1850" s="11">
        <v>11</v>
      </c>
      <c r="I1850" s="12" t="str">
        <f t="shared" si="115"/>
        <v>Lietuvos energetikos institutas</v>
      </c>
    </row>
    <row r="1851" spans="1:9" ht="45">
      <c r="A1851" s="11">
        <v>1849</v>
      </c>
      <c r="B1851" s="18" t="str">
        <f t="shared" si="112"/>
        <v>NAUJI GAMYBOS PROCESAI, MEDŽIAGOS IR TECHNOLOGIJOS</v>
      </c>
      <c r="C1851" s="18" t="str">
        <f t="shared" si="113"/>
        <v>Konstrukcinės ir kompozitinės medžiagos</v>
      </c>
      <c r="D1851" s="18" t="str">
        <f t="shared" si="114"/>
        <v>Moksliniai tyrimai</v>
      </c>
      <c r="E1851" s="105" t="s">
        <v>44</v>
      </c>
      <c r="F1851" s="45" t="s">
        <v>2356</v>
      </c>
      <c r="G1851" s="27" t="s">
        <v>2352</v>
      </c>
      <c r="H1851" s="11">
        <v>11</v>
      </c>
      <c r="I1851" s="12" t="str">
        <f t="shared" si="115"/>
        <v>Lietuvos energetikos institutas</v>
      </c>
    </row>
    <row r="1852" spans="1:9" ht="45">
      <c r="A1852" s="11">
        <v>1850</v>
      </c>
      <c r="B1852" s="18" t="str">
        <f t="shared" si="112"/>
        <v>NAUJI GAMYBOS PROCESAI, MEDŽIAGOS IR TECHNOLOGIJOS</v>
      </c>
      <c r="C1852" s="18" t="str">
        <f t="shared" si="113"/>
        <v>Konstrukcinės ir kompozitinės medžiagos</v>
      </c>
      <c r="D1852" s="18" t="str">
        <f t="shared" si="114"/>
        <v>Moksliniai tyrimai</v>
      </c>
      <c r="E1852" s="104" t="s">
        <v>44</v>
      </c>
      <c r="F1852" s="45" t="s">
        <v>2351</v>
      </c>
      <c r="G1852" s="27" t="s">
        <v>2352</v>
      </c>
      <c r="H1852" s="11">
        <v>11</v>
      </c>
      <c r="I1852" s="12" t="str">
        <f t="shared" si="115"/>
        <v>Lietuvos energetikos institutas</v>
      </c>
    </row>
    <row r="1853" spans="1:9" ht="45">
      <c r="A1853" s="11">
        <v>1851</v>
      </c>
      <c r="B1853" s="18" t="str">
        <f t="shared" si="112"/>
        <v>NAUJI GAMYBOS PROCESAI, MEDŽIAGOS IR TECHNOLOGIJOS</v>
      </c>
      <c r="C1853" s="18" t="str">
        <f t="shared" si="113"/>
        <v>Konstrukcinės ir kompozitinės medžiagos</v>
      </c>
      <c r="D1853" s="18" t="str">
        <f t="shared" si="114"/>
        <v>Moksliniai tyrimai</v>
      </c>
      <c r="E1853" s="112" t="s">
        <v>44</v>
      </c>
      <c r="F1853" s="45" t="s">
        <v>2282</v>
      </c>
      <c r="G1853" s="27" t="s">
        <v>2281</v>
      </c>
      <c r="H1853" s="11">
        <v>16</v>
      </c>
      <c r="I1853" s="12" t="str">
        <f t="shared" si="115"/>
        <v>Šiaulių universitetas</v>
      </c>
    </row>
    <row r="1854" spans="1:9" ht="105">
      <c r="A1854" s="11">
        <v>1852</v>
      </c>
      <c r="B1854" s="18" t="str">
        <f t="shared" si="112"/>
        <v>NAUJI GAMYBOS PROCESAI, MEDŽIAGOS IR TECHNOLOGIJOS</v>
      </c>
      <c r="C1854" s="18" t="str">
        <f t="shared" si="113"/>
        <v>Konstrukcinės ir kompozitinės medžiagos</v>
      </c>
      <c r="D1854" s="18" t="str">
        <f t="shared" si="114"/>
        <v>Moksliniai tyrimai</v>
      </c>
      <c r="E1854" s="110" t="s">
        <v>44</v>
      </c>
      <c r="F1854" s="56" t="s">
        <v>2371</v>
      </c>
      <c r="G1854" s="29" t="s">
        <v>230</v>
      </c>
      <c r="H1854" s="11">
        <v>22</v>
      </c>
      <c r="I1854" s="12" t="str">
        <f t="shared" si="115"/>
        <v>VšĮ Kauno technologijos universitetas</v>
      </c>
    </row>
    <row r="1855" spans="1:9" ht="60">
      <c r="A1855" s="11">
        <v>1853</v>
      </c>
      <c r="B1855" s="18" t="str">
        <f t="shared" si="112"/>
        <v>NAUJI GAMYBOS PROCESAI, MEDŽIAGOS IR TECHNOLOGIJOS</v>
      </c>
      <c r="C1855" s="18" t="str">
        <f t="shared" si="113"/>
        <v>Konstrukcinės ir kompozitinės medžiagos</v>
      </c>
      <c r="D1855" s="18" t="str">
        <f t="shared" si="114"/>
        <v>Moksliniai tyrimai</v>
      </c>
      <c r="E1855" s="110" t="s">
        <v>44</v>
      </c>
      <c r="F1855" s="56" t="s">
        <v>2302</v>
      </c>
      <c r="G1855" s="29" t="s">
        <v>230</v>
      </c>
      <c r="H1855" s="11">
        <v>22</v>
      </c>
      <c r="I1855" s="12" t="str">
        <f t="shared" si="115"/>
        <v>VšĮ Kauno technologijos universitetas</v>
      </c>
    </row>
    <row r="1856" spans="1:9" ht="45">
      <c r="A1856" s="11">
        <v>1854</v>
      </c>
      <c r="B1856" s="18" t="str">
        <f t="shared" si="112"/>
        <v>NAUJI GAMYBOS PROCESAI, MEDŽIAGOS IR TECHNOLOGIJOS</v>
      </c>
      <c r="C1856" s="18" t="str">
        <f t="shared" si="113"/>
        <v>Konstrukcinės ir kompozitinės medžiagos</v>
      </c>
      <c r="D1856" s="18" t="str">
        <f t="shared" si="114"/>
        <v>Moksliniai tyrimai</v>
      </c>
      <c r="E1856" s="104" t="s">
        <v>44</v>
      </c>
      <c r="F1856" s="45" t="s">
        <v>2338</v>
      </c>
      <c r="G1856" s="27" t="s">
        <v>2339</v>
      </c>
      <c r="H1856" s="11">
        <v>23</v>
      </c>
      <c r="I1856" s="12" t="str">
        <f t="shared" si="115"/>
        <v>Klaipėdos universitetas</v>
      </c>
    </row>
    <row r="1857" spans="1:9" ht="60">
      <c r="A1857" s="11">
        <v>1855</v>
      </c>
      <c r="B1857" s="18" t="str">
        <f t="shared" si="112"/>
        <v>NAUJI GAMYBOS PROCESAI, MEDŽIAGOS IR TECHNOLOGIJOS</v>
      </c>
      <c r="C1857" s="18" t="str">
        <f t="shared" si="113"/>
        <v>Konstrukcinės ir kompozitinės medžiagos</v>
      </c>
      <c r="D1857" s="18" t="str">
        <f t="shared" si="114"/>
        <v>Moksliniai tyrimai</v>
      </c>
      <c r="E1857" s="104" t="s">
        <v>44</v>
      </c>
      <c r="F1857" s="45" t="s">
        <v>2318</v>
      </c>
      <c r="G1857" s="27" t="s">
        <v>2319</v>
      </c>
      <c r="H1857" s="11">
        <v>23</v>
      </c>
      <c r="I1857" s="12" t="str">
        <f t="shared" si="115"/>
        <v>Klaipėdos universitetas</v>
      </c>
    </row>
    <row r="1858" spans="1:9" ht="75">
      <c r="A1858" s="11">
        <v>1856</v>
      </c>
      <c r="B1858" s="18" t="str">
        <f t="shared" si="112"/>
        <v>NAUJI GAMYBOS PROCESAI, MEDŽIAGOS IR TECHNOLOGIJOS</v>
      </c>
      <c r="C1858" s="18" t="str">
        <f t="shared" si="113"/>
        <v>Konstrukcinės ir kompozitinės medžiagos</v>
      </c>
      <c r="D1858" s="18" t="str">
        <f t="shared" si="114"/>
        <v>Moksliniai tyrimai</v>
      </c>
      <c r="E1858" s="46" t="s">
        <v>44</v>
      </c>
      <c r="F1858" s="63" t="s">
        <v>791</v>
      </c>
      <c r="G1858" s="27" t="s">
        <v>786</v>
      </c>
      <c r="H1858" s="11">
        <v>33</v>
      </c>
      <c r="I1858" s="12" t="str">
        <f t="shared" si="115"/>
        <v>Vilniaus Gedimino technikos universitetas</v>
      </c>
    </row>
    <row r="1859" spans="1:9" ht="45">
      <c r="A1859" s="11">
        <v>1857</v>
      </c>
      <c r="B1859" s="18" t="str">
        <f t="shared" ref="B1859:B1922" si="116">IF(ISBLANK(E1859), ,VLOOKUP(E1859, Kodai,2, FALSE))</f>
        <v>NAUJI GAMYBOS PROCESAI, MEDŽIAGOS IR TECHNOLOGIJOS</v>
      </c>
      <c r="C1859" s="18" t="str">
        <f t="shared" ref="C1859:C1922" si="117">IF(ISBLANK(E1859), ,VLOOKUP(E1859, Kodai,3, FALSE))</f>
        <v>Konstrukcinės ir kompozitinės medžiagos</v>
      </c>
      <c r="D1859" s="18" t="str">
        <f t="shared" ref="D1859:D1922" si="118">IF(ISBLANK(E1859), ,VLOOKUP(E1859, Kodai,4, FALSE))</f>
        <v>Moksliniai tyrimai</v>
      </c>
      <c r="E1859" s="104" t="s">
        <v>44</v>
      </c>
      <c r="F1859" s="45" t="s">
        <v>2340</v>
      </c>
      <c r="G1859" s="27" t="s">
        <v>2339</v>
      </c>
      <c r="H1859" s="11">
        <v>23</v>
      </c>
      <c r="I1859" s="12" t="str">
        <f t="shared" ref="I1859:I1922" si="119">IF(ISBLANK(H1859), ,VLOOKUP(H1859, Institucijos,2, FALSE))</f>
        <v>Klaipėdos universitetas</v>
      </c>
    </row>
    <row r="1860" spans="1:9" ht="105">
      <c r="A1860" s="11">
        <v>1858</v>
      </c>
      <c r="B1860" s="18" t="str">
        <f t="shared" si="116"/>
        <v>NAUJI GAMYBOS PROCESAI, MEDŽIAGOS IR TECHNOLOGIJOS</v>
      </c>
      <c r="C1860" s="18" t="str">
        <f t="shared" si="117"/>
        <v>Konstrukcinės ir kompozitinės medžiagos</v>
      </c>
      <c r="D1860" s="18" t="str">
        <f t="shared" si="118"/>
        <v>Moksliniai tyrimai</v>
      </c>
      <c r="E1860" s="114" t="s">
        <v>44</v>
      </c>
      <c r="F1860" s="62" t="s">
        <v>2362</v>
      </c>
      <c r="G1860" s="29" t="s">
        <v>230</v>
      </c>
      <c r="H1860" s="11">
        <v>22</v>
      </c>
      <c r="I1860" s="12" t="str">
        <f t="shared" si="119"/>
        <v>VšĮ Kauno technologijos universitetas</v>
      </c>
    </row>
    <row r="1861" spans="1:9" ht="60">
      <c r="A1861" s="11">
        <v>1859</v>
      </c>
      <c r="B1861" s="18" t="str">
        <f t="shared" si="116"/>
        <v>NAUJI GAMYBOS PROCESAI, MEDŽIAGOS IR TECHNOLOGIJOS</v>
      </c>
      <c r="C1861" s="18" t="str">
        <f t="shared" si="117"/>
        <v>Konstrukcinės ir kompozitinės medžiagos</v>
      </c>
      <c r="D1861" s="18" t="str">
        <f t="shared" si="118"/>
        <v>Moksliniai tyrimai</v>
      </c>
      <c r="E1861" s="110" t="s">
        <v>44</v>
      </c>
      <c r="F1861" s="56" t="s">
        <v>2333</v>
      </c>
      <c r="G1861" s="29" t="s">
        <v>230</v>
      </c>
      <c r="H1861" s="11">
        <v>22</v>
      </c>
      <c r="I1861" s="12" t="str">
        <f t="shared" si="119"/>
        <v>VšĮ Kauno technologijos universitetas</v>
      </c>
    </row>
    <row r="1862" spans="1:9" ht="45">
      <c r="A1862" s="11">
        <v>1860</v>
      </c>
      <c r="B1862" s="18" t="str">
        <f t="shared" si="116"/>
        <v>NAUJI GAMYBOS PROCESAI, MEDŽIAGOS IR TECHNOLOGIJOS</v>
      </c>
      <c r="C1862" s="18" t="str">
        <f t="shared" si="117"/>
        <v>Konstrukcinės ir kompozitinės medžiagos</v>
      </c>
      <c r="D1862" s="18" t="str">
        <f t="shared" si="118"/>
        <v>Moksliniai tyrimai</v>
      </c>
      <c r="E1862" s="104" t="s">
        <v>44</v>
      </c>
      <c r="F1862" s="45" t="s">
        <v>2341</v>
      </c>
      <c r="G1862" s="27" t="s">
        <v>2339</v>
      </c>
      <c r="H1862" s="11">
        <v>23</v>
      </c>
      <c r="I1862" s="12" t="str">
        <f t="shared" si="119"/>
        <v>Klaipėdos universitetas</v>
      </c>
    </row>
    <row r="1863" spans="1:9" ht="45">
      <c r="A1863" s="11">
        <v>1861</v>
      </c>
      <c r="B1863" s="18" t="str">
        <f t="shared" si="116"/>
        <v>NAUJI GAMYBOS PROCESAI, MEDŽIAGOS IR TECHNOLOGIJOS</v>
      </c>
      <c r="C1863" s="18" t="str">
        <f t="shared" si="117"/>
        <v>Konstrukcinės ir kompozitinės medžiagos</v>
      </c>
      <c r="D1863" s="18" t="str">
        <f t="shared" si="118"/>
        <v>Moksliniai tyrimai</v>
      </c>
      <c r="E1863" s="112" t="s">
        <v>44</v>
      </c>
      <c r="F1863" s="45" t="s">
        <v>2280</v>
      </c>
      <c r="G1863" s="27" t="s">
        <v>2281</v>
      </c>
      <c r="H1863" s="11">
        <v>16</v>
      </c>
      <c r="I1863" s="12" t="str">
        <f t="shared" si="119"/>
        <v>Šiaulių universitetas</v>
      </c>
    </row>
    <row r="1864" spans="1:9" ht="45">
      <c r="A1864" s="11">
        <v>1862</v>
      </c>
      <c r="B1864" s="18" t="str">
        <f t="shared" si="116"/>
        <v>NAUJI GAMYBOS PROCESAI, MEDŽIAGOS IR TECHNOLOGIJOS</v>
      </c>
      <c r="C1864" s="18" t="str">
        <f t="shared" si="117"/>
        <v>Konstrukcinės ir kompozitinės medžiagos</v>
      </c>
      <c r="D1864" s="18" t="str">
        <f t="shared" si="118"/>
        <v>Moksliniai tyrimai</v>
      </c>
      <c r="E1864" s="104" t="s">
        <v>44</v>
      </c>
      <c r="F1864" s="45" t="s">
        <v>2359</v>
      </c>
      <c r="G1864" s="27" t="s">
        <v>176</v>
      </c>
      <c r="H1864" s="11">
        <v>21</v>
      </c>
      <c r="I1864" s="12" t="str">
        <f t="shared" si="119"/>
        <v>Gamtos tyrimų centas</v>
      </c>
    </row>
    <row r="1865" spans="1:9" ht="60">
      <c r="A1865" s="11">
        <v>1863</v>
      </c>
      <c r="B1865" s="18" t="str">
        <f t="shared" si="116"/>
        <v>NAUJI GAMYBOS PROCESAI, MEDŽIAGOS IR TECHNOLOGIJOS</v>
      </c>
      <c r="C1865" s="18" t="str">
        <f t="shared" si="117"/>
        <v>Konstrukcinės ir kompozitinės medžiagos</v>
      </c>
      <c r="D1865" s="18" t="str">
        <f t="shared" si="118"/>
        <v>Moksliniai tyrimai</v>
      </c>
      <c r="E1865" s="110" t="s">
        <v>44</v>
      </c>
      <c r="F1865" s="56" t="s">
        <v>2298</v>
      </c>
      <c r="G1865" s="29" t="s">
        <v>230</v>
      </c>
      <c r="H1865" s="11">
        <v>22</v>
      </c>
      <c r="I1865" s="12" t="str">
        <f t="shared" si="119"/>
        <v>VšĮ Kauno technologijos universitetas</v>
      </c>
    </row>
    <row r="1866" spans="1:9" ht="60">
      <c r="A1866" s="11">
        <v>1864</v>
      </c>
      <c r="B1866" s="18" t="str">
        <f t="shared" si="116"/>
        <v>NAUJI GAMYBOS PROCESAI, MEDŽIAGOS IR TECHNOLOGIJOS</v>
      </c>
      <c r="C1866" s="18" t="str">
        <f t="shared" si="117"/>
        <v>Konstrukcinės ir kompozitinės medžiagos</v>
      </c>
      <c r="D1866" s="18" t="str">
        <f t="shared" si="118"/>
        <v>Moksliniai tyrimai</v>
      </c>
      <c r="E1866" s="110" t="s">
        <v>44</v>
      </c>
      <c r="F1866" s="56" t="s">
        <v>2298</v>
      </c>
      <c r="G1866" s="29" t="s">
        <v>230</v>
      </c>
      <c r="H1866" s="11">
        <v>22</v>
      </c>
      <c r="I1866" s="12" t="str">
        <f t="shared" si="119"/>
        <v>VšĮ Kauno technologijos universitetas</v>
      </c>
    </row>
    <row r="1867" spans="1:9" ht="60">
      <c r="A1867" s="11">
        <v>1865</v>
      </c>
      <c r="B1867" s="18" t="str">
        <f t="shared" si="116"/>
        <v>NAUJI GAMYBOS PROCESAI, MEDŽIAGOS IR TECHNOLOGIJOS</v>
      </c>
      <c r="C1867" s="18" t="str">
        <f t="shared" si="117"/>
        <v>Konstrukcinės ir kompozitinės medžiagos</v>
      </c>
      <c r="D1867" s="18" t="str">
        <f t="shared" si="118"/>
        <v>Moksliniai tyrimai</v>
      </c>
      <c r="E1867" s="110" t="s">
        <v>44</v>
      </c>
      <c r="F1867" s="56" t="s">
        <v>2328</v>
      </c>
      <c r="G1867" s="29" t="s">
        <v>230</v>
      </c>
      <c r="H1867" s="11">
        <v>22</v>
      </c>
      <c r="I1867" s="12" t="str">
        <f t="shared" si="119"/>
        <v>VšĮ Kauno technologijos universitetas</v>
      </c>
    </row>
    <row r="1868" spans="1:9" ht="45">
      <c r="A1868" s="11">
        <v>1866</v>
      </c>
      <c r="B1868" s="18" t="str">
        <f t="shared" si="116"/>
        <v>NAUJI GAMYBOS PROCESAI, MEDŽIAGOS IR TECHNOLOGIJOS</v>
      </c>
      <c r="C1868" s="18" t="str">
        <f t="shared" si="117"/>
        <v>Konstrukcinės ir kompozitinės medžiagos</v>
      </c>
      <c r="D1868" s="18" t="str">
        <f t="shared" si="118"/>
        <v>Moksliniai tyrimai</v>
      </c>
      <c r="E1868" s="104" t="s">
        <v>44</v>
      </c>
      <c r="F1868" s="45" t="s">
        <v>2360</v>
      </c>
      <c r="G1868" s="27" t="s">
        <v>176</v>
      </c>
      <c r="H1868" s="11">
        <v>21</v>
      </c>
      <c r="I1868" s="12" t="str">
        <f t="shared" si="119"/>
        <v>Gamtos tyrimų centas</v>
      </c>
    </row>
    <row r="1869" spans="1:9" ht="60">
      <c r="A1869" s="11">
        <v>1867</v>
      </c>
      <c r="B1869" s="18" t="str">
        <f t="shared" si="116"/>
        <v>NAUJI GAMYBOS PROCESAI, MEDŽIAGOS IR TECHNOLOGIJOS</v>
      </c>
      <c r="C1869" s="18" t="str">
        <f t="shared" si="117"/>
        <v>Konstrukcinės ir kompozitinės medžiagos</v>
      </c>
      <c r="D1869" s="18" t="str">
        <f t="shared" si="118"/>
        <v>Moksliniai tyrimai</v>
      </c>
      <c r="E1869" s="110" t="s">
        <v>44</v>
      </c>
      <c r="F1869" s="56" t="s">
        <v>2143</v>
      </c>
      <c r="G1869" s="29" t="s">
        <v>230</v>
      </c>
      <c r="H1869" s="11">
        <v>22</v>
      </c>
      <c r="I1869" s="12" t="str">
        <f t="shared" si="119"/>
        <v>VšĮ Kauno technologijos universitetas</v>
      </c>
    </row>
    <row r="1870" spans="1:9" ht="90">
      <c r="A1870" s="11">
        <v>1868</v>
      </c>
      <c r="B1870" s="18" t="str">
        <f t="shared" si="116"/>
        <v>NAUJI GAMYBOS PROCESAI, MEDŽIAGOS IR TECHNOLOGIJOS</v>
      </c>
      <c r="C1870" s="18" t="str">
        <f t="shared" si="117"/>
        <v>Konstrukcinės ir kompozitinės medžiagos</v>
      </c>
      <c r="D1870" s="18" t="str">
        <f t="shared" si="118"/>
        <v>Moksliniai tyrimai</v>
      </c>
      <c r="E1870" s="110" t="s">
        <v>44</v>
      </c>
      <c r="F1870" s="56" t="s">
        <v>2315</v>
      </c>
      <c r="G1870" s="29" t="s">
        <v>230</v>
      </c>
      <c r="H1870" s="11">
        <v>22</v>
      </c>
      <c r="I1870" s="12" t="str">
        <f t="shared" si="119"/>
        <v>VšĮ Kauno technologijos universitetas</v>
      </c>
    </row>
    <row r="1871" spans="1:9" ht="75">
      <c r="A1871" s="11">
        <v>1869</v>
      </c>
      <c r="B1871" s="18" t="str">
        <f t="shared" si="116"/>
        <v>NAUJI GAMYBOS PROCESAI, MEDŽIAGOS IR TECHNOLOGIJOS</v>
      </c>
      <c r="C1871" s="18" t="str">
        <f t="shared" si="117"/>
        <v>Konstrukcinės ir kompozitinės medžiagos</v>
      </c>
      <c r="D1871" s="18" t="str">
        <f t="shared" si="118"/>
        <v>Moksliniai tyrimai</v>
      </c>
      <c r="E1871" s="110" t="s">
        <v>44</v>
      </c>
      <c r="F1871" s="56" t="s">
        <v>2301</v>
      </c>
      <c r="G1871" s="29" t="s">
        <v>230</v>
      </c>
      <c r="H1871" s="11">
        <v>22</v>
      </c>
      <c r="I1871" s="12" t="str">
        <f t="shared" si="119"/>
        <v>VšĮ Kauno technologijos universitetas</v>
      </c>
    </row>
    <row r="1872" spans="1:9" ht="90">
      <c r="A1872" s="11">
        <v>1870</v>
      </c>
      <c r="B1872" s="18" t="str">
        <f t="shared" si="116"/>
        <v>NAUJI GAMYBOS PROCESAI, MEDŽIAGOS IR TECHNOLOGIJOS</v>
      </c>
      <c r="C1872" s="18" t="str">
        <f t="shared" si="117"/>
        <v>Konstrukcinės ir kompozitinės medžiagos</v>
      </c>
      <c r="D1872" s="18" t="str">
        <f t="shared" si="118"/>
        <v>Moksliniai tyrimai</v>
      </c>
      <c r="E1872" s="110" t="s">
        <v>44</v>
      </c>
      <c r="F1872" s="56" t="s">
        <v>2314</v>
      </c>
      <c r="G1872" s="29" t="s">
        <v>230</v>
      </c>
      <c r="H1872" s="11">
        <v>22</v>
      </c>
      <c r="I1872" s="12" t="str">
        <f t="shared" si="119"/>
        <v>VšĮ Kauno technologijos universitetas</v>
      </c>
    </row>
    <row r="1873" spans="1:9" ht="60">
      <c r="A1873" s="11">
        <v>1871</v>
      </c>
      <c r="B1873" s="18" t="str">
        <f t="shared" si="116"/>
        <v>NAUJI GAMYBOS PROCESAI, MEDŽIAGOS IR TECHNOLOGIJOS</v>
      </c>
      <c r="C1873" s="18" t="str">
        <f t="shared" si="117"/>
        <v>Konstrukcinės ir kompozitinės medžiagos</v>
      </c>
      <c r="D1873" s="18" t="str">
        <f t="shared" si="118"/>
        <v>Moksliniai tyrimai</v>
      </c>
      <c r="E1873" s="110" t="s">
        <v>44</v>
      </c>
      <c r="F1873" s="56" t="s">
        <v>2311</v>
      </c>
      <c r="G1873" s="29" t="s">
        <v>230</v>
      </c>
      <c r="H1873" s="11">
        <v>22</v>
      </c>
      <c r="I1873" s="12" t="str">
        <f t="shared" si="119"/>
        <v>VšĮ Kauno technologijos universitetas</v>
      </c>
    </row>
    <row r="1874" spans="1:9" ht="60">
      <c r="A1874" s="11">
        <v>1872</v>
      </c>
      <c r="B1874" s="18" t="str">
        <f t="shared" si="116"/>
        <v>NAUJI GAMYBOS PROCESAI, MEDŽIAGOS IR TECHNOLOGIJOS</v>
      </c>
      <c r="C1874" s="18" t="str">
        <f t="shared" si="117"/>
        <v>Konstrukcinės ir kompozitinės medžiagos</v>
      </c>
      <c r="D1874" s="18" t="str">
        <f t="shared" si="118"/>
        <v>Moksliniai tyrimai</v>
      </c>
      <c r="E1874" s="110" t="s">
        <v>44</v>
      </c>
      <c r="F1874" s="56" t="s">
        <v>2310</v>
      </c>
      <c r="G1874" s="29" t="s">
        <v>230</v>
      </c>
      <c r="H1874" s="11">
        <v>22</v>
      </c>
      <c r="I1874" s="12" t="str">
        <f t="shared" si="119"/>
        <v>VšĮ Kauno technologijos universitetas</v>
      </c>
    </row>
    <row r="1875" spans="1:9" ht="45">
      <c r="A1875" s="11">
        <v>1873</v>
      </c>
      <c r="B1875" s="18" t="str">
        <f t="shared" si="116"/>
        <v>NAUJI GAMYBOS PROCESAI, MEDŽIAGOS IR TECHNOLOGIJOS</v>
      </c>
      <c r="C1875" s="18" t="str">
        <f t="shared" si="117"/>
        <v>Konstrukcinės ir kompozitinės medžiagos</v>
      </c>
      <c r="D1875" s="18" t="str">
        <f t="shared" si="118"/>
        <v>Moksliniai tyrimai</v>
      </c>
      <c r="E1875" s="112" t="s">
        <v>44</v>
      </c>
      <c r="F1875" s="45" t="s">
        <v>2286</v>
      </c>
      <c r="G1875" s="27" t="s">
        <v>2287</v>
      </c>
      <c r="H1875" s="11">
        <v>16</v>
      </c>
      <c r="I1875" s="12" t="str">
        <f t="shared" si="119"/>
        <v>Šiaulių universitetas</v>
      </c>
    </row>
    <row r="1876" spans="1:9" ht="60">
      <c r="A1876" s="11">
        <v>1874</v>
      </c>
      <c r="B1876" s="18" t="str">
        <f t="shared" si="116"/>
        <v>NAUJI GAMYBOS PROCESAI, MEDŽIAGOS IR TECHNOLOGIJOS</v>
      </c>
      <c r="C1876" s="18" t="str">
        <f t="shared" si="117"/>
        <v>Konstrukcinės ir kompozitinės medžiagos</v>
      </c>
      <c r="D1876" s="18" t="str">
        <f t="shared" si="118"/>
        <v>Moksliniai tyrimai</v>
      </c>
      <c r="E1876" s="110" t="s">
        <v>44</v>
      </c>
      <c r="F1876" s="56" t="s">
        <v>2307</v>
      </c>
      <c r="G1876" s="29" t="s">
        <v>230</v>
      </c>
      <c r="H1876" s="11">
        <v>22</v>
      </c>
      <c r="I1876" s="12" t="str">
        <f t="shared" si="119"/>
        <v>VšĮ Kauno technologijos universitetas</v>
      </c>
    </row>
    <row r="1877" spans="1:9" ht="60">
      <c r="A1877" s="11">
        <v>1875</v>
      </c>
      <c r="B1877" s="18" t="str">
        <f t="shared" si="116"/>
        <v>NAUJI GAMYBOS PROCESAI, MEDŽIAGOS IR TECHNOLOGIJOS</v>
      </c>
      <c r="C1877" s="18" t="str">
        <f t="shared" si="117"/>
        <v>Konstrukcinės ir kompozitinės medžiagos</v>
      </c>
      <c r="D1877" s="18" t="str">
        <f t="shared" si="118"/>
        <v>Moksliniai tyrimai</v>
      </c>
      <c r="E1877" s="110" t="s">
        <v>44</v>
      </c>
      <c r="F1877" s="56" t="s">
        <v>2309</v>
      </c>
      <c r="G1877" s="29" t="s">
        <v>230</v>
      </c>
      <c r="H1877" s="11">
        <v>22</v>
      </c>
      <c r="I1877" s="12" t="str">
        <f t="shared" si="119"/>
        <v>VšĮ Kauno technologijos universitetas</v>
      </c>
    </row>
    <row r="1878" spans="1:9" ht="60">
      <c r="A1878" s="11">
        <v>1876</v>
      </c>
      <c r="B1878" s="18" t="str">
        <f t="shared" si="116"/>
        <v>NAUJI GAMYBOS PROCESAI, MEDŽIAGOS IR TECHNOLOGIJOS</v>
      </c>
      <c r="C1878" s="18" t="str">
        <f t="shared" si="117"/>
        <v>Konstrukcinės ir kompozitinės medžiagos</v>
      </c>
      <c r="D1878" s="18" t="str">
        <f t="shared" si="118"/>
        <v>Moksliniai tyrimai</v>
      </c>
      <c r="E1878" s="110" t="s">
        <v>44</v>
      </c>
      <c r="F1878" s="56" t="s">
        <v>2308</v>
      </c>
      <c r="G1878" s="29" t="s">
        <v>230</v>
      </c>
      <c r="H1878" s="11">
        <v>22</v>
      </c>
      <c r="I1878" s="12" t="str">
        <f t="shared" si="119"/>
        <v>VšĮ Kauno technologijos universitetas</v>
      </c>
    </row>
    <row r="1879" spans="1:9" ht="60">
      <c r="A1879" s="11">
        <v>1877</v>
      </c>
      <c r="B1879" s="18" t="str">
        <f t="shared" si="116"/>
        <v>NAUJI GAMYBOS PROCESAI, MEDŽIAGOS IR TECHNOLOGIJOS</v>
      </c>
      <c r="C1879" s="18" t="str">
        <f t="shared" si="117"/>
        <v>Konstrukcinės ir kompozitinės medžiagos</v>
      </c>
      <c r="D1879" s="18" t="str">
        <f t="shared" si="118"/>
        <v>Moksliniai tyrimai</v>
      </c>
      <c r="E1879" s="110" t="s">
        <v>44</v>
      </c>
      <c r="F1879" s="56" t="s">
        <v>256</v>
      </c>
      <c r="G1879" s="29" t="s">
        <v>230</v>
      </c>
      <c r="H1879" s="11">
        <v>22</v>
      </c>
      <c r="I1879" s="12" t="str">
        <f t="shared" si="119"/>
        <v>VšĮ Kauno technologijos universitetas</v>
      </c>
    </row>
    <row r="1880" spans="1:9" ht="60">
      <c r="A1880" s="11">
        <v>1878</v>
      </c>
      <c r="B1880" s="18" t="str">
        <f t="shared" si="116"/>
        <v>NAUJI GAMYBOS PROCESAI, MEDŽIAGOS IR TECHNOLOGIJOS</v>
      </c>
      <c r="C1880" s="18" t="str">
        <f t="shared" si="117"/>
        <v>Konstrukcinės ir kompozitinės medžiagos</v>
      </c>
      <c r="D1880" s="18" t="str">
        <f t="shared" si="118"/>
        <v>Moksliniai tyrimai</v>
      </c>
      <c r="E1880" s="110" t="s">
        <v>44</v>
      </c>
      <c r="F1880" s="56" t="s">
        <v>2217</v>
      </c>
      <c r="G1880" s="29" t="s">
        <v>230</v>
      </c>
      <c r="H1880" s="11">
        <v>22</v>
      </c>
      <c r="I1880" s="12" t="str">
        <f t="shared" si="119"/>
        <v>VšĮ Kauno technologijos universitetas</v>
      </c>
    </row>
    <row r="1881" spans="1:9" ht="75">
      <c r="A1881" s="11">
        <v>1879</v>
      </c>
      <c r="B1881" s="18" t="str">
        <f t="shared" si="116"/>
        <v>NAUJI GAMYBOS PROCESAI, MEDŽIAGOS IR TECHNOLOGIJOS</v>
      </c>
      <c r="C1881" s="18" t="str">
        <f t="shared" si="117"/>
        <v>Konstrukcinės ir kompozitinės medžiagos</v>
      </c>
      <c r="D1881" s="18" t="str">
        <f t="shared" si="118"/>
        <v>Moksliniai tyrimai</v>
      </c>
      <c r="E1881" s="46" t="s">
        <v>44</v>
      </c>
      <c r="F1881" s="63" t="s">
        <v>790</v>
      </c>
      <c r="G1881" s="27" t="s">
        <v>786</v>
      </c>
      <c r="H1881" s="11">
        <v>33</v>
      </c>
      <c r="I1881" s="12" t="str">
        <f t="shared" si="119"/>
        <v>Vilniaus Gedimino technikos universitetas</v>
      </c>
    </row>
    <row r="1882" spans="1:9" ht="60">
      <c r="A1882" s="11">
        <v>1880</v>
      </c>
      <c r="B1882" s="18" t="str">
        <f t="shared" si="116"/>
        <v>NAUJI GAMYBOS PROCESAI, MEDŽIAGOS IR TECHNOLOGIJOS</v>
      </c>
      <c r="C1882" s="18" t="str">
        <f t="shared" si="117"/>
        <v>Konstrukcinės ir kompozitinės medžiagos</v>
      </c>
      <c r="D1882" s="18" t="str">
        <f t="shared" si="118"/>
        <v>Techninė galimybių studija</v>
      </c>
      <c r="E1882" s="46" t="s">
        <v>42</v>
      </c>
      <c r="F1882" s="45" t="s">
        <v>597</v>
      </c>
      <c r="G1882" s="27" t="s">
        <v>596</v>
      </c>
      <c r="H1882" s="11">
        <v>33</v>
      </c>
      <c r="I1882" s="12" t="str">
        <f t="shared" si="119"/>
        <v>Vilniaus Gedimino technikos universitetas</v>
      </c>
    </row>
    <row r="1883" spans="1:9" ht="75">
      <c r="A1883" s="11">
        <v>1881</v>
      </c>
      <c r="B1883" s="18" t="str">
        <f t="shared" si="116"/>
        <v>NAUJI GAMYBOS PROCESAI, MEDŽIAGOS IR TECHNOLOGIJOS</v>
      </c>
      <c r="C1883" s="18" t="str">
        <f t="shared" si="117"/>
        <v>Konstrukcinės ir kompozitinės medžiagos</v>
      </c>
      <c r="D1883" s="18" t="str">
        <f t="shared" si="118"/>
        <v>Techninė galimybių studija</v>
      </c>
      <c r="E1883" s="75" t="s">
        <v>42</v>
      </c>
      <c r="F1883" s="88" t="s">
        <v>825</v>
      </c>
      <c r="G1883" s="36" t="s">
        <v>512</v>
      </c>
      <c r="H1883" s="11">
        <v>33</v>
      </c>
      <c r="I1883" s="12" t="str">
        <f t="shared" si="119"/>
        <v>Vilniaus Gedimino technikos universitetas</v>
      </c>
    </row>
    <row r="1884" spans="1:9" ht="90">
      <c r="A1884" s="11">
        <v>1882</v>
      </c>
      <c r="B1884" s="18" t="str">
        <f t="shared" si="116"/>
        <v>NAUJI GAMYBOS PROCESAI, MEDŽIAGOS IR TECHNOLOGIJOS</v>
      </c>
      <c r="C1884" s="18" t="str">
        <f t="shared" si="117"/>
        <v>Konstrukcinės ir kompozitinės medžiagos</v>
      </c>
      <c r="D1884" s="18" t="str">
        <f t="shared" si="118"/>
        <v>Techninė galimybių studija</v>
      </c>
      <c r="E1884" s="86" t="s">
        <v>42</v>
      </c>
      <c r="F1884" s="87" t="s">
        <v>810</v>
      </c>
      <c r="G1884" s="37" t="s">
        <v>704</v>
      </c>
      <c r="H1884" s="11">
        <v>33</v>
      </c>
      <c r="I1884" s="12" t="str">
        <f t="shared" si="119"/>
        <v>Vilniaus Gedimino technikos universitetas</v>
      </c>
    </row>
    <row r="1885" spans="1:9" ht="90">
      <c r="A1885" s="11">
        <v>1883</v>
      </c>
      <c r="B1885" s="18" t="str">
        <f t="shared" si="116"/>
        <v>NAUJI GAMYBOS PROCESAI, MEDŽIAGOS IR TECHNOLOGIJOS</v>
      </c>
      <c r="C1885" s="18" t="str">
        <f t="shared" si="117"/>
        <v>Konstrukcinės ir kompozitinės medžiagos</v>
      </c>
      <c r="D1885" s="18" t="str">
        <f t="shared" si="118"/>
        <v>Techninė galimybių studija</v>
      </c>
      <c r="E1885" s="46" t="s">
        <v>42</v>
      </c>
      <c r="F1885" s="45" t="s">
        <v>583</v>
      </c>
      <c r="G1885" s="27" t="s">
        <v>584</v>
      </c>
      <c r="H1885" s="11">
        <v>33</v>
      </c>
      <c r="I1885" s="12" t="str">
        <f t="shared" si="119"/>
        <v>Vilniaus Gedimino technikos universitetas</v>
      </c>
    </row>
    <row r="1886" spans="1:9" ht="75">
      <c r="A1886" s="11">
        <v>1884</v>
      </c>
      <c r="B1886" s="18" t="str">
        <f t="shared" si="116"/>
        <v>NAUJI GAMYBOS PROCESAI, MEDŽIAGOS IR TECHNOLOGIJOS</v>
      </c>
      <c r="C1886" s="18" t="str">
        <f t="shared" si="117"/>
        <v>Konstrukcinės ir kompozitinės medžiagos</v>
      </c>
      <c r="D1886" s="18" t="str">
        <f t="shared" si="118"/>
        <v>Techninė galimybių studija</v>
      </c>
      <c r="E1886" s="84" t="s">
        <v>42</v>
      </c>
      <c r="F1886" s="85" t="s">
        <v>802</v>
      </c>
      <c r="G1886" s="35" t="s">
        <v>796</v>
      </c>
      <c r="H1886" s="11">
        <v>33</v>
      </c>
      <c r="I1886" s="12" t="str">
        <f t="shared" si="119"/>
        <v>Vilniaus Gedimino technikos universitetas</v>
      </c>
    </row>
    <row r="1887" spans="1:9" ht="75">
      <c r="A1887" s="11">
        <v>1885</v>
      </c>
      <c r="B1887" s="18" t="str">
        <f t="shared" si="116"/>
        <v>NAUJI GAMYBOS PROCESAI, MEDŽIAGOS IR TECHNOLOGIJOS</v>
      </c>
      <c r="C1887" s="18" t="str">
        <f t="shared" si="117"/>
        <v>Konstrukcinės ir kompozitinės medžiagos</v>
      </c>
      <c r="D1887" s="18" t="str">
        <f t="shared" si="118"/>
        <v>Techninė galimybių studija</v>
      </c>
      <c r="E1887" s="84" t="s">
        <v>42</v>
      </c>
      <c r="F1887" s="85" t="s">
        <v>795</v>
      </c>
      <c r="G1887" s="35" t="s">
        <v>796</v>
      </c>
      <c r="H1887" s="11">
        <v>33</v>
      </c>
      <c r="I1887" s="12" t="str">
        <f t="shared" si="119"/>
        <v>Vilniaus Gedimino technikos universitetas</v>
      </c>
    </row>
    <row r="1888" spans="1:9" ht="105">
      <c r="A1888" s="11">
        <v>1886</v>
      </c>
      <c r="B1888" s="18" t="str">
        <f t="shared" si="116"/>
        <v>NAUJI GAMYBOS PROCESAI, MEDŽIAGOS IR TECHNOLOGIJOS</v>
      </c>
      <c r="C1888" s="18" t="str">
        <f t="shared" si="117"/>
        <v>Konstrukcinės ir kompozitinės medžiagos</v>
      </c>
      <c r="D1888" s="18" t="str">
        <f t="shared" si="118"/>
        <v>Techninė galimybių studija</v>
      </c>
      <c r="E1888" s="46" t="s">
        <v>42</v>
      </c>
      <c r="F1888" s="45" t="s">
        <v>573</v>
      </c>
      <c r="G1888" s="27" t="s">
        <v>574</v>
      </c>
      <c r="H1888" s="11">
        <v>33</v>
      </c>
      <c r="I1888" s="12" t="str">
        <f t="shared" si="119"/>
        <v>Vilniaus Gedimino technikos universitetas</v>
      </c>
    </row>
    <row r="1889" spans="1:9" ht="60">
      <c r="A1889" s="11">
        <v>1887</v>
      </c>
      <c r="B1889" s="18" t="str">
        <f t="shared" si="116"/>
        <v>NAUJI GAMYBOS PROCESAI, MEDŽIAGOS IR TECHNOLOGIJOS</v>
      </c>
      <c r="C1889" s="18" t="str">
        <f t="shared" si="117"/>
        <v>Konstrukcinės ir kompozitinės medžiagos</v>
      </c>
      <c r="D1889" s="18" t="str">
        <f t="shared" si="118"/>
        <v>Techninė galimybių studija</v>
      </c>
      <c r="E1889" s="46" t="s">
        <v>42</v>
      </c>
      <c r="F1889" s="45" t="s">
        <v>600</v>
      </c>
      <c r="G1889" s="27" t="s">
        <v>520</v>
      </c>
      <c r="H1889" s="11">
        <v>33</v>
      </c>
      <c r="I1889" s="12" t="str">
        <f t="shared" si="119"/>
        <v>Vilniaus Gedimino technikos universitetas</v>
      </c>
    </row>
    <row r="1890" spans="1:9" ht="90">
      <c r="A1890" s="11">
        <v>1888</v>
      </c>
      <c r="B1890" s="18" t="str">
        <f t="shared" si="116"/>
        <v>NAUJI GAMYBOS PROCESAI, MEDŽIAGOS IR TECHNOLOGIJOS</v>
      </c>
      <c r="C1890" s="18" t="str">
        <f t="shared" si="117"/>
        <v>Konstrukcinės ir kompozitinės medžiagos</v>
      </c>
      <c r="D1890" s="18" t="str">
        <f t="shared" si="118"/>
        <v>Techninė galimybių studija</v>
      </c>
      <c r="E1890" s="86" t="s">
        <v>42</v>
      </c>
      <c r="F1890" s="87" t="s">
        <v>809</v>
      </c>
      <c r="G1890" s="37" t="s">
        <v>704</v>
      </c>
      <c r="H1890" s="11">
        <v>33</v>
      </c>
      <c r="I1890" s="12" t="str">
        <f t="shared" si="119"/>
        <v>Vilniaus Gedimino technikos universitetas</v>
      </c>
    </row>
    <row r="1891" spans="1:9" ht="60">
      <c r="A1891" s="11">
        <v>1889</v>
      </c>
      <c r="B1891" s="18" t="str">
        <f t="shared" si="116"/>
        <v>NAUJI GAMYBOS PROCESAI, MEDŽIAGOS IR TECHNOLOGIJOS</v>
      </c>
      <c r="C1891" s="18" t="str">
        <f t="shared" si="117"/>
        <v>Konstrukcinės ir kompozitinės medžiagos</v>
      </c>
      <c r="D1891" s="18" t="str">
        <f t="shared" si="118"/>
        <v>Techninė galimybių studija</v>
      </c>
      <c r="E1891" s="46" t="s">
        <v>42</v>
      </c>
      <c r="F1891" s="45" t="s">
        <v>623</v>
      </c>
      <c r="G1891" s="27" t="s">
        <v>624</v>
      </c>
      <c r="H1891" s="11">
        <v>33</v>
      </c>
      <c r="I1891" s="12" t="str">
        <f t="shared" si="119"/>
        <v>Vilniaus Gedimino technikos universitetas</v>
      </c>
    </row>
    <row r="1892" spans="1:9" ht="60">
      <c r="A1892" s="11">
        <v>1890</v>
      </c>
      <c r="B1892" s="18" t="str">
        <f t="shared" si="116"/>
        <v>NAUJI GAMYBOS PROCESAI, MEDŽIAGOS IR TECHNOLOGIJOS</v>
      </c>
      <c r="C1892" s="18" t="str">
        <f t="shared" si="117"/>
        <v>Konstrukcinės ir kompozitinės medžiagos</v>
      </c>
      <c r="D1892" s="18" t="str">
        <f t="shared" si="118"/>
        <v>Techninė galimybių studija</v>
      </c>
      <c r="E1892" s="110" t="s">
        <v>42</v>
      </c>
      <c r="F1892" s="56" t="s">
        <v>2300</v>
      </c>
      <c r="G1892" s="29" t="s">
        <v>230</v>
      </c>
      <c r="H1892" s="11">
        <v>22</v>
      </c>
      <c r="I1892" s="12" t="str">
        <f t="shared" si="119"/>
        <v>VšĮ Kauno technologijos universitetas</v>
      </c>
    </row>
    <row r="1893" spans="1:9" ht="60">
      <c r="A1893" s="11">
        <v>1891</v>
      </c>
      <c r="B1893" s="18" t="str">
        <f t="shared" si="116"/>
        <v>NAUJI GAMYBOS PROCESAI, MEDŽIAGOS IR TECHNOLOGIJOS</v>
      </c>
      <c r="C1893" s="18" t="str">
        <f t="shared" si="117"/>
        <v>Konstrukcinės ir kompozitinės medžiagos</v>
      </c>
      <c r="D1893" s="18" t="str">
        <f t="shared" si="118"/>
        <v>Techninė galimybių studija</v>
      </c>
      <c r="E1893" s="46" t="s">
        <v>42</v>
      </c>
      <c r="F1893" s="45" t="s">
        <v>607</v>
      </c>
      <c r="G1893" s="27" t="s">
        <v>608</v>
      </c>
      <c r="H1893" s="11">
        <v>33</v>
      </c>
      <c r="I1893" s="12" t="str">
        <f t="shared" si="119"/>
        <v>Vilniaus Gedimino technikos universitetas</v>
      </c>
    </row>
    <row r="1894" spans="1:9" ht="90">
      <c r="A1894" s="11">
        <v>1892</v>
      </c>
      <c r="B1894" s="18" t="str">
        <f t="shared" si="116"/>
        <v>NAUJI GAMYBOS PROCESAI, MEDŽIAGOS IR TECHNOLOGIJOS</v>
      </c>
      <c r="C1894" s="18" t="str">
        <f t="shared" si="117"/>
        <v>Konstrukcinės ir kompozitinės medžiagos</v>
      </c>
      <c r="D1894" s="18" t="str">
        <f t="shared" si="118"/>
        <v>Techninė galimybių studija</v>
      </c>
      <c r="E1894" s="68" t="s">
        <v>42</v>
      </c>
      <c r="F1894" s="69" t="s">
        <v>778</v>
      </c>
      <c r="G1894" s="33" t="s">
        <v>584</v>
      </c>
      <c r="H1894" s="11">
        <v>33</v>
      </c>
      <c r="I1894" s="12" t="str">
        <f t="shared" si="119"/>
        <v>Vilniaus Gedimino technikos universitetas</v>
      </c>
    </row>
    <row r="1895" spans="1:9" ht="75">
      <c r="A1895" s="11">
        <v>1893</v>
      </c>
      <c r="B1895" s="18" t="str">
        <f t="shared" si="116"/>
        <v>NAUJI GAMYBOS PROCESAI, MEDŽIAGOS IR TECHNOLOGIJOS</v>
      </c>
      <c r="C1895" s="18" t="str">
        <f t="shared" si="117"/>
        <v>Konstrukcinės ir kompozitinės medžiagos</v>
      </c>
      <c r="D1895" s="18" t="str">
        <f t="shared" si="118"/>
        <v>Techninė galimybių studija</v>
      </c>
      <c r="E1895" s="110" t="s">
        <v>42</v>
      </c>
      <c r="F1895" s="56" t="s">
        <v>2313</v>
      </c>
      <c r="G1895" s="29" t="s">
        <v>230</v>
      </c>
      <c r="H1895" s="11">
        <v>22</v>
      </c>
      <c r="I1895" s="12" t="str">
        <f t="shared" si="119"/>
        <v>VšĮ Kauno technologijos universitetas</v>
      </c>
    </row>
    <row r="1896" spans="1:9" ht="75">
      <c r="A1896" s="11">
        <v>1894</v>
      </c>
      <c r="B1896" s="18" t="str">
        <f t="shared" si="116"/>
        <v>NAUJI GAMYBOS PROCESAI, MEDŽIAGOS IR TECHNOLOGIJOS</v>
      </c>
      <c r="C1896" s="18" t="str">
        <f t="shared" si="117"/>
        <v>Konstrukcinės ir kompozitinės medžiagos</v>
      </c>
      <c r="D1896" s="18" t="str">
        <f t="shared" si="118"/>
        <v>Techninė galimybių studija</v>
      </c>
      <c r="E1896" s="46" t="s">
        <v>42</v>
      </c>
      <c r="F1896" s="45" t="s">
        <v>606</v>
      </c>
      <c r="G1896" s="27" t="s">
        <v>516</v>
      </c>
      <c r="H1896" s="11">
        <v>33</v>
      </c>
      <c r="I1896" s="12" t="str">
        <f t="shared" si="119"/>
        <v>Vilniaus Gedimino technikos universitetas</v>
      </c>
    </row>
    <row r="1897" spans="1:9" ht="75">
      <c r="A1897" s="11">
        <v>1895</v>
      </c>
      <c r="B1897" s="18" t="str">
        <f t="shared" si="116"/>
        <v>NAUJI GAMYBOS PROCESAI, MEDŽIAGOS IR TECHNOLOGIJOS</v>
      </c>
      <c r="C1897" s="18" t="str">
        <f t="shared" si="117"/>
        <v>Konstrukcinės ir kompozitinės medžiagos</v>
      </c>
      <c r="D1897" s="18" t="str">
        <f t="shared" si="118"/>
        <v>Techninė galimybių studija</v>
      </c>
      <c r="E1897" s="84" t="s">
        <v>42</v>
      </c>
      <c r="F1897" s="85" t="s">
        <v>799</v>
      </c>
      <c r="G1897" s="35" t="s">
        <v>796</v>
      </c>
      <c r="H1897" s="11">
        <v>33</v>
      </c>
      <c r="I1897" s="12" t="str">
        <f t="shared" si="119"/>
        <v>Vilniaus Gedimino technikos universitetas</v>
      </c>
    </row>
    <row r="1898" spans="1:9" ht="60">
      <c r="A1898" s="11">
        <v>1896</v>
      </c>
      <c r="B1898" s="18" t="str">
        <f t="shared" si="116"/>
        <v>NAUJI GAMYBOS PROCESAI, MEDŽIAGOS IR TECHNOLOGIJOS</v>
      </c>
      <c r="C1898" s="18" t="str">
        <f t="shared" si="117"/>
        <v>Konstrukcinės ir kompozitinės medžiagos</v>
      </c>
      <c r="D1898" s="18" t="str">
        <f t="shared" si="118"/>
        <v>Techninė galimybių studija</v>
      </c>
      <c r="E1898" s="46" t="s">
        <v>42</v>
      </c>
      <c r="F1898" s="45" t="s">
        <v>620</v>
      </c>
      <c r="G1898" s="27" t="s">
        <v>618</v>
      </c>
      <c r="H1898" s="11">
        <v>33</v>
      </c>
      <c r="I1898" s="12" t="str">
        <f t="shared" si="119"/>
        <v>Vilniaus Gedimino technikos universitetas</v>
      </c>
    </row>
    <row r="1899" spans="1:9" ht="120">
      <c r="A1899" s="11">
        <v>1897</v>
      </c>
      <c r="B1899" s="18" t="str">
        <f t="shared" si="116"/>
        <v>NAUJI GAMYBOS PROCESAI, MEDŽIAGOS IR TECHNOLOGIJOS</v>
      </c>
      <c r="C1899" s="18" t="str">
        <f t="shared" si="117"/>
        <v>Konstrukcinės ir kompozitinės medžiagos</v>
      </c>
      <c r="D1899" s="18" t="str">
        <f t="shared" si="118"/>
        <v>Techninė galimybių studija</v>
      </c>
      <c r="E1899" s="46" t="s">
        <v>42</v>
      </c>
      <c r="F1899" s="45" t="s">
        <v>581</v>
      </c>
      <c r="G1899" s="27" t="s">
        <v>582</v>
      </c>
      <c r="H1899" s="11">
        <v>33</v>
      </c>
      <c r="I1899" s="12" t="str">
        <f t="shared" si="119"/>
        <v>Vilniaus Gedimino technikos universitetas</v>
      </c>
    </row>
    <row r="1900" spans="1:9" ht="90">
      <c r="A1900" s="11">
        <v>1898</v>
      </c>
      <c r="B1900" s="18" t="str">
        <f t="shared" si="116"/>
        <v>NAUJI GAMYBOS PROCESAI, MEDŽIAGOS IR TECHNOLOGIJOS</v>
      </c>
      <c r="C1900" s="18" t="str">
        <f t="shared" si="117"/>
        <v>Konstrukcinės ir kompozitinės medžiagos</v>
      </c>
      <c r="D1900" s="18" t="str">
        <f t="shared" si="118"/>
        <v>Techninė galimybių studija</v>
      </c>
      <c r="E1900" s="46" t="s">
        <v>42</v>
      </c>
      <c r="F1900" s="45" t="s">
        <v>589</v>
      </c>
      <c r="G1900" s="27" t="s">
        <v>584</v>
      </c>
      <c r="H1900" s="11">
        <v>33</v>
      </c>
      <c r="I1900" s="12" t="str">
        <f t="shared" si="119"/>
        <v>Vilniaus Gedimino technikos universitetas</v>
      </c>
    </row>
    <row r="1901" spans="1:9" ht="75">
      <c r="A1901" s="11">
        <v>1899</v>
      </c>
      <c r="B1901" s="18" t="str">
        <f t="shared" si="116"/>
        <v>NAUJI GAMYBOS PROCESAI, MEDŽIAGOS IR TECHNOLOGIJOS</v>
      </c>
      <c r="C1901" s="18" t="str">
        <f t="shared" si="117"/>
        <v>Konstrukcinės ir kompozitinės medžiagos</v>
      </c>
      <c r="D1901" s="18" t="str">
        <f t="shared" si="118"/>
        <v>Techninė galimybių studija</v>
      </c>
      <c r="E1901" s="46" t="s">
        <v>42</v>
      </c>
      <c r="F1901" s="45" t="s">
        <v>591</v>
      </c>
      <c r="G1901" s="27" t="s">
        <v>592</v>
      </c>
      <c r="H1901" s="11">
        <v>33</v>
      </c>
      <c r="I1901" s="12" t="str">
        <f t="shared" si="119"/>
        <v>Vilniaus Gedimino technikos universitetas</v>
      </c>
    </row>
    <row r="1902" spans="1:9" ht="75">
      <c r="A1902" s="11">
        <v>1900</v>
      </c>
      <c r="B1902" s="18" t="str">
        <f t="shared" si="116"/>
        <v>NAUJI GAMYBOS PROCESAI, MEDŽIAGOS IR TECHNOLOGIJOS</v>
      </c>
      <c r="C1902" s="18" t="str">
        <f t="shared" si="117"/>
        <v>Konstrukcinės ir kompozitinės medžiagos</v>
      </c>
      <c r="D1902" s="18" t="str">
        <f t="shared" si="118"/>
        <v>Techninė galimybių studija</v>
      </c>
      <c r="E1902" s="46" t="s">
        <v>42</v>
      </c>
      <c r="F1902" s="45" t="s">
        <v>593</v>
      </c>
      <c r="G1902" s="27" t="s">
        <v>592</v>
      </c>
      <c r="H1902" s="11">
        <v>33</v>
      </c>
      <c r="I1902" s="12" t="str">
        <f t="shared" si="119"/>
        <v>Vilniaus Gedimino technikos universitetas</v>
      </c>
    </row>
    <row r="1903" spans="1:9" ht="75">
      <c r="A1903" s="11">
        <v>1901</v>
      </c>
      <c r="B1903" s="18" t="str">
        <f t="shared" si="116"/>
        <v>NAUJI GAMYBOS PROCESAI, MEDŽIAGOS IR TECHNOLOGIJOS</v>
      </c>
      <c r="C1903" s="18" t="str">
        <f t="shared" si="117"/>
        <v>Konstrukcinės ir kompozitinės medžiagos</v>
      </c>
      <c r="D1903" s="18" t="str">
        <f t="shared" si="118"/>
        <v>Techninė galimybių studija</v>
      </c>
      <c r="E1903" s="104" t="s">
        <v>42</v>
      </c>
      <c r="F1903" s="45" t="s">
        <v>2292</v>
      </c>
      <c r="G1903" s="27" t="s">
        <v>313</v>
      </c>
      <c r="H1903" s="11">
        <v>18</v>
      </c>
      <c r="I1903" s="12" t="str">
        <f t="shared" si="119"/>
        <v>Valstybinis mokslinių tyrimų institutas Fizinių ir technologijos mokslų centras</v>
      </c>
    </row>
    <row r="1904" spans="1:9" ht="105">
      <c r="A1904" s="11">
        <v>1902</v>
      </c>
      <c r="B1904" s="18" t="str">
        <f t="shared" si="116"/>
        <v>NAUJI GAMYBOS PROCESAI, MEDŽIAGOS IR TECHNOLOGIJOS</v>
      </c>
      <c r="C1904" s="18" t="str">
        <f t="shared" si="117"/>
        <v>Konstrukcinės ir kompozitinės medžiagos</v>
      </c>
      <c r="D1904" s="18" t="str">
        <f t="shared" si="118"/>
        <v>Techninė galimybių studija</v>
      </c>
      <c r="E1904" s="46" t="s">
        <v>42</v>
      </c>
      <c r="F1904" s="45" t="s">
        <v>599</v>
      </c>
      <c r="G1904" s="27" t="s">
        <v>508</v>
      </c>
      <c r="H1904" s="11">
        <v>33</v>
      </c>
      <c r="I1904" s="12" t="str">
        <f t="shared" si="119"/>
        <v>Vilniaus Gedimino technikos universitetas</v>
      </c>
    </row>
    <row r="1905" spans="1:9" ht="60">
      <c r="A1905" s="11">
        <v>1903</v>
      </c>
      <c r="B1905" s="18" t="str">
        <f t="shared" si="116"/>
        <v>NAUJI GAMYBOS PROCESAI, MEDŽIAGOS IR TECHNOLOGIJOS</v>
      </c>
      <c r="C1905" s="18" t="str">
        <f t="shared" si="117"/>
        <v>Konstrukcinės ir kompozitinės medžiagos</v>
      </c>
      <c r="D1905" s="18" t="str">
        <f t="shared" si="118"/>
        <v>Techninė galimybių studija</v>
      </c>
      <c r="E1905" s="84" t="s">
        <v>42</v>
      </c>
      <c r="F1905" s="85" t="s">
        <v>792</v>
      </c>
      <c r="G1905" s="35" t="s">
        <v>793</v>
      </c>
      <c r="H1905" s="11">
        <v>33</v>
      </c>
      <c r="I1905" s="12" t="str">
        <f t="shared" si="119"/>
        <v>Vilniaus Gedimino technikos universitetas</v>
      </c>
    </row>
    <row r="1906" spans="1:9" ht="75">
      <c r="A1906" s="11">
        <v>1904</v>
      </c>
      <c r="B1906" s="18" t="str">
        <f t="shared" si="116"/>
        <v>NAUJI GAMYBOS PROCESAI, MEDŽIAGOS IR TECHNOLOGIJOS</v>
      </c>
      <c r="C1906" s="18" t="str">
        <f t="shared" si="117"/>
        <v>Konstrukcinės ir kompozitinės medžiagos</v>
      </c>
      <c r="D1906" s="18" t="str">
        <f t="shared" si="118"/>
        <v>Techninė galimybių studija</v>
      </c>
      <c r="E1906" s="46" t="s">
        <v>42</v>
      </c>
      <c r="F1906" s="45" t="s">
        <v>594</v>
      </c>
      <c r="G1906" s="27" t="s">
        <v>592</v>
      </c>
      <c r="H1906" s="11">
        <v>33</v>
      </c>
      <c r="I1906" s="12" t="str">
        <f t="shared" si="119"/>
        <v>Vilniaus Gedimino technikos universitetas</v>
      </c>
    </row>
    <row r="1907" spans="1:9" ht="75">
      <c r="A1907" s="11">
        <v>1905</v>
      </c>
      <c r="B1907" s="18" t="str">
        <f t="shared" si="116"/>
        <v>NAUJI GAMYBOS PROCESAI, MEDŽIAGOS IR TECHNOLOGIJOS</v>
      </c>
      <c r="C1907" s="18" t="str">
        <f t="shared" si="117"/>
        <v>Konstrukcinės ir kompozitinės medžiagos</v>
      </c>
      <c r="D1907" s="18" t="str">
        <f t="shared" si="118"/>
        <v>Techninė galimybių studija</v>
      </c>
      <c r="E1907" s="84" t="s">
        <v>42</v>
      </c>
      <c r="F1907" s="85" t="s">
        <v>805</v>
      </c>
      <c r="G1907" s="35" t="s">
        <v>796</v>
      </c>
      <c r="H1907" s="11">
        <v>33</v>
      </c>
      <c r="I1907" s="12" t="str">
        <f t="shared" si="119"/>
        <v>Vilniaus Gedimino technikos universitetas</v>
      </c>
    </row>
    <row r="1908" spans="1:9" ht="75">
      <c r="A1908" s="11">
        <v>1906</v>
      </c>
      <c r="B1908" s="18" t="str">
        <f t="shared" si="116"/>
        <v>NAUJI GAMYBOS PROCESAI, MEDŽIAGOS IR TECHNOLOGIJOS</v>
      </c>
      <c r="C1908" s="18" t="str">
        <f t="shared" si="117"/>
        <v>Konstrukcinės ir kompozitinės medžiagos</v>
      </c>
      <c r="D1908" s="18" t="str">
        <f t="shared" si="118"/>
        <v>Techninė galimybių studija</v>
      </c>
      <c r="E1908" s="46" t="s">
        <v>42</v>
      </c>
      <c r="F1908" s="63" t="s">
        <v>787</v>
      </c>
      <c r="G1908" s="27" t="s">
        <v>786</v>
      </c>
      <c r="H1908" s="11">
        <v>33</v>
      </c>
      <c r="I1908" s="12" t="str">
        <f t="shared" si="119"/>
        <v>Vilniaus Gedimino technikos universitetas</v>
      </c>
    </row>
    <row r="1909" spans="1:9" ht="60">
      <c r="A1909" s="11">
        <v>1907</v>
      </c>
      <c r="B1909" s="18" t="str">
        <f t="shared" si="116"/>
        <v>NAUJI GAMYBOS PROCESAI, MEDŽIAGOS IR TECHNOLOGIJOS</v>
      </c>
      <c r="C1909" s="18" t="str">
        <f t="shared" si="117"/>
        <v>Konstrukcinės ir kompozitinės medžiagos</v>
      </c>
      <c r="D1909" s="18" t="str">
        <f t="shared" si="118"/>
        <v>Techninė galimybių studija</v>
      </c>
      <c r="E1909" s="46" t="s">
        <v>42</v>
      </c>
      <c r="F1909" s="45" t="s">
        <v>601</v>
      </c>
      <c r="G1909" s="27" t="s">
        <v>602</v>
      </c>
      <c r="H1909" s="11">
        <v>33</v>
      </c>
      <c r="I1909" s="12" t="str">
        <f t="shared" si="119"/>
        <v>Vilniaus Gedimino technikos universitetas</v>
      </c>
    </row>
    <row r="1910" spans="1:9" ht="60">
      <c r="A1910" s="11">
        <v>1908</v>
      </c>
      <c r="B1910" s="18" t="str">
        <f t="shared" si="116"/>
        <v>NAUJI GAMYBOS PROCESAI, MEDŽIAGOS IR TECHNOLOGIJOS</v>
      </c>
      <c r="C1910" s="18" t="str">
        <f t="shared" si="117"/>
        <v>Konstrukcinės ir kompozitinės medžiagos</v>
      </c>
      <c r="D1910" s="18" t="str">
        <f t="shared" si="118"/>
        <v>Techninė galimybių studija</v>
      </c>
      <c r="E1910" s="46" t="s">
        <v>42</v>
      </c>
      <c r="F1910" s="45" t="s">
        <v>580</v>
      </c>
      <c r="G1910" s="27" t="s">
        <v>463</v>
      </c>
      <c r="H1910" s="11">
        <v>33</v>
      </c>
      <c r="I1910" s="12" t="str">
        <f t="shared" si="119"/>
        <v>Vilniaus Gedimino technikos universitetas</v>
      </c>
    </row>
    <row r="1911" spans="1:9" ht="75">
      <c r="A1911" s="11">
        <v>1909</v>
      </c>
      <c r="B1911" s="18" t="str">
        <f t="shared" si="116"/>
        <v>NAUJI GAMYBOS PROCESAI, MEDŽIAGOS IR TECHNOLOGIJOS</v>
      </c>
      <c r="C1911" s="18" t="str">
        <f t="shared" si="117"/>
        <v>Konstrukcinės ir kompozitinės medžiagos</v>
      </c>
      <c r="D1911" s="18" t="str">
        <f t="shared" si="118"/>
        <v>Techninė galimybių studija</v>
      </c>
      <c r="E1911" s="46" t="s">
        <v>42</v>
      </c>
      <c r="F1911" s="45" t="s">
        <v>575</v>
      </c>
      <c r="G1911" s="27" t="s">
        <v>547</v>
      </c>
      <c r="H1911" s="11">
        <v>33</v>
      </c>
      <c r="I1911" s="12" t="str">
        <f t="shared" si="119"/>
        <v>Vilniaus Gedimino technikos universitetas</v>
      </c>
    </row>
    <row r="1912" spans="1:9" ht="75">
      <c r="A1912" s="11">
        <v>1910</v>
      </c>
      <c r="B1912" s="18" t="str">
        <f t="shared" si="116"/>
        <v>NAUJI GAMYBOS PROCESAI, MEDŽIAGOS IR TECHNOLOGIJOS</v>
      </c>
      <c r="C1912" s="18" t="str">
        <f t="shared" si="117"/>
        <v>Konstrukcinės ir kompozitinės medžiagos</v>
      </c>
      <c r="D1912" s="18" t="str">
        <f t="shared" si="118"/>
        <v>Techninė galimybių studija</v>
      </c>
      <c r="E1912" s="46" t="s">
        <v>42</v>
      </c>
      <c r="F1912" s="45" t="s">
        <v>576</v>
      </c>
      <c r="G1912" s="27" t="s">
        <v>577</v>
      </c>
      <c r="H1912" s="11">
        <v>33</v>
      </c>
      <c r="I1912" s="12" t="str">
        <f t="shared" si="119"/>
        <v>Vilniaus Gedimino technikos universitetas</v>
      </c>
    </row>
    <row r="1913" spans="1:9" ht="90">
      <c r="A1913" s="11">
        <v>1911</v>
      </c>
      <c r="B1913" s="18" t="str">
        <f t="shared" si="116"/>
        <v>NAUJI GAMYBOS PROCESAI, MEDŽIAGOS IR TECHNOLOGIJOS</v>
      </c>
      <c r="C1913" s="18" t="str">
        <f t="shared" si="117"/>
        <v>Konstrukcinės ir kompozitinės medžiagos</v>
      </c>
      <c r="D1913" s="18" t="str">
        <f t="shared" si="118"/>
        <v>Techninė galimybių studija</v>
      </c>
      <c r="E1913" s="46" t="s">
        <v>42</v>
      </c>
      <c r="F1913" s="45" t="s">
        <v>585</v>
      </c>
      <c r="G1913" s="27" t="s">
        <v>584</v>
      </c>
      <c r="H1913" s="11">
        <v>33</v>
      </c>
      <c r="I1913" s="12" t="str">
        <f t="shared" si="119"/>
        <v>Vilniaus Gedimino technikos universitetas</v>
      </c>
    </row>
    <row r="1914" spans="1:9" ht="60">
      <c r="A1914" s="11">
        <v>1912</v>
      </c>
      <c r="B1914" s="18" t="str">
        <f t="shared" si="116"/>
        <v>NAUJI GAMYBOS PROCESAI, MEDŽIAGOS IR TECHNOLOGIJOS</v>
      </c>
      <c r="C1914" s="18" t="str">
        <f t="shared" si="117"/>
        <v>Konstrukcinės ir kompozitinės medžiagos</v>
      </c>
      <c r="D1914" s="18" t="str">
        <f t="shared" si="118"/>
        <v>Techninė galimybių studija</v>
      </c>
      <c r="E1914" s="46" t="s">
        <v>42</v>
      </c>
      <c r="F1914" s="45" t="s">
        <v>609</v>
      </c>
      <c r="G1914" s="27" t="s">
        <v>610</v>
      </c>
      <c r="H1914" s="11">
        <v>33</v>
      </c>
      <c r="I1914" s="12" t="str">
        <f t="shared" si="119"/>
        <v>Vilniaus Gedimino technikos universitetas</v>
      </c>
    </row>
    <row r="1915" spans="1:9" ht="60">
      <c r="A1915" s="11">
        <v>1913</v>
      </c>
      <c r="B1915" s="18" t="str">
        <f t="shared" si="116"/>
        <v>NAUJI GAMYBOS PROCESAI, MEDŽIAGOS IR TECHNOLOGIJOS</v>
      </c>
      <c r="C1915" s="18" t="str">
        <f t="shared" si="117"/>
        <v>Konstrukcinės ir kompozitinės medžiagos</v>
      </c>
      <c r="D1915" s="18" t="str">
        <f t="shared" si="118"/>
        <v>Techninė galimybių studija</v>
      </c>
      <c r="E1915" s="46" t="s">
        <v>42</v>
      </c>
      <c r="F1915" s="45" t="s">
        <v>598</v>
      </c>
      <c r="G1915" s="27" t="s">
        <v>596</v>
      </c>
      <c r="H1915" s="11">
        <v>33</v>
      </c>
      <c r="I1915" s="12" t="str">
        <f t="shared" si="119"/>
        <v>Vilniaus Gedimino technikos universitetas</v>
      </c>
    </row>
    <row r="1916" spans="1:9" ht="75">
      <c r="A1916" s="11">
        <v>1914</v>
      </c>
      <c r="B1916" s="18" t="str">
        <f t="shared" si="116"/>
        <v>NAUJI GAMYBOS PROCESAI, MEDŽIAGOS IR TECHNOLOGIJOS</v>
      </c>
      <c r="C1916" s="18" t="str">
        <f t="shared" si="117"/>
        <v>Konstrukcinės ir kompozitinės medžiagos</v>
      </c>
      <c r="D1916" s="18" t="str">
        <f t="shared" si="118"/>
        <v>Techninė galimybių studija</v>
      </c>
      <c r="E1916" s="46" t="s">
        <v>42</v>
      </c>
      <c r="F1916" s="45" t="s">
        <v>571</v>
      </c>
      <c r="G1916" s="27" t="s">
        <v>572</v>
      </c>
      <c r="H1916" s="11">
        <v>33</v>
      </c>
      <c r="I1916" s="12" t="str">
        <f t="shared" si="119"/>
        <v>Vilniaus Gedimino technikos universitetas</v>
      </c>
    </row>
    <row r="1917" spans="1:9" ht="90">
      <c r="A1917" s="11">
        <v>1915</v>
      </c>
      <c r="B1917" s="18" t="str">
        <f t="shared" si="116"/>
        <v>NAUJI GAMYBOS PROCESAI, MEDŽIAGOS IR TECHNOLOGIJOS</v>
      </c>
      <c r="C1917" s="18" t="str">
        <f t="shared" si="117"/>
        <v>Konstrukcinės ir kompozitinės medžiagos</v>
      </c>
      <c r="D1917" s="18" t="str">
        <f t="shared" si="118"/>
        <v>Techninė galimybių studija</v>
      </c>
      <c r="E1917" s="86" t="s">
        <v>42</v>
      </c>
      <c r="F1917" s="87" t="s">
        <v>811</v>
      </c>
      <c r="G1917" s="37" t="s">
        <v>704</v>
      </c>
      <c r="H1917" s="11">
        <v>33</v>
      </c>
      <c r="I1917" s="12" t="str">
        <f t="shared" si="119"/>
        <v>Vilniaus Gedimino technikos universitetas</v>
      </c>
    </row>
    <row r="1918" spans="1:9" ht="90">
      <c r="A1918" s="11">
        <v>1916</v>
      </c>
      <c r="B1918" s="18" t="str">
        <f t="shared" si="116"/>
        <v>NAUJI GAMYBOS PROCESAI, MEDŽIAGOS IR TECHNOLOGIJOS</v>
      </c>
      <c r="C1918" s="18" t="str">
        <f t="shared" si="117"/>
        <v>Konstrukcinės ir kompozitinės medžiagos</v>
      </c>
      <c r="D1918" s="18" t="str">
        <f t="shared" si="118"/>
        <v>Techninė galimybių studija</v>
      </c>
      <c r="E1918" s="46" t="s">
        <v>42</v>
      </c>
      <c r="F1918" s="83" t="s">
        <v>763</v>
      </c>
      <c r="G1918" s="32" t="s">
        <v>764</v>
      </c>
      <c r="H1918" s="11">
        <v>33</v>
      </c>
      <c r="I1918" s="12" t="str">
        <f t="shared" si="119"/>
        <v>Vilniaus Gedimino technikos universitetas</v>
      </c>
    </row>
    <row r="1919" spans="1:9" ht="60">
      <c r="A1919" s="11">
        <v>1917</v>
      </c>
      <c r="B1919" s="18" t="str">
        <f t="shared" si="116"/>
        <v>NAUJI GAMYBOS PROCESAI, MEDŽIAGOS IR TECHNOLOGIJOS</v>
      </c>
      <c r="C1919" s="18" t="str">
        <f t="shared" si="117"/>
        <v>Konstrukcinės ir kompozitinės medžiagos</v>
      </c>
      <c r="D1919" s="18" t="str">
        <f t="shared" si="118"/>
        <v>Techninė galimybių studija</v>
      </c>
      <c r="E1919" s="44" t="s">
        <v>42</v>
      </c>
      <c r="F1919" s="43" t="s">
        <v>757</v>
      </c>
      <c r="G1919" s="30" t="s">
        <v>753</v>
      </c>
      <c r="H1919" s="11">
        <v>33</v>
      </c>
      <c r="I1919" s="12" t="str">
        <f t="shared" si="119"/>
        <v>Vilniaus Gedimino technikos universitetas</v>
      </c>
    </row>
    <row r="1920" spans="1:9" ht="60">
      <c r="A1920" s="11">
        <v>1918</v>
      </c>
      <c r="B1920" s="18" t="str">
        <f t="shared" si="116"/>
        <v>NAUJI GAMYBOS PROCESAI, MEDŽIAGOS IR TECHNOLOGIJOS</v>
      </c>
      <c r="C1920" s="18" t="str">
        <f t="shared" si="117"/>
        <v>Konstrukcinės ir kompozitinės medžiagos</v>
      </c>
      <c r="D1920" s="18" t="str">
        <f t="shared" si="118"/>
        <v>Techninė galimybių studija</v>
      </c>
      <c r="E1920" s="44" t="s">
        <v>42</v>
      </c>
      <c r="F1920" s="43" t="s">
        <v>754</v>
      </c>
      <c r="G1920" s="30" t="s">
        <v>753</v>
      </c>
      <c r="H1920" s="11">
        <v>33</v>
      </c>
      <c r="I1920" s="12" t="str">
        <f t="shared" si="119"/>
        <v>Vilniaus Gedimino technikos universitetas</v>
      </c>
    </row>
    <row r="1921" spans="1:9" ht="60">
      <c r="A1921" s="11">
        <v>1919</v>
      </c>
      <c r="B1921" s="18" t="str">
        <f t="shared" si="116"/>
        <v>NAUJI GAMYBOS PROCESAI, MEDŽIAGOS IR TECHNOLOGIJOS</v>
      </c>
      <c r="C1921" s="18" t="str">
        <f t="shared" si="117"/>
        <v>Konstrukcinės ir kompozitinės medžiagos</v>
      </c>
      <c r="D1921" s="18" t="str">
        <f t="shared" si="118"/>
        <v>Techninė galimybių studija</v>
      </c>
      <c r="E1921" s="44" t="s">
        <v>42</v>
      </c>
      <c r="F1921" s="43" t="s">
        <v>760</v>
      </c>
      <c r="G1921" s="30" t="s">
        <v>753</v>
      </c>
      <c r="H1921" s="11">
        <v>33</v>
      </c>
      <c r="I1921" s="12" t="str">
        <f t="shared" si="119"/>
        <v>Vilniaus Gedimino technikos universitetas</v>
      </c>
    </row>
    <row r="1922" spans="1:9" ht="90">
      <c r="A1922" s="11">
        <v>1920</v>
      </c>
      <c r="B1922" s="18" t="str">
        <f t="shared" si="116"/>
        <v>NAUJI GAMYBOS PROCESAI, MEDŽIAGOS IR TECHNOLOGIJOS</v>
      </c>
      <c r="C1922" s="18" t="str">
        <f t="shared" si="117"/>
        <v>Konstrukcinės ir kompozitinės medžiagos</v>
      </c>
      <c r="D1922" s="18" t="str">
        <f t="shared" si="118"/>
        <v>Techninė galimybių studija</v>
      </c>
      <c r="E1922" s="46" t="s">
        <v>42</v>
      </c>
      <c r="F1922" s="45" t="s">
        <v>587</v>
      </c>
      <c r="G1922" s="27" t="s">
        <v>584</v>
      </c>
      <c r="H1922" s="11">
        <v>33</v>
      </c>
      <c r="I1922" s="12" t="str">
        <f t="shared" si="119"/>
        <v>Vilniaus Gedimino technikos universitetas</v>
      </c>
    </row>
    <row r="1923" spans="1:9" ht="60">
      <c r="A1923" s="11">
        <v>1921</v>
      </c>
      <c r="B1923" s="18" t="str">
        <f t="shared" ref="B1923:B1986" si="120">IF(ISBLANK(E1923), ,VLOOKUP(E1923, Kodai,2, FALSE))</f>
        <v>NAUJI GAMYBOS PROCESAI, MEDŽIAGOS IR TECHNOLOGIJOS</v>
      </c>
      <c r="C1923" s="18" t="str">
        <f t="shared" ref="C1923:C1986" si="121">IF(ISBLANK(E1923), ,VLOOKUP(E1923, Kodai,3, FALSE))</f>
        <v>Konstrukcinės ir kompozitinės medžiagos</v>
      </c>
      <c r="D1923" s="18" t="str">
        <f t="shared" ref="D1923:D1986" si="122">IF(ISBLANK(E1923), ,VLOOKUP(E1923, Kodai,4, FALSE))</f>
        <v>Techninė galimybių studija</v>
      </c>
      <c r="E1923" s="46" t="s">
        <v>42</v>
      </c>
      <c r="F1923" s="45" t="s">
        <v>611</v>
      </c>
      <c r="G1923" s="27" t="s">
        <v>612</v>
      </c>
      <c r="H1923" s="11">
        <v>33</v>
      </c>
      <c r="I1923" s="12" t="str">
        <f t="shared" ref="I1923:I1986" si="123">IF(ISBLANK(H1923), ,VLOOKUP(H1923, Institucijos,2, FALSE))</f>
        <v>Vilniaus Gedimino technikos universitetas</v>
      </c>
    </row>
    <row r="1924" spans="1:9" ht="90">
      <c r="A1924" s="11">
        <v>1922</v>
      </c>
      <c r="B1924" s="18" t="str">
        <f t="shared" si="120"/>
        <v>NAUJI GAMYBOS PROCESAI, MEDŽIAGOS IR TECHNOLOGIJOS</v>
      </c>
      <c r="C1924" s="18" t="str">
        <f t="shared" si="121"/>
        <v>Konstrukcinės ir kompozitinės medžiagos</v>
      </c>
      <c r="D1924" s="18" t="str">
        <f t="shared" si="122"/>
        <v>Techninė galimybių studija</v>
      </c>
      <c r="E1924" s="46" t="s">
        <v>42</v>
      </c>
      <c r="F1924" s="45" t="s">
        <v>588</v>
      </c>
      <c r="G1924" s="27" t="s">
        <v>584</v>
      </c>
      <c r="H1924" s="11">
        <v>33</v>
      </c>
      <c r="I1924" s="12" t="str">
        <f t="shared" si="123"/>
        <v>Vilniaus Gedimino technikos universitetas</v>
      </c>
    </row>
    <row r="1925" spans="1:9" ht="90">
      <c r="A1925" s="11">
        <v>1923</v>
      </c>
      <c r="B1925" s="18" t="str">
        <f t="shared" si="120"/>
        <v>NAUJI GAMYBOS PROCESAI, MEDŽIAGOS IR TECHNOLOGIJOS</v>
      </c>
      <c r="C1925" s="18" t="str">
        <f t="shared" si="121"/>
        <v>Konstrukcinės ir kompozitinės medžiagos</v>
      </c>
      <c r="D1925" s="18" t="str">
        <f t="shared" si="122"/>
        <v>Techninė galimybių studija</v>
      </c>
      <c r="E1925" s="46" t="s">
        <v>42</v>
      </c>
      <c r="F1925" s="45" t="s">
        <v>590</v>
      </c>
      <c r="G1925" s="27" t="s">
        <v>584</v>
      </c>
      <c r="H1925" s="11">
        <v>33</v>
      </c>
      <c r="I1925" s="12" t="str">
        <f t="shared" si="123"/>
        <v>Vilniaus Gedimino technikos universitetas</v>
      </c>
    </row>
    <row r="1926" spans="1:9" ht="60">
      <c r="A1926" s="11">
        <v>1924</v>
      </c>
      <c r="B1926" s="18" t="str">
        <f t="shared" si="120"/>
        <v>NAUJI GAMYBOS PROCESAI, MEDŽIAGOS IR TECHNOLOGIJOS</v>
      </c>
      <c r="C1926" s="18" t="str">
        <f t="shared" si="121"/>
        <v>Konstrukcinės ir kompozitinės medžiagos</v>
      </c>
      <c r="D1926" s="18" t="str">
        <f t="shared" si="122"/>
        <v>Techninė galimybių studija</v>
      </c>
      <c r="E1926" s="46" t="s">
        <v>42</v>
      </c>
      <c r="F1926" s="45" t="s">
        <v>595</v>
      </c>
      <c r="G1926" s="27" t="s">
        <v>596</v>
      </c>
      <c r="H1926" s="11">
        <v>33</v>
      </c>
      <c r="I1926" s="12" t="str">
        <f t="shared" si="123"/>
        <v>Vilniaus Gedimino technikos universitetas</v>
      </c>
    </row>
    <row r="1927" spans="1:9" ht="75">
      <c r="A1927" s="11">
        <v>1925</v>
      </c>
      <c r="B1927" s="18" t="str">
        <f t="shared" si="120"/>
        <v>NAUJI GAMYBOS PROCESAI, MEDŽIAGOS IR TECHNOLOGIJOS</v>
      </c>
      <c r="C1927" s="18" t="str">
        <f t="shared" si="121"/>
        <v>Konstrukcinės ir kompozitinės medžiagos</v>
      </c>
      <c r="D1927" s="18" t="str">
        <f t="shared" si="122"/>
        <v>Techninė galimybių studija</v>
      </c>
      <c r="E1927" s="46" t="s">
        <v>42</v>
      </c>
      <c r="F1927" s="45" t="s">
        <v>491</v>
      </c>
      <c r="G1927" s="27" t="s">
        <v>596</v>
      </c>
      <c r="H1927" s="11">
        <v>33</v>
      </c>
      <c r="I1927" s="12" t="str">
        <f t="shared" si="123"/>
        <v>Vilniaus Gedimino technikos universitetas</v>
      </c>
    </row>
    <row r="1928" spans="1:9" ht="60">
      <c r="A1928" s="11">
        <v>1926</v>
      </c>
      <c r="B1928" s="18" t="str">
        <f t="shared" si="120"/>
        <v>NAUJI GAMYBOS PROCESAI, MEDŽIAGOS IR TECHNOLOGIJOS</v>
      </c>
      <c r="C1928" s="18" t="str">
        <f t="shared" si="121"/>
        <v>Konstrukcinės ir kompozitinės medžiagos</v>
      </c>
      <c r="D1928" s="18" t="str">
        <f t="shared" si="122"/>
        <v>Techninė galimybių studija</v>
      </c>
      <c r="E1928" s="46" t="s">
        <v>42</v>
      </c>
      <c r="F1928" s="45" t="s">
        <v>528</v>
      </c>
      <c r="G1928" s="27" t="s">
        <v>464</v>
      </c>
      <c r="H1928" s="11">
        <v>33</v>
      </c>
      <c r="I1928" s="12" t="str">
        <f t="shared" si="123"/>
        <v>Vilniaus Gedimino technikos universitetas</v>
      </c>
    </row>
    <row r="1929" spans="1:9" ht="60">
      <c r="A1929" s="11">
        <v>1927</v>
      </c>
      <c r="B1929" s="18" t="str">
        <f t="shared" si="120"/>
        <v>NAUJI GAMYBOS PROCESAI, MEDŽIAGOS IR TECHNOLOGIJOS</v>
      </c>
      <c r="C1929" s="18" t="str">
        <f t="shared" si="121"/>
        <v>Konstrukcinės ir kompozitinės medžiagos</v>
      </c>
      <c r="D1929" s="18" t="str">
        <f t="shared" si="122"/>
        <v>Techninė galimybių studija</v>
      </c>
      <c r="E1929" s="110" t="s">
        <v>42</v>
      </c>
      <c r="F1929" s="56" t="s">
        <v>2299</v>
      </c>
      <c r="G1929" s="29" t="s">
        <v>230</v>
      </c>
      <c r="H1929" s="11">
        <v>22</v>
      </c>
      <c r="I1929" s="12" t="str">
        <f t="shared" si="123"/>
        <v>VšĮ Kauno technologijos universitetas</v>
      </c>
    </row>
    <row r="1930" spans="1:9" ht="60">
      <c r="A1930" s="11">
        <v>1928</v>
      </c>
      <c r="B1930" s="18" t="str">
        <f t="shared" si="120"/>
        <v>NAUJI GAMYBOS PROCESAI, MEDŽIAGOS IR TECHNOLOGIJOS</v>
      </c>
      <c r="C1930" s="18" t="str">
        <f t="shared" si="121"/>
        <v>Konstrukcinės ir kompozitinės medžiagos</v>
      </c>
      <c r="D1930" s="18" t="str">
        <f t="shared" si="122"/>
        <v>Techninė galimybių studija</v>
      </c>
      <c r="E1930" s="46" t="s">
        <v>42</v>
      </c>
      <c r="F1930" s="45" t="s">
        <v>630</v>
      </c>
      <c r="G1930" s="27" t="s">
        <v>631</v>
      </c>
      <c r="H1930" s="11">
        <v>33</v>
      </c>
      <c r="I1930" s="12" t="str">
        <f t="shared" si="123"/>
        <v>Vilniaus Gedimino technikos universitetas</v>
      </c>
    </row>
    <row r="1931" spans="1:9" ht="60">
      <c r="A1931" s="11">
        <v>1929</v>
      </c>
      <c r="B1931" s="18" t="str">
        <f t="shared" si="120"/>
        <v>NAUJI GAMYBOS PROCESAI, MEDŽIAGOS IR TECHNOLOGIJOS</v>
      </c>
      <c r="C1931" s="18" t="str">
        <f t="shared" si="121"/>
        <v>Konstrukcinės ir kompozitinės medžiagos</v>
      </c>
      <c r="D1931" s="18" t="str">
        <f t="shared" si="122"/>
        <v>Techninė galimybių studija</v>
      </c>
      <c r="E1931" s="46" t="s">
        <v>42</v>
      </c>
      <c r="F1931" s="45" t="s">
        <v>605</v>
      </c>
      <c r="G1931" s="27" t="s">
        <v>520</v>
      </c>
      <c r="H1931" s="11">
        <v>33</v>
      </c>
      <c r="I1931" s="12" t="str">
        <f t="shared" si="123"/>
        <v>Vilniaus Gedimino technikos universitetas</v>
      </c>
    </row>
    <row r="1932" spans="1:9" ht="90">
      <c r="A1932" s="11">
        <v>1930</v>
      </c>
      <c r="B1932" s="18" t="str">
        <f t="shared" si="120"/>
        <v>NAUJI GAMYBOS PROCESAI, MEDŽIAGOS IR TECHNOLOGIJOS</v>
      </c>
      <c r="C1932" s="18" t="str">
        <f t="shared" si="121"/>
        <v>Konstrukcinės ir kompozitinės medžiagos</v>
      </c>
      <c r="D1932" s="18" t="str">
        <f t="shared" si="122"/>
        <v>Techninė galimybių studija</v>
      </c>
      <c r="E1932" s="46" t="s">
        <v>42</v>
      </c>
      <c r="F1932" s="45" t="s">
        <v>586</v>
      </c>
      <c r="G1932" s="27" t="s">
        <v>584</v>
      </c>
      <c r="H1932" s="11">
        <v>33</v>
      </c>
      <c r="I1932" s="12" t="str">
        <f t="shared" si="123"/>
        <v>Vilniaus Gedimino technikos universitetas</v>
      </c>
    </row>
    <row r="1933" spans="1:9" ht="60">
      <c r="A1933" s="11">
        <v>1931</v>
      </c>
      <c r="B1933" s="18" t="str">
        <f t="shared" si="120"/>
        <v>NAUJI GAMYBOS PROCESAI, MEDŽIAGOS IR TECHNOLOGIJOS</v>
      </c>
      <c r="C1933" s="18" t="str">
        <f t="shared" si="121"/>
        <v>Konstrukcinės ir kompozitinės medžiagos</v>
      </c>
      <c r="D1933" s="18" t="str">
        <f t="shared" si="122"/>
        <v>Techninė galimybių studija</v>
      </c>
      <c r="E1933" s="46" t="s">
        <v>42</v>
      </c>
      <c r="F1933" s="45" t="s">
        <v>625</v>
      </c>
      <c r="G1933" s="27" t="s">
        <v>626</v>
      </c>
      <c r="H1933" s="11">
        <v>33</v>
      </c>
      <c r="I1933" s="12" t="str">
        <f t="shared" si="123"/>
        <v>Vilniaus Gedimino technikos universitetas</v>
      </c>
    </row>
    <row r="1934" spans="1:9" ht="60">
      <c r="A1934" s="11">
        <v>1932</v>
      </c>
      <c r="B1934" s="18" t="str">
        <f t="shared" si="120"/>
        <v>NAUJI GAMYBOS PROCESAI, MEDŽIAGOS IR TECHNOLOGIJOS</v>
      </c>
      <c r="C1934" s="18" t="str">
        <f t="shared" si="121"/>
        <v>Konstrukcinės ir kompozitinės medžiagos</v>
      </c>
      <c r="D1934" s="18" t="str">
        <f t="shared" si="122"/>
        <v>Techninė galimybių studija</v>
      </c>
      <c r="E1934" s="46" t="s">
        <v>42</v>
      </c>
      <c r="F1934" s="45" t="s">
        <v>578</v>
      </c>
      <c r="G1934" s="27" t="s">
        <v>579</v>
      </c>
      <c r="H1934" s="11">
        <v>33</v>
      </c>
      <c r="I1934" s="12" t="str">
        <f t="shared" si="123"/>
        <v>Vilniaus Gedimino technikos universitetas</v>
      </c>
    </row>
    <row r="1935" spans="1:9" ht="60">
      <c r="A1935" s="11">
        <v>1933</v>
      </c>
      <c r="B1935" s="18" t="str">
        <f t="shared" si="120"/>
        <v>NAUJI GAMYBOS PROCESAI, MEDŽIAGOS IR TECHNOLOGIJOS</v>
      </c>
      <c r="C1935" s="18" t="str">
        <f t="shared" si="121"/>
        <v>Konstrukcinės ir kompozitinės medžiagos</v>
      </c>
      <c r="D1935" s="18" t="str">
        <f t="shared" si="122"/>
        <v>Techninė galimybių studija</v>
      </c>
      <c r="E1935" s="46" t="s">
        <v>42</v>
      </c>
      <c r="F1935" s="45" t="s">
        <v>619</v>
      </c>
      <c r="G1935" s="27" t="s">
        <v>618</v>
      </c>
      <c r="H1935" s="11">
        <v>33</v>
      </c>
      <c r="I1935" s="12" t="str">
        <f t="shared" si="123"/>
        <v>Vilniaus Gedimino technikos universitetas</v>
      </c>
    </row>
    <row r="1936" spans="1:9" ht="60">
      <c r="A1936" s="11">
        <v>1934</v>
      </c>
      <c r="B1936" s="18" t="str">
        <f t="shared" si="120"/>
        <v>NAUJI GAMYBOS PROCESAI, MEDŽIAGOS IR TECHNOLOGIJOS</v>
      </c>
      <c r="C1936" s="18" t="str">
        <f t="shared" si="121"/>
        <v>Konstrukcinės ir kompozitinės medžiagos</v>
      </c>
      <c r="D1936" s="18" t="str">
        <f t="shared" si="122"/>
        <v>Techninė galimybių studija</v>
      </c>
      <c r="E1936" s="46" t="s">
        <v>42</v>
      </c>
      <c r="F1936" s="45" t="s">
        <v>617</v>
      </c>
      <c r="G1936" s="27" t="s">
        <v>618</v>
      </c>
      <c r="H1936" s="11">
        <v>33</v>
      </c>
      <c r="I1936" s="12" t="str">
        <f t="shared" si="123"/>
        <v>Vilniaus Gedimino technikos universitetas</v>
      </c>
    </row>
    <row r="1937" spans="1:9" ht="60">
      <c r="A1937" s="11">
        <v>1935</v>
      </c>
      <c r="B1937" s="18" t="str">
        <f t="shared" si="120"/>
        <v>NAUJI GAMYBOS PROCESAI, MEDŽIAGOS IR TECHNOLOGIJOS</v>
      </c>
      <c r="C1937" s="18" t="str">
        <f t="shared" si="121"/>
        <v>Konstrukcinės ir kompozitinės medžiagos</v>
      </c>
      <c r="D1937" s="18" t="str">
        <f t="shared" si="122"/>
        <v>Techninė galimybių studija</v>
      </c>
      <c r="E1937" s="46" t="s">
        <v>42</v>
      </c>
      <c r="F1937" s="82" t="s">
        <v>615</v>
      </c>
      <c r="G1937" s="27" t="s">
        <v>616</v>
      </c>
      <c r="H1937" s="11">
        <v>33</v>
      </c>
      <c r="I1937" s="12" t="str">
        <f t="shared" si="123"/>
        <v>Vilniaus Gedimino technikos universitetas</v>
      </c>
    </row>
    <row r="1938" spans="1:9" ht="75">
      <c r="A1938" s="11">
        <v>1936</v>
      </c>
      <c r="B1938" s="18" t="str">
        <f t="shared" si="120"/>
        <v>NAUJI GAMYBOS PROCESAI, MEDŽIAGOS IR TECHNOLOGIJOS</v>
      </c>
      <c r="C1938" s="18" t="str">
        <f t="shared" si="121"/>
        <v>Konstrukcinės ir kompozitinės medžiagos</v>
      </c>
      <c r="D1938" s="18" t="str">
        <f t="shared" si="122"/>
        <v>Techninė galimybių studija</v>
      </c>
      <c r="E1938" s="75" t="s">
        <v>42</v>
      </c>
      <c r="F1938" s="88" t="s">
        <v>824</v>
      </c>
      <c r="G1938" s="36" t="s">
        <v>512</v>
      </c>
      <c r="H1938" s="11">
        <v>33</v>
      </c>
      <c r="I1938" s="12" t="str">
        <f t="shared" si="123"/>
        <v>Vilniaus Gedimino technikos universitetas</v>
      </c>
    </row>
    <row r="1939" spans="1:9" ht="60">
      <c r="A1939" s="11">
        <v>1937</v>
      </c>
      <c r="B1939" s="18" t="str">
        <f t="shared" si="120"/>
        <v>NAUJI GAMYBOS PROCESAI, MEDŽIAGOS IR TECHNOLOGIJOS</v>
      </c>
      <c r="C1939" s="18" t="str">
        <f t="shared" si="121"/>
        <v>Konstrukcinės ir kompozitinės medžiagos</v>
      </c>
      <c r="D1939" s="18" t="str">
        <f t="shared" si="122"/>
        <v>Techninė galimybių studija</v>
      </c>
      <c r="E1939" s="46" t="s">
        <v>42</v>
      </c>
      <c r="F1939" s="45" t="s">
        <v>603</v>
      </c>
      <c r="G1939" s="27" t="s">
        <v>604</v>
      </c>
      <c r="H1939" s="11">
        <v>33</v>
      </c>
      <c r="I1939" s="12" t="str">
        <f t="shared" si="123"/>
        <v>Vilniaus Gedimino technikos universitetas</v>
      </c>
    </row>
    <row r="1940" spans="1:9" ht="75">
      <c r="A1940" s="11">
        <v>1938</v>
      </c>
      <c r="B1940" s="18" t="str">
        <f t="shared" si="120"/>
        <v>NAUJI GAMYBOS PROCESAI, MEDŽIAGOS IR TECHNOLOGIJOS</v>
      </c>
      <c r="C1940" s="18" t="str">
        <f t="shared" si="121"/>
        <v>Konstrukcinės ir kompozitinės medžiagos</v>
      </c>
      <c r="D1940" s="18" t="str">
        <f t="shared" si="122"/>
        <v>Techninė galimybių studija</v>
      </c>
      <c r="E1940" s="46" t="s">
        <v>42</v>
      </c>
      <c r="F1940" s="45" t="s">
        <v>613</v>
      </c>
      <c r="G1940" s="27" t="s">
        <v>614</v>
      </c>
      <c r="H1940" s="11">
        <v>33</v>
      </c>
      <c r="I1940" s="12" t="str">
        <f t="shared" si="123"/>
        <v>Vilniaus Gedimino technikos universitetas</v>
      </c>
    </row>
    <row r="1941" spans="1:9" ht="135">
      <c r="A1941" s="11">
        <v>1939</v>
      </c>
      <c r="B1941" s="18" t="str">
        <f t="shared" si="120"/>
        <v>NAUJI GAMYBOS PROCESAI, MEDŽIAGOS IR TECHNOLOGIJOS</v>
      </c>
      <c r="C1941" s="18" t="str">
        <f t="shared" si="121"/>
        <v>Konstrukcinės ir kompozitinės medžiagos</v>
      </c>
      <c r="D1941" s="18" t="str">
        <f t="shared" si="122"/>
        <v>Techninė galimybių studija</v>
      </c>
      <c r="E1941" s="46" t="s">
        <v>42</v>
      </c>
      <c r="F1941" s="45" t="s">
        <v>628</v>
      </c>
      <c r="G1941" s="27" t="s">
        <v>629</v>
      </c>
      <c r="H1941" s="11">
        <v>33</v>
      </c>
      <c r="I1941" s="12" t="str">
        <f t="shared" si="123"/>
        <v>Vilniaus Gedimino technikos universitetas</v>
      </c>
    </row>
    <row r="1942" spans="1:9" ht="60">
      <c r="A1942" s="11">
        <v>1940</v>
      </c>
      <c r="B1942" s="18" t="str">
        <f t="shared" si="120"/>
        <v>NAUJI GAMYBOS PROCESAI, MEDŽIAGOS IR TECHNOLOGIJOS</v>
      </c>
      <c r="C1942" s="18" t="str">
        <f t="shared" si="121"/>
        <v>Konstrukcinės ir kompozitinės medžiagos</v>
      </c>
      <c r="D1942" s="18" t="str">
        <f t="shared" si="122"/>
        <v>Techninė galimybių studija</v>
      </c>
      <c r="E1942" s="46" t="s">
        <v>42</v>
      </c>
      <c r="F1942" s="45" t="s">
        <v>621</v>
      </c>
      <c r="G1942" s="27" t="s">
        <v>622</v>
      </c>
      <c r="H1942" s="11">
        <v>33</v>
      </c>
      <c r="I1942" s="12" t="str">
        <f t="shared" si="123"/>
        <v>Vilniaus Gedimino technikos universitetas</v>
      </c>
    </row>
    <row r="1943" spans="1:9" ht="60">
      <c r="A1943" s="11">
        <v>1941</v>
      </c>
      <c r="B1943" s="18" t="str">
        <f t="shared" si="120"/>
        <v>NAUJI GAMYBOS PROCESAI, MEDŽIAGOS IR TECHNOLOGIJOS</v>
      </c>
      <c r="C1943" s="18" t="str">
        <f t="shared" si="121"/>
        <v>Konstrukcinės ir kompozitinės medžiagos</v>
      </c>
      <c r="D1943" s="18" t="str">
        <f t="shared" si="122"/>
        <v>Techninė galimybių studija</v>
      </c>
      <c r="E1943" s="46" t="s">
        <v>42</v>
      </c>
      <c r="F1943" s="45" t="s">
        <v>627</v>
      </c>
      <c r="G1943" s="27" t="s">
        <v>626</v>
      </c>
      <c r="H1943" s="11">
        <v>33</v>
      </c>
      <c r="I1943" s="12" t="str">
        <f t="shared" si="123"/>
        <v>Vilniaus Gedimino technikos universitetas</v>
      </c>
    </row>
    <row r="1944" spans="1:9" ht="60">
      <c r="A1944" s="11">
        <v>1942</v>
      </c>
      <c r="B1944" s="18" t="str">
        <f t="shared" si="120"/>
        <v>NAUJI GAMYBOS PROCESAI, MEDŽIAGOS IR TECHNOLOGIJOS</v>
      </c>
      <c r="C1944" s="18" t="str">
        <f t="shared" si="121"/>
        <v>Lanksčios produktų kūrimo ir gamybos technologinės sistemos</v>
      </c>
      <c r="D1944" s="18" t="str">
        <f t="shared" si="122"/>
        <v>Eksperimentinė plėtra</v>
      </c>
      <c r="E1944" s="110" t="s">
        <v>46</v>
      </c>
      <c r="F1944" s="56" t="s">
        <v>2422</v>
      </c>
      <c r="G1944" s="29" t="s">
        <v>230</v>
      </c>
      <c r="H1944" s="11">
        <v>22</v>
      </c>
      <c r="I1944" s="12" t="str">
        <f t="shared" si="123"/>
        <v>VšĮ Kauno technologijos universitetas</v>
      </c>
    </row>
    <row r="1945" spans="1:9" ht="60">
      <c r="A1945" s="11">
        <v>1943</v>
      </c>
      <c r="B1945" s="18" t="str">
        <f t="shared" si="120"/>
        <v>NAUJI GAMYBOS PROCESAI, MEDŽIAGOS IR TECHNOLOGIJOS</v>
      </c>
      <c r="C1945" s="18" t="str">
        <f t="shared" si="121"/>
        <v>Lanksčios produktų kūrimo ir gamybos technologinės sistemos</v>
      </c>
      <c r="D1945" s="18" t="str">
        <f t="shared" si="122"/>
        <v>Eksperimentinė plėtra</v>
      </c>
      <c r="E1945" s="110" t="s">
        <v>46</v>
      </c>
      <c r="F1945" s="56" t="s">
        <v>2431</v>
      </c>
      <c r="G1945" s="29" t="s">
        <v>230</v>
      </c>
      <c r="H1945" s="11">
        <v>22</v>
      </c>
      <c r="I1945" s="12" t="str">
        <f t="shared" si="123"/>
        <v>VšĮ Kauno technologijos universitetas</v>
      </c>
    </row>
    <row r="1946" spans="1:9" ht="75">
      <c r="A1946" s="11">
        <v>1944</v>
      </c>
      <c r="B1946" s="18" t="str">
        <f t="shared" si="120"/>
        <v>NAUJI GAMYBOS PROCESAI, MEDŽIAGOS IR TECHNOLOGIJOS</v>
      </c>
      <c r="C1946" s="18" t="str">
        <f t="shared" si="121"/>
        <v>Lanksčios produktų kūrimo ir gamybos technologinės sistemos</v>
      </c>
      <c r="D1946" s="18" t="str">
        <f t="shared" si="122"/>
        <v>Eksperimentinė plėtra</v>
      </c>
      <c r="E1946" s="46" t="s">
        <v>46</v>
      </c>
      <c r="F1946" s="45" t="s">
        <v>717</v>
      </c>
      <c r="G1946" s="27" t="s">
        <v>697</v>
      </c>
      <c r="H1946" s="11">
        <v>33</v>
      </c>
      <c r="I1946" s="12" t="str">
        <f t="shared" si="123"/>
        <v>Vilniaus Gedimino technikos universitetas</v>
      </c>
    </row>
    <row r="1947" spans="1:9" ht="105">
      <c r="A1947" s="11">
        <v>1945</v>
      </c>
      <c r="B1947" s="18" t="str">
        <f t="shared" si="120"/>
        <v>NAUJI GAMYBOS PROCESAI, MEDŽIAGOS IR TECHNOLOGIJOS</v>
      </c>
      <c r="C1947" s="18" t="str">
        <f t="shared" si="121"/>
        <v>Lanksčios produktų kūrimo ir gamybos technologinės sistemos</v>
      </c>
      <c r="D1947" s="18" t="str">
        <f t="shared" si="122"/>
        <v>Eksperimentinė plėtra</v>
      </c>
      <c r="E1947" s="104" t="s">
        <v>46</v>
      </c>
      <c r="F1947" s="45" t="s">
        <v>2401</v>
      </c>
      <c r="G1947" s="27" t="s">
        <v>2456</v>
      </c>
      <c r="H1947" s="11">
        <v>29</v>
      </c>
      <c r="I1947" s="12" t="str">
        <f t="shared" si="123"/>
        <v>Vilniaus kolegija</v>
      </c>
    </row>
    <row r="1948" spans="1:9" ht="60">
      <c r="A1948" s="11">
        <v>1946</v>
      </c>
      <c r="B1948" s="18" t="str">
        <f t="shared" si="120"/>
        <v>NAUJI GAMYBOS PROCESAI, MEDŽIAGOS IR TECHNOLOGIJOS</v>
      </c>
      <c r="C1948" s="18" t="str">
        <f t="shared" si="121"/>
        <v>Lanksčios produktų kūrimo ir gamybos technologinės sistemos</v>
      </c>
      <c r="D1948" s="18" t="str">
        <f t="shared" si="122"/>
        <v>Eksperimentinė plėtra</v>
      </c>
      <c r="E1948" s="110" t="s">
        <v>46</v>
      </c>
      <c r="F1948" s="56" t="s">
        <v>2387</v>
      </c>
      <c r="G1948" s="29" t="s">
        <v>230</v>
      </c>
      <c r="H1948" s="11">
        <v>22</v>
      </c>
      <c r="I1948" s="12" t="str">
        <f t="shared" si="123"/>
        <v>VšĮ Kauno technologijos universitetas</v>
      </c>
    </row>
    <row r="1949" spans="1:9" ht="60">
      <c r="A1949" s="11">
        <v>1947</v>
      </c>
      <c r="B1949" s="18" t="str">
        <f t="shared" si="120"/>
        <v>NAUJI GAMYBOS PROCESAI, MEDŽIAGOS IR TECHNOLOGIJOS</v>
      </c>
      <c r="C1949" s="18" t="str">
        <f t="shared" si="121"/>
        <v>Lanksčios produktų kūrimo ir gamybos technologinės sistemos</v>
      </c>
      <c r="D1949" s="18" t="str">
        <f t="shared" si="122"/>
        <v>Eksperimentinė plėtra</v>
      </c>
      <c r="E1949" s="110" t="s">
        <v>46</v>
      </c>
      <c r="F1949" s="56" t="s">
        <v>2416</v>
      </c>
      <c r="G1949" s="29" t="s">
        <v>230</v>
      </c>
      <c r="H1949" s="11">
        <v>22</v>
      </c>
      <c r="I1949" s="12" t="str">
        <f t="shared" si="123"/>
        <v>VšĮ Kauno technologijos universitetas</v>
      </c>
    </row>
    <row r="1950" spans="1:9" ht="195">
      <c r="A1950" s="11">
        <v>1948</v>
      </c>
      <c r="B1950" s="18" t="str">
        <f t="shared" si="120"/>
        <v>NAUJI GAMYBOS PROCESAI, MEDŽIAGOS IR TECHNOLOGIJOS</v>
      </c>
      <c r="C1950" s="18" t="str">
        <f t="shared" si="121"/>
        <v>Lanksčios produktų kūrimo ir gamybos technologinės sistemos</v>
      </c>
      <c r="D1950" s="18" t="str">
        <f t="shared" si="122"/>
        <v>Eksperimentinė plėtra</v>
      </c>
      <c r="E1950" s="115" t="s">
        <v>46</v>
      </c>
      <c r="F1950" s="54" t="s">
        <v>2414</v>
      </c>
      <c r="G1950" s="29" t="s">
        <v>230</v>
      </c>
      <c r="H1950" s="11">
        <v>22</v>
      </c>
      <c r="I1950" s="12" t="str">
        <f t="shared" si="123"/>
        <v>VšĮ Kauno technologijos universitetas</v>
      </c>
    </row>
    <row r="1951" spans="1:9" ht="60">
      <c r="A1951" s="11">
        <v>1949</v>
      </c>
      <c r="B1951" s="18" t="str">
        <f t="shared" si="120"/>
        <v>NAUJI GAMYBOS PROCESAI, MEDŽIAGOS IR TECHNOLOGIJOS</v>
      </c>
      <c r="C1951" s="18" t="str">
        <f t="shared" si="121"/>
        <v>Lanksčios produktų kūrimo ir gamybos technologinės sistemos</v>
      </c>
      <c r="D1951" s="18" t="str">
        <f t="shared" si="122"/>
        <v>Eksperimentinė plėtra</v>
      </c>
      <c r="E1951" s="110" t="s">
        <v>46</v>
      </c>
      <c r="F1951" s="56" t="s">
        <v>2432</v>
      </c>
      <c r="G1951" s="29" t="s">
        <v>230</v>
      </c>
      <c r="H1951" s="11">
        <v>22</v>
      </c>
      <c r="I1951" s="12" t="str">
        <f t="shared" si="123"/>
        <v>VšĮ Kauno technologijos universitetas</v>
      </c>
    </row>
    <row r="1952" spans="1:9" ht="165">
      <c r="A1952" s="11">
        <v>1950</v>
      </c>
      <c r="B1952" s="18" t="str">
        <f t="shared" si="120"/>
        <v>NAUJI GAMYBOS PROCESAI, MEDŽIAGOS IR TECHNOLOGIJOS</v>
      </c>
      <c r="C1952" s="18" t="str">
        <f t="shared" si="121"/>
        <v>Lanksčios produktų kūrimo ir gamybos technologinės sistemos</v>
      </c>
      <c r="D1952" s="18" t="str">
        <f t="shared" si="122"/>
        <v>Eksperimentinė plėtra</v>
      </c>
      <c r="E1952" s="110" t="s">
        <v>46</v>
      </c>
      <c r="F1952" s="54" t="s">
        <v>2423</v>
      </c>
      <c r="G1952" s="29" t="s">
        <v>230</v>
      </c>
      <c r="H1952" s="11">
        <v>22</v>
      </c>
      <c r="I1952" s="12" t="str">
        <f t="shared" si="123"/>
        <v>VšĮ Kauno technologijos universitetas</v>
      </c>
    </row>
    <row r="1953" spans="1:9" ht="150">
      <c r="A1953" s="11">
        <v>1951</v>
      </c>
      <c r="B1953" s="18" t="str">
        <f t="shared" si="120"/>
        <v>NAUJI GAMYBOS PROCESAI, MEDŽIAGOS IR TECHNOLOGIJOS</v>
      </c>
      <c r="C1953" s="18" t="str">
        <f t="shared" si="121"/>
        <v>Lanksčios produktų kūrimo ir gamybos technologinės sistemos</v>
      </c>
      <c r="D1953" s="18" t="str">
        <f t="shared" si="122"/>
        <v>Eksperimentinė plėtra</v>
      </c>
      <c r="E1953" s="110" t="s">
        <v>46</v>
      </c>
      <c r="F1953" s="56" t="s">
        <v>2437</v>
      </c>
      <c r="G1953" s="29" t="s">
        <v>230</v>
      </c>
      <c r="H1953" s="11">
        <v>22</v>
      </c>
      <c r="I1953" s="12" t="str">
        <f t="shared" si="123"/>
        <v>VšĮ Kauno technologijos universitetas</v>
      </c>
    </row>
    <row r="1954" spans="1:9" ht="75">
      <c r="A1954" s="11">
        <v>1952</v>
      </c>
      <c r="B1954" s="18" t="str">
        <f t="shared" si="120"/>
        <v>NAUJI GAMYBOS PROCESAI, MEDŽIAGOS IR TECHNOLOGIJOS</v>
      </c>
      <c r="C1954" s="18" t="str">
        <f t="shared" si="121"/>
        <v>Lanksčios produktų kūrimo ir gamybos technologinės sistemos</v>
      </c>
      <c r="D1954" s="18" t="str">
        <f t="shared" si="122"/>
        <v>Eksperimentinė plėtra</v>
      </c>
      <c r="E1954" s="46" t="s">
        <v>46</v>
      </c>
      <c r="F1954" s="45" t="s">
        <v>713</v>
      </c>
      <c r="G1954" s="27" t="s">
        <v>714</v>
      </c>
      <c r="H1954" s="11">
        <v>33</v>
      </c>
      <c r="I1954" s="12" t="str">
        <f t="shared" si="123"/>
        <v>Vilniaus Gedimino technikos universitetas</v>
      </c>
    </row>
    <row r="1955" spans="1:9" ht="60">
      <c r="A1955" s="11">
        <v>1953</v>
      </c>
      <c r="B1955" s="18" t="str">
        <f t="shared" si="120"/>
        <v>NAUJI GAMYBOS PROCESAI, MEDŽIAGOS IR TECHNOLOGIJOS</v>
      </c>
      <c r="C1955" s="18" t="str">
        <f t="shared" si="121"/>
        <v>Lanksčios produktų kūrimo ir gamybos technologinės sistemos</v>
      </c>
      <c r="D1955" s="18" t="str">
        <f t="shared" si="122"/>
        <v>Eksperimentinė plėtra</v>
      </c>
      <c r="E1955" s="110" t="s">
        <v>46</v>
      </c>
      <c r="F1955" s="56" t="s">
        <v>2429</v>
      </c>
      <c r="G1955" s="29" t="s">
        <v>230</v>
      </c>
      <c r="H1955" s="11">
        <v>22</v>
      </c>
      <c r="I1955" s="12" t="str">
        <f t="shared" si="123"/>
        <v>VšĮ Kauno technologijos universitetas</v>
      </c>
    </row>
    <row r="1956" spans="1:9" ht="60">
      <c r="A1956" s="11">
        <v>1954</v>
      </c>
      <c r="B1956" s="18" t="str">
        <f t="shared" si="120"/>
        <v>NAUJI GAMYBOS PROCESAI, MEDŽIAGOS IR TECHNOLOGIJOS</v>
      </c>
      <c r="C1956" s="18" t="str">
        <f t="shared" si="121"/>
        <v>Lanksčios produktų kūrimo ir gamybos technologinės sistemos</v>
      </c>
      <c r="D1956" s="18" t="str">
        <f t="shared" si="122"/>
        <v>Eksperimentinė plėtra</v>
      </c>
      <c r="E1956" s="104" t="s">
        <v>46</v>
      </c>
      <c r="F1956" s="45" t="s">
        <v>2458</v>
      </c>
      <c r="G1956" s="27" t="s">
        <v>440</v>
      </c>
      <c r="H1956" s="11">
        <v>32</v>
      </c>
      <c r="I1956" s="12" t="str">
        <f t="shared" si="123"/>
        <v>Vilniaus universitetas</v>
      </c>
    </row>
    <row r="1957" spans="1:9" ht="60">
      <c r="A1957" s="11">
        <v>1955</v>
      </c>
      <c r="B1957" s="18" t="str">
        <f t="shared" si="120"/>
        <v>NAUJI GAMYBOS PROCESAI, MEDŽIAGOS IR TECHNOLOGIJOS</v>
      </c>
      <c r="C1957" s="18" t="str">
        <f t="shared" si="121"/>
        <v>Lanksčios produktų kūrimo ir gamybos technologinės sistemos</v>
      </c>
      <c r="D1957" s="18" t="str">
        <f t="shared" si="122"/>
        <v>Eksperimentinė plėtra</v>
      </c>
      <c r="E1957" s="105" t="s">
        <v>46</v>
      </c>
      <c r="F1957" s="45" t="s">
        <v>2407</v>
      </c>
      <c r="G1957" s="27" t="s">
        <v>2408</v>
      </c>
      <c r="H1957" s="11">
        <v>15</v>
      </c>
      <c r="I1957" s="12" t="str">
        <f t="shared" si="123"/>
        <v>Kauno kolegija</v>
      </c>
    </row>
    <row r="1958" spans="1:9" ht="45">
      <c r="A1958" s="11">
        <v>1956</v>
      </c>
      <c r="B1958" s="18" t="str">
        <f t="shared" si="120"/>
        <v>NAUJI GAMYBOS PROCESAI, MEDŽIAGOS IR TECHNOLOGIJOS</v>
      </c>
      <c r="C1958" s="18" t="str">
        <f t="shared" si="121"/>
        <v>Lanksčios produktų kūrimo ir gamybos technologinės sistemos</v>
      </c>
      <c r="D1958" s="18" t="str">
        <f t="shared" si="122"/>
        <v>Eksperimentinė plėtra</v>
      </c>
      <c r="E1958" s="105" t="s">
        <v>46</v>
      </c>
      <c r="F1958" s="45" t="s">
        <v>2407</v>
      </c>
      <c r="G1958" s="27" t="s">
        <v>2448</v>
      </c>
      <c r="H1958" s="11">
        <v>25</v>
      </c>
      <c r="I1958" s="12" t="str">
        <f t="shared" si="123"/>
        <v>VšĮ Lietuvos verslo kolegija</v>
      </c>
    </row>
    <row r="1959" spans="1:9" ht="60">
      <c r="A1959" s="11">
        <v>1957</v>
      </c>
      <c r="B1959" s="18" t="str">
        <f t="shared" si="120"/>
        <v>NAUJI GAMYBOS PROCESAI, MEDŽIAGOS IR TECHNOLOGIJOS</v>
      </c>
      <c r="C1959" s="18" t="str">
        <f t="shared" si="121"/>
        <v>Lanksčios produktų kūrimo ir gamybos technologinės sistemos</v>
      </c>
      <c r="D1959" s="18" t="str">
        <f t="shared" si="122"/>
        <v>Eksperimentinė plėtra</v>
      </c>
      <c r="E1959" s="104" t="s">
        <v>46</v>
      </c>
      <c r="F1959" s="45" t="s">
        <v>2407</v>
      </c>
      <c r="G1959" s="27" t="s">
        <v>440</v>
      </c>
      <c r="H1959" s="11">
        <v>32</v>
      </c>
      <c r="I1959" s="12" t="str">
        <f t="shared" si="123"/>
        <v>Vilniaus universitetas</v>
      </c>
    </row>
    <row r="1960" spans="1:9" ht="60">
      <c r="A1960" s="11">
        <v>1958</v>
      </c>
      <c r="B1960" s="18" t="str">
        <f t="shared" si="120"/>
        <v>NAUJI GAMYBOS PROCESAI, MEDŽIAGOS IR TECHNOLOGIJOS</v>
      </c>
      <c r="C1960" s="18" t="str">
        <f t="shared" si="121"/>
        <v>Lanksčios produktų kūrimo ir gamybos technologinės sistemos</v>
      </c>
      <c r="D1960" s="18" t="str">
        <f t="shared" si="122"/>
        <v>Eksperimentinė plėtra</v>
      </c>
      <c r="E1960" s="46" t="s">
        <v>46</v>
      </c>
      <c r="F1960" s="45" t="s">
        <v>541</v>
      </c>
      <c r="G1960" s="27" t="s">
        <v>549</v>
      </c>
      <c r="H1960" s="11">
        <v>33</v>
      </c>
      <c r="I1960" s="12" t="str">
        <f t="shared" si="123"/>
        <v>Vilniaus Gedimino technikos universitetas</v>
      </c>
    </row>
    <row r="1961" spans="1:9" ht="45">
      <c r="A1961" s="11">
        <v>1959</v>
      </c>
      <c r="B1961" s="18" t="str">
        <f t="shared" si="120"/>
        <v>NAUJI GAMYBOS PROCESAI, MEDŽIAGOS IR TECHNOLOGIJOS</v>
      </c>
      <c r="C1961" s="18" t="str">
        <f t="shared" si="121"/>
        <v>Lanksčios produktų kūrimo ir gamybos technologinės sistemos</v>
      </c>
      <c r="D1961" s="18" t="str">
        <f t="shared" si="122"/>
        <v>Eksperimentinė plėtra</v>
      </c>
      <c r="E1961" s="104" t="s">
        <v>46</v>
      </c>
      <c r="F1961" s="45" t="s">
        <v>2405</v>
      </c>
      <c r="G1961" s="27" t="s">
        <v>215</v>
      </c>
      <c r="H1961" s="11">
        <v>14</v>
      </c>
      <c r="I1961" s="12" t="str">
        <f t="shared" si="123"/>
        <v>Kauno technikos kolegija</v>
      </c>
    </row>
    <row r="1962" spans="1:9" ht="60">
      <c r="A1962" s="11">
        <v>1960</v>
      </c>
      <c r="B1962" s="18" t="str">
        <f t="shared" si="120"/>
        <v>NAUJI GAMYBOS PROCESAI, MEDŽIAGOS IR TECHNOLOGIJOS</v>
      </c>
      <c r="C1962" s="18" t="str">
        <f t="shared" si="121"/>
        <v>Lanksčios produktų kūrimo ir gamybos technologinės sistemos</v>
      </c>
      <c r="D1962" s="18" t="str">
        <f t="shared" si="122"/>
        <v>Eksperimentinė plėtra</v>
      </c>
      <c r="E1962" s="110" t="s">
        <v>46</v>
      </c>
      <c r="F1962" s="56" t="s">
        <v>2415</v>
      </c>
      <c r="G1962" s="29" t="s">
        <v>230</v>
      </c>
      <c r="H1962" s="11">
        <v>22</v>
      </c>
      <c r="I1962" s="12" t="str">
        <f t="shared" si="123"/>
        <v>VšĮ Kauno technologijos universitetas</v>
      </c>
    </row>
    <row r="1963" spans="1:9" ht="120">
      <c r="A1963" s="11">
        <v>1961</v>
      </c>
      <c r="B1963" s="18" t="str">
        <f t="shared" si="120"/>
        <v>NAUJI GAMYBOS PROCESAI, MEDŽIAGOS IR TECHNOLOGIJOS</v>
      </c>
      <c r="C1963" s="18" t="str">
        <f t="shared" si="121"/>
        <v>Lanksčios produktų kūrimo ir gamybos technologinės sistemos</v>
      </c>
      <c r="D1963" s="18" t="str">
        <f t="shared" si="122"/>
        <v>Eksperimentinė plėtra</v>
      </c>
      <c r="E1963" s="115" t="s">
        <v>46</v>
      </c>
      <c r="F1963" s="54" t="s">
        <v>2413</v>
      </c>
      <c r="G1963" s="29" t="s">
        <v>230</v>
      </c>
      <c r="H1963" s="11">
        <v>22</v>
      </c>
      <c r="I1963" s="12" t="str">
        <f t="shared" si="123"/>
        <v>VšĮ Kauno technologijos universitetas</v>
      </c>
    </row>
    <row r="1964" spans="1:9" ht="60">
      <c r="A1964" s="11">
        <v>1962</v>
      </c>
      <c r="B1964" s="18" t="str">
        <f t="shared" si="120"/>
        <v>NAUJI GAMYBOS PROCESAI, MEDŽIAGOS IR TECHNOLOGIJOS</v>
      </c>
      <c r="C1964" s="18" t="str">
        <f t="shared" si="121"/>
        <v>Lanksčios produktų kūrimo ir gamybos technologinės sistemos</v>
      </c>
      <c r="D1964" s="18" t="str">
        <f t="shared" si="122"/>
        <v>Eksperimentinė plėtra</v>
      </c>
      <c r="E1964" s="104" t="s">
        <v>46</v>
      </c>
      <c r="F1964" s="45" t="s">
        <v>2446</v>
      </c>
      <c r="G1964" s="27" t="s">
        <v>2319</v>
      </c>
      <c r="H1964" s="11">
        <v>23</v>
      </c>
      <c r="I1964" s="12" t="str">
        <f t="shared" si="123"/>
        <v>Klaipėdos universitetas</v>
      </c>
    </row>
    <row r="1965" spans="1:9" ht="75">
      <c r="A1965" s="11">
        <v>1963</v>
      </c>
      <c r="B1965" s="18" t="str">
        <f t="shared" si="120"/>
        <v>NAUJI GAMYBOS PROCESAI, MEDŽIAGOS IR TECHNOLOGIJOS</v>
      </c>
      <c r="C1965" s="18" t="str">
        <f t="shared" si="121"/>
        <v>Lanksčios produktų kūrimo ir gamybos technologinės sistemos</v>
      </c>
      <c r="D1965" s="18" t="str">
        <f t="shared" si="122"/>
        <v>Eksperimentinė plėtra</v>
      </c>
      <c r="E1965" s="105" t="s">
        <v>46</v>
      </c>
      <c r="F1965" s="45" t="s">
        <v>358</v>
      </c>
      <c r="G1965" s="27" t="s">
        <v>2402</v>
      </c>
      <c r="H1965" s="11">
        <v>31</v>
      </c>
      <c r="I1965" s="12" t="str">
        <f t="shared" si="123"/>
        <v>Vytauto Didžiojo universitetas</v>
      </c>
    </row>
    <row r="1966" spans="1:9" ht="120">
      <c r="A1966" s="11">
        <v>1964</v>
      </c>
      <c r="B1966" s="18" t="str">
        <f t="shared" si="120"/>
        <v>NAUJI GAMYBOS PROCESAI, MEDŽIAGOS IR TECHNOLOGIJOS</v>
      </c>
      <c r="C1966" s="18" t="str">
        <f t="shared" si="121"/>
        <v>Lanksčios produktų kūrimo ir gamybos technologinės sistemos</v>
      </c>
      <c r="D1966" s="18" t="str">
        <f t="shared" si="122"/>
        <v>Eksperimentinė plėtra</v>
      </c>
      <c r="E1966" s="110" t="s">
        <v>46</v>
      </c>
      <c r="F1966" s="56" t="s">
        <v>2435</v>
      </c>
      <c r="G1966" s="29" t="s">
        <v>230</v>
      </c>
      <c r="H1966" s="11">
        <v>22</v>
      </c>
      <c r="I1966" s="12" t="str">
        <f t="shared" si="123"/>
        <v>VšĮ Kauno technologijos universitetas</v>
      </c>
    </row>
    <row r="1967" spans="1:9" ht="120">
      <c r="A1967" s="11">
        <v>1965</v>
      </c>
      <c r="B1967" s="18" t="str">
        <f t="shared" si="120"/>
        <v>NAUJI GAMYBOS PROCESAI, MEDŽIAGOS IR TECHNOLOGIJOS</v>
      </c>
      <c r="C1967" s="18" t="str">
        <f t="shared" si="121"/>
        <v>Lanksčios produktų kūrimo ir gamybos technologinės sistemos</v>
      </c>
      <c r="D1967" s="18" t="str">
        <f t="shared" si="122"/>
        <v>Eksperimentinė plėtra</v>
      </c>
      <c r="E1967" s="110" t="s">
        <v>46</v>
      </c>
      <c r="F1967" s="56" t="s">
        <v>2435</v>
      </c>
      <c r="G1967" s="29" t="s">
        <v>230</v>
      </c>
      <c r="H1967" s="11">
        <v>22</v>
      </c>
      <c r="I1967" s="12" t="str">
        <f t="shared" si="123"/>
        <v>VšĮ Kauno technologijos universitetas</v>
      </c>
    </row>
    <row r="1968" spans="1:9" ht="225">
      <c r="A1968" s="11">
        <v>1966</v>
      </c>
      <c r="B1968" s="18" t="str">
        <f t="shared" si="120"/>
        <v>NAUJI GAMYBOS PROCESAI, MEDŽIAGOS IR TECHNOLOGIJOS</v>
      </c>
      <c r="C1968" s="18" t="str">
        <f t="shared" si="121"/>
        <v>Lanksčios produktų kūrimo ir gamybos technologinės sistemos</v>
      </c>
      <c r="D1968" s="18" t="str">
        <f t="shared" si="122"/>
        <v>Eksperimentinė plėtra</v>
      </c>
      <c r="E1968" s="121" t="s">
        <v>46</v>
      </c>
      <c r="F1968" s="134" t="s">
        <v>1851</v>
      </c>
      <c r="G1968" s="145" t="s">
        <v>1345</v>
      </c>
      <c r="H1968" s="119">
        <v>22</v>
      </c>
      <c r="I1968" s="12" t="str">
        <f t="shared" si="123"/>
        <v>VšĮ Kauno technologijos universitetas</v>
      </c>
    </row>
    <row r="1969" spans="1:9" ht="45">
      <c r="A1969" s="11">
        <v>1967</v>
      </c>
      <c r="B1969" s="18" t="str">
        <f t="shared" si="120"/>
        <v>NAUJI GAMYBOS PROCESAI, MEDŽIAGOS IR TECHNOLOGIJOS</v>
      </c>
      <c r="C1969" s="18" t="str">
        <f t="shared" si="121"/>
        <v>Lanksčios produktų kūrimo ir gamybos technologinės sistemos</v>
      </c>
      <c r="D1969" s="18" t="str">
        <f t="shared" si="122"/>
        <v>Eksperimentinė plėtra</v>
      </c>
      <c r="E1969" s="105" t="s">
        <v>46</v>
      </c>
      <c r="F1969" s="45" t="s">
        <v>2409</v>
      </c>
      <c r="G1969" s="27" t="s">
        <v>2410</v>
      </c>
      <c r="H1969" s="11">
        <v>16</v>
      </c>
      <c r="I1969" s="12" t="str">
        <f t="shared" si="123"/>
        <v>Šiaulių universitetas</v>
      </c>
    </row>
    <row r="1970" spans="1:9" ht="60">
      <c r="A1970" s="11">
        <v>1968</v>
      </c>
      <c r="B1970" s="18" t="str">
        <f t="shared" si="120"/>
        <v>NAUJI GAMYBOS PROCESAI, MEDŽIAGOS IR TECHNOLOGIJOS</v>
      </c>
      <c r="C1970" s="18" t="str">
        <f t="shared" si="121"/>
        <v>Lanksčios produktų kūrimo ir gamybos technologinės sistemos</v>
      </c>
      <c r="D1970" s="18" t="str">
        <f t="shared" si="122"/>
        <v>Eksperimentinė plėtra</v>
      </c>
      <c r="E1970" s="46" t="s">
        <v>46</v>
      </c>
      <c r="F1970" s="45" t="s">
        <v>3286</v>
      </c>
      <c r="G1970" s="27" t="s">
        <v>463</v>
      </c>
      <c r="H1970" s="11">
        <v>33</v>
      </c>
      <c r="I1970" s="12" t="str">
        <f t="shared" si="123"/>
        <v>Vilniaus Gedimino technikos universitetas</v>
      </c>
    </row>
    <row r="1971" spans="1:9" ht="60">
      <c r="A1971" s="11">
        <v>1969</v>
      </c>
      <c r="B1971" s="18" t="str">
        <f t="shared" si="120"/>
        <v>NAUJI GAMYBOS PROCESAI, MEDŽIAGOS IR TECHNOLOGIJOS</v>
      </c>
      <c r="C1971" s="18" t="str">
        <f t="shared" si="121"/>
        <v>Lanksčios produktų kūrimo ir gamybos technologinės sistemos</v>
      </c>
      <c r="D1971" s="18" t="str">
        <f t="shared" si="122"/>
        <v>Eksperimentinė plėtra</v>
      </c>
      <c r="E1971" s="110" t="s">
        <v>46</v>
      </c>
      <c r="F1971" s="56" t="s">
        <v>2388</v>
      </c>
      <c r="G1971" s="29" t="s">
        <v>230</v>
      </c>
      <c r="H1971" s="11">
        <v>22</v>
      </c>
      <c r="I1971" s="12" t="str">
        <f t="shared" si="123"/>
        <v>VšĮ Kauno technologijos universitetas</v>
      </c>
    </row>
    <row r="1972" spans="1:9" ht="60">
      <c r="A1972" s="11">
        <v>1970</v>
      </c>
      <c r="B1972" s="18" t="str">
        <f t="shared" si="120"/>
        <v>NAUJI GAMYBOS PROCESAI, MEDŽIAGOS IR TECHNOLOGIJOS</v>
      </c>
      <c r="C1972" s="18" t="str">
        <f t="shared" si="121"/>
        <v>Lanksčios produktų kūrimo ir gamybos technologinės sistemos</v>
      </c>
      <c r="D1972" s="18" t="str">
        <f t="shared" si="122"/>
        <v>Eksperimentinė plėtra</v>
      </c>
      <c r="E1972" s="110" t="s">
        <v>46</v>
      </c>
      <c r="F1972" s="56" t="s">
        <v>2388</v>
      </c>
      <c r="G1972" s="29" t="s">
        <v>230</v>
      </c>
      <c r="H1972" s="11">
        <v>22</v>
      </c>
      <c r="I1972" s="12" t="str">
        <f t="shared" si="123"/>
        <v>VšĮ Kauno technologijos universitetas</v>
      </c>
    </row>
    <row r="1973" spans="1:9" ht="60">
      <c r="A1973" s="11">
        <v>1971</v>
      </c>
      <c r="B1973" s="18" t="str">
        <f t="shared" si="120"/>
        <v>NAUJI GAMYBOS PROCESAI, MEDŽIAGOS IR TECHNOLOGIJOS</v>
      </c>
      <c r="C1973" s="18" t="str">
        <f t="shared" si="121"/>
        <v>Lanksčios produktų kūrimo ir gamybos technologinės sistemos</v>
      </c>
      <c r="D1973" s="18" t="str">
        <f t="shared" si="122"/>
        <v>Eksperimentinė plėtra</v>
      </c>
      <c r="E1973" s="110" t="s">
        <v>46</v>
      </c>
      <c r="F1973" s="56" t="s">
        <v>2434</v>
      </c>
      <c r="G1973" s="29" t="s">
        <v>230</v>
      </c>
      <c r="H1973" s="11">
        <v>22</v>
      </c>
      <c r="I1973" s="12" t="str">
        <f t="shared" si="123"/>
        <v>VšĮ Kauno technologijos universitetas</v>
      </c>
    </row>
    <row r="1974" spans="1:9" ht="90">
      <c r="A1974" s="11">
        <v>1972</v>
      </c>
      <c r="B1974" s="18" t="str">
        <f t="shared" si="120"/>
        <v>NAUJI GAMYBOS PROCESAI, MEDŽIAGOS IR TECHNOLOGIJOS</v>
      </c>
      <c r="C1974" s="18" t="str">
        <f t="shared" si="121"/>
        <v>Lanksčios produktų kūrimo ir gamybos technologinės sistemos</v>
      </c>
      <c r="D1974" s="18" t="str">
        <f t="shared" si="122"/>
        <v>Eksperimentinė plėtra</v>
      </c>
      <c r="E1974" s="110" t="s">
        <v>46</v>
      </c>
      <c r="F1974" s="56" t="s">
        <v>2425</v>
      </c>
      <c r="G1974" s="29" t="s">
        <v>230</v>
      </c>
      <c r="H1974" s="11">
        <v>22</v>
      </c>
      <c r="I1974" s="12" t="str">
        <f t="shared" si="123"/>
        <v>VšĮ Kauno technologijos universitetas</v>
      </c>
    </row>
    <row r="1975" spans="1:9" ht="60">
      <c r="A1975" s="11">
        <v>1973</v>
      </c>
      <c r="B1975" s="18" t="str">
        <f t="shared" si="120"/>
        <v>NAUJI GAMYBOS PROCESAI, MEDŽIAGOS IR TECHNOLOGIJOS</v>
      </c>
      <c r="C1975" s="18" t="str">
        <f t="shared" si="121"/>
        <v>Lanksčios produktų kūrimo ir gamybos technologinės sistemos</v>
      </c>
      <c r="D1975" s="18" t="str">
        <f t="shared" si="122"/>
        <v>Eksperimentinė plėtra</v>
      </c>
      <c r="E1975" s="110" t="s">
        <v>46</v>
      </c>
      <c r="F1975" s="56" t="s">
        <v>2418</v>
      </c>
      <c r="G1975" s="29" t="s">
        <v>230</v>
      </c>
      <c r="H1975" s="11">
        <v>22</v>
      </c>
      <c r="I1975" s="12" t="str">
        <f t="shared" si="123"/>
        <v>VšĮ Kauno technologijos universitetas</v>
      </c>
    </row>
    <row r="1976" spans="1:9" ht="60">
      <c r="A1976" s="11">
        <v>1974</v>
      </c>
      <c r="B1976" s="18" t="str">
        <f t="shared" si="120"/>
        <v>NAUJI GAMYBOS PROCESAI, MEDŽIAGOS IR TECHNOLOGIJOS</v>
      </c>
      <c r="C1976" s="18" t="str">
        <f t="shared" si="121"/>
        <v>Lanksčios produktų kūrimo ir gamybos technologinės sistemos</v>
      </c>
      <c r="D1976" s="18" t="str">
        <f t="shared" si="122"/>
        <v>Eksperimentinė plėtra</v>
      </c>
      <c r="E1976" s="110" t="s">
        <v>46</v>
      </c>
      <c r="F1976" s="56" t="s">
        <v>2418</v>
      </c>
      <c r="G1976" s="29" t="s">
        <v>230</v>
      </c>
      <c r="H1976" s="11">
        <v>22</v>
      </c>
      <c r="I1976" s="12" t="str">
        <f t="shared" si="123"/>
        <v>VšĮ Kauno technologijos universitetas</v>
      </c>
    </row>
    <row r="1977" spans="1:9" ht="90">
      <c r="A1977" s="11">
        <v>1975</v>
      </c>
      <c r="B1977" s="18" t="str">
        <f t="shared" si="120"/>
        <v>NAUJI GAMYBOS PROCESAI, MEDŽIAGOS IR TECHNOLOGIJOS</v>
      </c>
      <c r="C1977" s="18" t="str">
        <f t="shared" si="121"/>
        <v>Lanksčios produktų kūrimo ir gamybos technologinės sistemos</v>
      </c>
      <c r="D1977" s="18" t="str">
        <f t="shared" si="122"/>
        <v>Eksperimentinė plėtra</v>
      </c>
      <c r="E1977" s="70" t="s">
        <v>46</v>
      </c>
      <c r="F1977" s="71" t="s">
        <v>777</v>
      </c>
      <c r="G1977" s="34" t="s">
        <v>776</v>
      </c>
      <c r="H1977" s="11">
        <v>33</v>
      </c>
      <c r="I1977" s="12" t="str">
        <f t="shared" si="123"/>
        <v>Vilniaus Gedimino technikos universitetas</v>
      </c>
    </row>
    <row r="1978" spans="1:9" ht="135">
      <c r="A1978" s="11">
        <v>1976</v>
      </c>
      <c r="B1978" s="18" t="str">
        <f t="shared" si="120"/>
        <v>NAUJI GAMYBOS PROCESAI, MEDŽIAGOS IR TECHNOLOGIJOS</v>
      </c>
      <c r="C1978" s="18" t="str">
        <f t="shared" si="121"/>
        <v>Lanksčios produktų kūrimo ir gamybos technologinės sistemos</v>
      </c>
      <c r="D1978" s="18" t="str">
        <f t="shared" si="122"/>
        <v>Eksperimentinė plėtra</v>
      </c>
      <c r="E1978" s="115" t="s">
        <v>46</v>
      </c>
      <c r="F1978" s="54" t="s">
        <v>2439</v>
      </c>
      <c r="G1978" s="29" t="s">
        <v>230</v>
      </c>
      <c r="H1978" s="11">
        <v>22</v>
      </c>
      <c r="I1978" s="12" t="str">
        <f t="shared" si="123"/>
        <v>VšĮ Kauno technologijos universitetas</v>
      </c>
    </row>
    <row r="1979" spans="1:9" ht="75">
      <c r="A1979" s="11">
        <v>1977</v>
      </c>
      <c r="B1979" s="18" t="str">
        <f t="shared" si="120"/>
        <v>NAUJI GAMYBOS PROCESAI, MEDŽIAGOS IR TECHNOLOGIJOS</v>
      </c>
      <c r="C1979" s="18" t="str">
        <f t="shared" si="121"/>
        <v>Lanksčios produktų kūrimo ir gamybos technologinės sistemos</v>
      </c>
      <c r="D1979" s="18" t="str">
        <f t="shared" si="122"/>
        <v>Eksperimentinė plėtra</v>
      </c>
      <c r="E1979" s="46" t="s">
        <v>46</v>
      </c>
      <c r="F1979" s="45" t="s">
        <v>722</v>
      </c>
      <c r="G1979" s="27" t="s">
        <v>543</v>
      </c>
      <c r="H1979" s="11">
        <v>33</v>
      </c>
      <c r="I1979" s="12" t="str">
        <f t="shared" si="123"/>
        <v>Vilniaus Gedimino technikos universitetas</v>
      </c>
    </row>
    <row r="1980" spans="1:9" ht="60">
      <c r="A1980" s="11">
        <v>1978</v>
      </c>
      <c r="B1980" s="18" t="str">
        <f t="shared" si="120"/>
        <v>NAUJI GAMYBOS PROCESAI, MEDŽIAGOS IR TECHNOLOGIJOS</v>
      </c>
      <c r="C1980" s="18" t="str">
        <f t="shared" si="121"/>
        <v>Lanksčios produktų kūrimo ir gamybos technologinės sistemos</v>
      </c>
      <c r="D1980" s="18" t="str">
        <f t="shared" si="122"/>
        <v>Eksperimentinė plėtra</v>
      </c>
      <c r="E1980" s="46" t="s">
        <v>46</v>
      </c>
      <c r="F1980" s="45" t="s">
        <v>473</v>
      </c>
      <c r="G1980" s="27" t="s">
        <v>461</v>
      </c>
      <c r="H1980" s="11">
        <v>33</v>
      </c>
      <c r="I1980" s="12" t="str">
        <f t="shared" si="123"/>
        <v>Vilniaus Gedimino technikos universitetas</v>
      </c>
    </row>
    <row r="1981" spans="1:9" ht="60">
      <c r="A1981" s="11">
        <v>1979</v>
      </c>
      <c r="B1981" s="18" t="str">
        <f t="shared" si="120"/>
        <v>NAUJI GAMYBOS PROCESAI, MEDŽIAGOS IR TECHNOLOGIJOS</v>
      </c>
      <c r="C1981" s="18" t="str">
        <f t="shared" si="121"/>
        <v>Lanksčios produktų kūrimo ir gamybos technologinės sistemos</v>
      </c>
      <c r="D1981" s="18" t="str">
        <f t="shared" si="122"/>
        <v>Eksperimentinė plėtra</v>
      </c>
      <c r="E1981" s="110" t="s">
        <v>46</v>
      </c>
      <c r="F1981" s="58" t="s">
        <v>2420</v>
      </c>
      <c r="G1981" s="29" t="s">
        <v>230</v>
      </c>
      <c r="H1981" s="11">
        <v>22</v>
      </c>
      <c r="I1981" s="12" t="str">
        <f t="shared" si="123"/>
        <v>VšĮ Kauno technologijos universitetas</v>
      </c>
    </row>
    <row r="1982" spans="1:9" ht="60">
      <c r="A1982" s="11">
        <v>1980</v>
      </c>
      <c r="B1982" s="18" t="str">
        <f t="shared" si="120"/>
        <v>NAUJI GAMYBOS PROCESAI, MEDŽIAGOS IR TECHNOLOGIJOS</v>
      </c>
      <c r="C1982" s="18" t="str">
        <f t="shared" si="121"/>
        <v>Lanksčios produktų kūrimo ir gamybos technologinės sistemos</v>
      </c>
      <c r="D1982" s="18" t="str">
        <f t="shared" si="122"/>
        <v>Eksperimentinė plėtra</v>
      </c>
      <c r="E1982" s="110" t="s">
        <v>46</v>
      </c>
      <c r="F1982" s="56" t="s">
        <v>2433</v>
      </c>
      <c r="G1982" s="29" t="s">
        <v>230</v>
      </c>
      <c r="H1982" s="11">
        <v>22</v>
      </c>
      <c r="I1982" s="12" t="str">
        <f t="shared" si="123"/>
        <v>VšĮ Kauno technologijos universitetas</v>
      </c>
    </row>
    <row r="1983" spans="1:9" ht="240">
      <c r="A1983" s="11">
        <v>1981</v>
      </c>
      <c r="B1983" s="18" t="str">
        <f t="shared" si="120"/>
        <v>NAUJI GAMYBOS PROCESAI, MEDŽIAGOS IR TECHNOLOGIJOS</v>
      </c>
      <c r="C1983" s="18" t="str">
        <f t="shared" si="121"/>
        <v>Lanksčios produktų kūrimo ir gamybos technologinės sistemos</v>
      </c>
      <c r="D1983" s="18" t="str">
        <f t="shared" si="122"/>
        <v>Eksperimentinė plėtra</v>
      </c>
      <c r="E1983" s="110" t="s">
        <v>46</v>
      </c>
      <c r="F1983" s="54" t="s">
        <v>2424</v>
      </c>
      <c r="G1983" s="29" t="s">
        <v>230</v>
      </c>
      <c r="H1983" s="11">
        <v>22</v>
      </c>
      <c r="I1983" s="12" t="str">
        <f t="shared" si="123"/>
        <v>VšĮ Kauno technologijos universitetas</v>
      </c>
    </row>
    <row r="1984" spans="1:9" ht="210">
      <c r="A1984" s="11">
        <v>1982</v>
      </c>
      <c r="B1984" s="18" t="str">
        <f t="shared" si="120"/>
        <v>NAUJI GAMYBOS PROCESAI, MEDŽIAGOS IR TECHNOLOGIJOS</v>
      </c>
      <c r="C1984" s="18" t="str">
        <f t="shared" si="121"/>
        <v>Lanksčios produktų kūrimo ir gamybos technologinės sistemos</v>
      </c>
      <c r="D1984" s="18" t="str">
        <f t="shared" si="122"/>
        <v>Eksperimentinė plėtra</v>
      </c>
      <c r="E1984" s="110" t="s">
        <v>46</v>
      </c>
      <c r="F1984" s="54" t="s">
        <v>2392</v>
      </c>
      <c r="G1984" s="29" t="s">
        <v>230</v>
      </c>
      <c r="H1984" s="11">
        <v>22</v>
      </c>
      <c r="I1984" s="12" t="str">
        <f t="shared" si="123"/>
        <v>VšĮ Kauno technologijos universitetas</v>
      </c>
    </row>
    <row r="1985" spans="1:9" ht="45">
      <c r="A1985" s="11">
        <v>1983</v>
      </c>
      <c r="B1985" s="18" t="str">
        <f t="shared" si="120"/>
        <v>NAUJI GAMYBOS PROCESAI, MEDŽIAGOS IR TECHNOLOGIJOS</v>
      </c>
      <c r="C1985" s="18" t="str">
        <f t="shared" si="121"/>
        <v>Lanksčios produktų kūrimo ir gamybos technologinės sistemos</v>
      </c>
      <c r="D1985" s="18" t="str">
        <f t="shared" si="122"/>
        <v>Eksperimentinė plėtra</v>
      </c>
      <c r="E1985" s="104" t="s">
        <v>46</v>
      </c>
      <c r="F1985" s="45" t="s">
        <v>2406</v>
      </c>
      <c r="G1985" s="27" t="s">
        <v>2384</v>
      </c>
      <c r="H1985" s="11">
        <v>14</v>
      </c>
      <c r="I1985" s="12" t="str">
        <f t="shared" si="123"/>
        <v>Kauno technikos kolegija</v>
      </c>
    </row>
    <row r="1986" spans="1:9" ht="75">
      <c r="A1986" s="11">
        <v>1984</v>
      </c>
      <c r="B1986" s="18" t="str">
        <f t="shared" si="120"/>
        <v>NAUJI GAMYBOS PROCESAI, MEDŽIAGOS IR TECHNOLOGIJOS</v>
      </c>
      <c r="C1986" s="18" t="str">
        <f t="shared" si="121"/>
        <v>Lanksčios produktų kūrimo ir gamybos technologinės sistemos</v>
      </c>
      <c r="D1986" s="18" t="str">
        <f t="shared" si="122"/>
        <v>Eksperimentinė plėtra</v>
      </c>
      <c r="E1986" s="111" t="s">
        <v>46</v>
      </c>
      <c r="F1986" s="58" t="s">
        <v>2445</v>
      </c>
      <c r="G1986" s="29" t="s">
        <v>230</v>
      </c>
      <c r="H1986" s="11">
        <v>22</v>
      </c>
      <c r="I1986" s="12" t="str">
        <f t="shared" si="123"/>
        <v>VšĮ Kauno technologijos universitetas</v>
      </c>
    </row>
    <row r="1987" spans="1:9" ht="60">
      <c r="A1987" s="11">
        <v>1985</v>
      </c>
      <c r="B1987" s="18" t="str">
        <f t="shared" ref="B1987:B2050" si="124">IF(ISBLANK(E1987), ,VLOOKUP(E1987, Kodai,2, FALSE))</f>
        <v>NAUJI GAMYBOS PROCESAI, MEDŽIAGOS IR TECHNOLOGIJOS</v>
      </c>
      <c r="C1987" s="18" t="str">
        <f t="shared" ref="C1987:C2050" si="125">IF(ISBLANK(E1987), ,VLOOKUP(E1987, Kodai,3, FALSE))</f>
        <v>Lanksčios produktų kūrimo ir gamybos technologinės sistemos</v>
      </c>
      <c r="D1987" s="18" t="str">
        <f t="shared" ref="D1987:D2050" si="126">IF(ISBLANK(E1987), ,VLOOKUP(E1987, Kodai,4, FALSE))</f>
        <v>Eksperimentinė plėtra</v>
      </c>
      <c r="E1987" s="55" t="s">
        <v>46</v>
      </c>
      <c r="F1987" s="56" t="s">
        <v>1369</v>
      </c>
      <c r="G1987" s="94" t="s">
        <v>230</v>
      </c>
      <c r="H1987" s="11">
        <v>22</v>
      </c>
      <c r="I1987" s="12" t="str">
        <f t="shared" ref="I1987:I2050" si="127">IF(ISBLANK(H1987), ,VLOOKUP(H1987, Institucijos,2, FALSE))</f>
        <v>VšĮ Kauno technologijos universitetas</v>
      </c>
    </row>
    <row r="1988" spans="1:9" ht="90">
      <c r="A1988" s="11">
        <v>1986</v>
      </c>
      <c r="B1988" s="18" t="str">
        <f t="shared" si="124"/>
        <v>NAUJI GAMYBOS PROCESAI, MEDŽIAGOS IR TECHNOLOGIJOS</v>
      </c>
      <c r="C1988" s="18" t="str">
        <f t="shared" si="125"/>
        <v>Lanksčios produktų kūrimo ir gamybos technologinės sistemos</v>
      </c>
      <c r="D1988" s="18" t="str">
        <f t="shared" si="126"/>
        <v>Eksperimentinė plėtra</v>
      </c>
      <c r="E1988" s="46" t="s">
        <v>46</v>
      </c>
      <c r="F1988" s="45" t="s">
        <v>724</v>
      </c>
      <c r="G1988" s="27" t="s">
        <v>704</v>
      </c>
      <c r="H1988" s="11">
        <v>33</v>
      </c>
      <c r="I1988" s="12" t="str">
        <f t="shared" si="127"/>
        <v>Vilniaus Gedimino technikos universitetas</v>
      </c>
    </row>
    <row r="1989" spans="1:9" ht="60">
      <c r="A1989" s="11">
        <v>1987</v>
      </c>
      <c r="B1989" s="18" t="str">
        <f t="shared" si="124"/>
        <v>NAUJI GAMYBOS PROCESAI, MEDŽIAGOS IR TECHNOLOGIJOS</v>
      </c>
      <c r="C1989" s="18" t="str">
        <f t="shared" si="125"/>
        <v>Lanksčios produktų kūrimo ir gamybos technologinės sistemos</v>
      </c>
      <c r="D1989" s="18" t="str">
        <f t="shared" si="126"/>
        <v>Eksperimentinė plėtra</v>
      </c>
      <c r="E1989" s="46" t="s">
        <v>46</v>
      </c>
      <c r="F1989" s="45" t="s">
        <v>730</v>
      </c>
      <c r="G1989" s="27" t="s">
        <v>707</v>
      </c>
      <c r="H1989" s="11">
        <v>33</v>
      </c>
      <c r="I1989" s="12" t="str">
        <f t="shared" si="127"/>
        <v>Vilniaus Gedimino technikos universitetas</v>
      </c>
    </row>
    <row r="1990" spans="1:9" ht="60">
      <c r="A1990" s="11">
        <v>1988</v>
      </c>
      <c r="B1990" s="18" t="str">
        <f t="shared" si="124"/>
        <v>NAUJI GAMYBOS PROCESAI, MEDŽIAGOS IR TECHNOLOGIJOS</v>
      </c>
      <c r="C1990" s="18" t="str">
        <f t="shared" si="125"/>
        <v>Lanksčios produktų kūrimo ir gamybos technologinės sistemos</v>
      </c>
      <c r="D1990" s="18" t="str">
        <f t="shared" si="126"/>
        <v>Eksperimentinė plėtra</v>
      </c>
      <c r="E1990" s="46" t="s">
        <v>46</v>
      </c>
      <c r="F1990" s="45" t="s">
        <v>725</v>
      </c>
      <c r="G1990" s="27" t="s">
        <v>707</v>
      </c>
      <c r="H1990" s="11">
        <v>33</v>
      </c>
      <c r="I1990" s="12" t="str">
        <f t="shared" si="127"/>
        <v>Vilniaus Gedimino technikos universitetas</v>
      </c>
    </row>
    <row r="1991" spans="1:9" ht="150">
      <c r="A1991" s="11">
        <v>1989</v>
      </c>
      <c r="B1991" s="18" t="str">
        <f t="shared" si="124"/>
        <v>NAUJI GAMYBOS PROCESAI, MEDŽIAGOS IR TECHNOLOGIJOS</v>
      </c>
      <c r="C1991" s="18" t="str">
        <f t="shared" si="125"/>
        <v>Lanksčios produktų kūrimo ir gamybos technologinės sistemos</v>
      </c>
      <c r="D1991" s="18" t="str">
        <f t="shared" si="126"/>
        <v>Eksperimentinė plėtra</v>
      </c>
      <c r="E1991" s="115" t="s">
        <v>46</v>
      </c>
      <c r="F1991" s="54" t="s">
        <v>2442</v>
      </c>
      <c r="G1991" s="29" t="s">
        <v>230</v>
      </c>
      <c r="H1991" s="11">
        <v>22</v>
      </c>
      <c r="I1991" s="12" t="str">
        <f t="shared" si="127"/>
        <v>VšĮ Kauno technologijos universitetas</v>
      </c>
    </row>
    <row r="1992" spans="1:9" ht="45">
      <c r="A1992" s="11">
        <v>1990</v>
      </c>
      <c r="B1992" s="18" t="str">
        <f t="shared" si="124"/>
        <v>NAUJI GAMYBOS PROCESAI, MEDŽIAGOS IR TECHNOLOGIJOS</v>
      </c>
      <c r="C1992" s="18" t="str">
        <f t="shared" si="125"/>
        <v>Lanksčios produktų kūrimo ir gamybos technologinės sistemos</v>
      </c>
      <c r="D1992" s="18" t="str">
        <f t="shared" si="126"/>
        <v>Eksperimentinė plėtra</v>
      </c>
      <c r="E1992" s="104" t="s">
        <v>46</v>
      </c>
      <c r="F1992" s="45" t="s">
        <v>2447</v>
      </c>
      <c r="G1992" s="27" t="s">
        <v>2339</v>
      </c>
      <c r="H1992" s="11">
        <v>23</v>
      </c>
      <c r="I1992" s="12" t="str">
        <f t="shared" si="127"/>
        <v>Klaipėdos universitetas</v>
      </c>
    </row>
    <row r="1993" spans="1:9" ht="75">
      <c r="A1993" s="11">
        <v>1991</v>
      </c>
      <c r="B1993" s="18" t="str">
        <f t="shared" si="124"/>
        <v>NAUJI GAMYBOS PROCESAI, MEDŽIAGOS IR TECHNOLOGIJOS</v>
      </c>
      <c r="C1993" s="18" t="str">
        <f t="shared" si="125"/>
        <v>Lanksčios produktų kūrimo ir gamybos technologinės sistemos</v>
      </c>
      <c r="D1993" s="18" t="str">
        <f t="shared" si="126"/>
        <v>Eksperimentinė plėtra</v>
      </c>
      <c r="E1993" s="105" t="s">
        <v>46</v>
      </c>
      <c r="F1993" s="45" t="s">
        <v>2451</v>
      </c>
      <c r="G1993" s="27" t="s">
        <v>2450</v>
      </c>
      <c r="H1993" s="11">
        <v>28</v>
      </c>
      <c r="I1993" s="12" t="str">
        <f t="shared" si="127"/>
        <v>Vilniaus technologijų ir dizaino kolegija</v>
      </c>
    </row>
    <row r="1994" spans="1:9" ht="60">
      <c r="A1994" s="11">
        <v>1992</v>
      </c>
      <c r="B1994" s="18" t="str">
        <f t="shared" si="124"/>
        <v>NAUJI GAMYBOS PROCESAI, MEDŽIAGOS IR TECHNOLOGIJOS</v>
      </c>
      <c r="C1994" s="18" t="str">
        <f t="shared" si="125"/>
        <v>Lanksčios produktų kūrimo ir gamybos technologinės sistemos</v>
      </c>
      <c r="D1994" s="18" t="str">
        <f t="shared" si="126"/>
        <v>Eksperimentinė plėtra</v>
      </c>
      <c r="E1994" s="104" t="s">
        <v>46</v>
      </c>
      <c r="F1994" s="45" t="s">
        <v>2053</v>
      </c>
      <c r="G1994" s="27" t="s">
        <v>303</v>
      </c>
      <c r="H1994" s="11">
        <v>18</v>
      </c>
      <c r="I1994" s="12" t="str">
        <f t="shared" si="127"/>
        <v>Valstybinis mokslinių tyrimų institutas Fizinių ir technologijos mokslų centras</v>
      </c>
    </row>
    <row r="1995" spans="1:9" ht="45">
      <c r="A1995" s="11">
        <v>1993</v>
      </c>
      <c r="B1995" s="18" t="str">
        <f t="shared" si="124"/>
        <v>NAUJI GAMYBOS PROCESAI, MEDŽIAGOS IR TECHNOLOGIJOS</v>
      </c>
      <c r="C1995" s="18" t="str">
        <f t="shared" si="125"/>
        <v>Lanksčios produktų kūrimo ir gamybos technologinės sistemos</v>
      </c>
      <c r="D1995" s="18" t="str">
        <f t="shared" si="126"/>
        <v>Eksperimentinė plėtra</v>
      </c>
      <c r="E1995" s="44" t="s">
        <v>46</v>
      </c>
      <c r="F1995" s="45" t="s">
        <v>818</v>
      </c>
      <c r="G1995" s="22" t="s">
        <v>817</v>
      </c>
      <c r="H1995" s="11">
        <v>33</v>
      </c>
      <c r="I1995" s="12" t="str">
        <f t="shared" si="127"/>
        <v>Vilniaus Gedimino technikos universitetas</v>
      </c>
    </row>
    <row r="1996" spans="1:9" ht="135">
      <c r="A1996" s="11">
        <v>1994</v>
      </c>
      <c r="B1996" s="18" t="str">
        <f t="shared" si="124"/>
        <v>NAUJI GAMYBOS PROCESAI, MEDŽIAGOS IR TECHNOLOGIJOS</v>
      </c>
      <c r="C1996" s="18" t="str">
        <f t="shared" si="125"/>
        <v>Lanksčios produktų kūrimo ir gamybos technologinės sistemos</v>
      </c>
      <c r="D1996" s="18" t="str">
        <f t="shared" si="126"/>
        <v>Eksperimentinė plėtra</v>
      </c>
      <c r="E1996" s="110" t="s">
        <v>46</v>
      </c>
      <c r="F1996" s="56" t="s">
        <v>2426</v>
      </c>
      <c r="G1996" s="29" t="s">
        <v>230</v>
      </c>
      <c r="H1996" s="11">
        <v>22</v>
      </c>
      <c r="I1996" s="12" t="str">
        <f t="shared" si="127"/>
        <v>VšĮ Kauno technologijos universitetas</v>
      </c>
    </row>
    <row r="1997" spans="1:9" ht="75">
      <c r="A1997" s="11">
        <v>1995</v>
      </c>
      <c r="B1997" s="18" t="str">
        <f t="shared" si="124"/>
        <v>NAUJI GAMYBOS PROCESAI, MEDŽIAGOS IR TECHNOLOGIJOS</v>
      </c>
      <c r="C1997" s="18" t="str">
        <f t="shared" si="125"/>
        <v>Lanksčios produktų kūrimo ir gamybos technologinės sistemos</v>
      </c>
      <c r="D1997" s="18" t="str">
        <f t="shared" si="126"/>
        <v>Eksperimentinė plėtra</v>
      </c>
      <c r="E1997" s="46" t="s">
        <v>46</v>
      </c>
      <c r="F1997" s="45" t="s">
        <v>729</v>
      </c>
      <c r="G1997" s="27" t="s">
        <v>716</v>
      </c>
      <c r="H1997" s="11">
        <v>33</v>
      </c>
      <c r="I1997" s="12" t="str">
        <f t="shared" si="127"/>
        <v>Vilniaus Gedimino technikos universitetas</v>
      </c>
    </row>
    <row r="1998" spans="1:9" ht="75">
      <c r="A1998" s="11">
        <v>1996</v>
      </c>
      <c r="B1998" s="18" t="str">
        <f t="shared" si="124"/>
        <v>NAUJI GAMYBOS PROCESAI, MEDŽIAGOS IR TECHNOLOGIJOS</v>
      </c>
      <c r="C1998" s="18" t="str">
        <f t="shared" si="125"/>
        <v>Lanksčios produktų kūrimo ir gamybos technologinės sistemos</v>
      </c>
      <c r="D1998" s="18" t="str">
        <f t="shared" si="126"/>
        <v>Eksperimentinė plėtra</v>
      </c>
      <c r="E1998" s="46" t="s">
        <v>46</v>
      </c>
      <c r="F1998" s="45" t="s">
        <v>715</v>
      </c>
      <c r="G1998" s="27" t="s">
        <v>716</v>
      </c>
      <c r="H1998" s="11">
        <v>33</v>
      </c>
      <c r="I1998" s="12" t="str">
        <f t="shared" si="127"/>
        <v>Vilniaus Gedimino technikos universitetas</v>
      </c>
    </row>
    <row r="1999" spans="1:9" ht="75">
      <c r="A1999" s="11">
        <v>1997</v>
      </c>
      <c r="B1999" s="18" t="str">
        <f t="shared" si="124"/>
        <v>NAUJI GAMYBOS PROCESAI, MEDŽIAGOS IR TECHNOLOGIJOS</v>
      </c>
      <c r="C1999" s="18" t="str">
        <f t="shared" si="125"/>
        <v>Lanksčios produktų kūrimo ir gamybos technologinės sistemos</v>
      </c>
      <c r="D1999" s="18" t="str">
        <f t="shared" si="126"/>
        <v>Eksperimentinė plėtra</v>
      </c>
      <c r="E1999" s="70" t="s">
        <v>46</v>
      </c>
      <c r="F1999" s="71" t="s">
        <v>773</v>
      </c>
      <c r="G1999" s="34" t="s">
        <v>769</v>
      </c>
      <c r="H1999" s="11">
        <v>33</v>
      </c>
      <c r="I1999" s="12" t="str">
        <f t="shared" si="127"/>
        <v>Vilniaus Gedimino technikos universitetas</v>
      </c>
    </row>
    <row r="2000" spans="1:9" ht="60">
      <c r="A2000" s="11">
        <v>1998</v>
      </c>
      <c r="B2000" s="18" t="str">
        <f t="shared" si="124"/>
        <v>NAUJI GAMYBOS PROCESAI, MEDŽIAGOS IR TECHNOLOGIJOS</v>
      </c>
      <c r="C2000" s="18" t="str">
        <f t="shared" si="125"/>
        <v>Lanksčios produktų kūrimo ir gamybos technologinės sistemos</v>
      </c>
      <c r="D2000" s="18" t="str">
        <f t="shared" si="126"/>
        <v>Eksperimentinė plėtra</v>
      </c>
      <c r="E2000" s="106" t="s">
        <v>46</v>
      </c>
      <c r="F2000" s="116" t="s">
        <v>2412</v>
      </c>
      <c r="G2000" s="42" t="s">
        <v>367</v>
      </c>
      <c r="H2000" s="11">
        <v>20</v>
      </c>
      <c r="I2000" s="12" t="str">
        <f t="shared" si="127"/>
        <v>Baltijos pažangių technologijų institutas</v>
      </c>
    </row>
    <row r="2001" spans="1:9" ht="75">
      <c r="A2001" s="11">
        <v>1999</v>
      </c>
      <c r="B2001" s="18" t="str">
        <f t="shared" si="124"/>
        <v>NAUJI GAMYBOS PROCESAI, MEDŽIAGOS IR TECHNOLOGIJOS</v>
      </c>
      <c r="C2001" s="18" t="str">
        <f t="shared" si="125"/>
        <v>Lanksčios produktų kūrimo ir gamybos technologinės sistemos</v>
      </c>
      <c r="D2001" s="18" t="str">
        <f t="shared" si="126"/>
        <v>Eksperimentinė plėtra</v>
      </c>
      <c r="E2001" s="46" t="s">
        <v>46</v>
      </c>
      <c r="F2001" s="45" t="s">
        <v>728</v>
      </c>
      <c r="G2001" s="27" t="s">
        <v>512</v>
      </c>
      <c r="H2001" s="11">
        <v>33</v>
      </c>
      <c r="I2001" s="12" t="str">
        <f t="shared" si="127"/>
        <v>Vilniaus Gedimino technikos universitetas</v>
      </c>
    </row>
    <row r="2002" spans="1:9" ht="60">
      <c r="A2002" s="11">
        <v>2000</v>
      </c>
      <c r="B2002" s="18" t="str">
        <f t="shared" si="124"/>
        <v>NAUJI GAMYBOS PROCESAI, MEDŽIAGOS IR TECHNOLOGIJOS</v>
      </c>
      <c r="C2002" s="18" t="str">
        <f t="shared" si="125"/>
        <v>Lanksčios produktų kūrimo ir gamybos technologinės sistemos</v>
      </c>
      <c r="D2002" s="18" t="str">
        <f t="shared" si="126"/>
        <v>Eksperimentinė plėtra</v>
      </c>
      <c r="E2002" s="46" t="s">
        <v>46</v>
      </c>
      <c r="F2002" s="45" t="s">
        <v>711</v>
      </c>
      <c r="G2002" s="27" t="s">
        <v>712</v>
      </c>
      <c r="H2002" s="11">
        <v>33</v>
      </c>
      <c r="I2002" s="12" t="str">
        <f t="shared" si="127"/>
        <v>Vilniaus Gedimino technikos universitetas</v>
      </c>
    </row>
    <row r="2003" spans="1:9" ht="255">
      <c r="A2003" s="11">
        <v>2001</v>
      </c>
      <c r="B2003" s="18" t="str">
        <f t="shared" si="124"/>
        <v>NAUJI GAMYBOS PROCESAI, MEDŽIAGOS IR TECHNOLOGIJOS</v>
      </c>
      <c r="C2003" s="18" t="str">
        <f t="shared" si="125"/>
        <v>Lanksčios produktų kūrimo ir gamybos technologinės sistemos</v>
      </c>
      <c r="D2003" s="18" t="str">
        <f t="shared" si="126"/>
        <v>Eksperimentinė plėtra</v>
      </c>
      <c r="E2003" s="121" t="s">
        <v>46</v>
      </c>
      <c r="F2003" s="134" t="s">
        <v>1850</v>
      </c>
      <c r="G2003" s="145" t="s">
        <v>1345</v>
      </c>
      <c r="H2003" s="119">
        <v>22</v>
      </c>
      <c r="I2003" s="12" t="str">
        <f t="shared" si="127"/>
        <v>VšĮ Kauno technologijos universitetas</v>
      </c>
    </row>
    <row r="2004" spans="1:9" ht="75">
      <c r="A2004" s="11">
        <v>2002</v>
      </c>
      <c r="B2004" s="18" t="str">
        <f t="shared" si="124"/>
        <v>NAUJI GAMYBOS PROCESAI, MEDŽIAGOS IR TECHNOLOGIJOS</v>
      </c>
      <c r="C2004" s="18" t="str">
        <f t="shared" si="125"/>
        <v>Lanksčios produktų kūrimo ir gamybos technologinės sistemos</v>
      </c>
      <c r="D2004" s="18" t="str">
        <f t="shared" si="126"/>
        <v>Eksperimentinė plėtra</v>
      </c>
      <c r="E2004" s="46" t="s">
        <v>46</v>
      </c>
      <c r="F2004" s="45" t="s">
        <v>710</v>
      </c>
      <c r="G2004" s="27" t="s">
        <v>692</v>
      </c>
      <c r="H2004" s="11">
        <v>33</v>
      </c>
      <c r="I2004" s="12" t="str">
        <f t="shared" si="127"/>
        <v>Vilniaus Gedimino technikos universitetas</v>
      </c>
    </row>
    <row r="2005" spans="1:9" ht="120">
      <c r="A2005" s="11">
        <v>2003</v>
      </c>
      <c r="B2005" s="18" t="str">
        <f t="shared" si="124"/>
        <v>NAUJI GAMYBOS PROCESAI, MEDŽIAGOS IR TECHNOLOGIJOS</v>
      </c>
      <c r="C2005" s="18" t="str">
        <f t="shared" si="125"/>
        <v>Lanksčios produktų kūrimo ir gamybos technologinės sistemos</v>
      </c>
      <c r="D2005" s="18" t="str">
        <f t="shared" si="126"/>
        <v>Eksperimentinė plėtra</v>
      </c>
      <c r="E2005" s="110" t="s">
        <v>46</v>
      </c>
      <c r="F2005" s="58" t="s">
        <v>2419</v>
      </c>
      <c r="G2005" s="29" t="s">
        <v>230</v>
      </c>
      <c r="H2005" s="11">
        <v>22</v>
      </c>
      <c r="I2005" s="12" t="str">
        <f t="shared" si="127"/>
        <v>VšĮ Kauno technologijos universitetas</v>
      </c>
    </row>
    <row r="2006" spans="1:9" ht="225">
      <c r="A2006" s="11">
        <v>2004</v>
      </c>
      <c r="B2006" s="18" t="str">
        <f t="shared" si="124"/>
        <v>NAUJI GAMYBOS PROCESAI, MEDŽIAGOS IR TECHNOLOGIJOS</v>
      </c>
      <c r="C2006" s="18" t="str">
        <f t="shared" si="125"/>
        <v>Lanksčios produktų kūrimo ir gamybos technologinės sistemos</v>
      </c>
      <c r="D2006" s="18" t="str">
        <f t="shared" si="126"/>
        <v>Eksperimentinė plėtra</v>
      </c>
      <c r="E2006" s="107" t="s">
        <v>46</v>
      </c>
      <c r="F2006" s="60" t="s">
        <v>2438</v>
      </c>
      <c r="G2006" s="29" t="s">
        <v>230</v>
      </c>
      <c r="H2006" s="11">
        <v>22</v>
      </c>
      <c r="I2006" s="12" t="str">
        <f t="shared" si="127"/>
        <v>VšĮ Kauno technologijos universitetas</v>
      </c>
    </row>
    <row r="2007" spans="1:9" ht="75">
      <c r="A2007" s="11">
        <v>2005</v>
      </c>
      <c r="B2007" s="18" t="str">
        <f t="shared" si="124"/>
        <v>NAUJI GAMYBOS PROCESAI, MEDŽIAGOS IR TECHNOLOGIJOS</v>
      </c>
      <c r="C2007" s="18" t="str">
        <f t="shared" si="125"/>
        <v>Lanksčios produktų kūrimo ir gamybos technologinės sistemos</v>
      </c>
      <c r="D2007" s="18" t="str">
        <f t="shared" si="126"/>
        <v>Eksperimentinė plėtra</v>
      </c>
      <c r="E2007" s="46" t="s">
        <v>46</v>
      </c>
      <c r="F2007" s="45" t="s">
        <v>718</v>
      </c>
      <c r="G2007" s="27" t="s">
        <v>719</v>
      </c>
      <c r="H2007" s="11">
        <v>33</v>
      </c>
      <c r="I2007" s="12" t="str">
        <f t="shared" si="127"/>
        <v>Vilniaus Gedimino technikos universitetas</v>
      </c>
    </row>
    <row r="2008" spans="1:9" ht="90">
      <c r="A2008" s="11">
        <v>2006</v>
      </c>
      <c r="B2008" s="18" t="str">
        <f t="shared" si="124"/>
        <v>NAUJI GAMYBOS PROCESAI, MEDŽIAGOS IR TECHNOLOGIJOS</v>
      </c>
      <c r="C2008" s="18" t="str">
        <f t="shared" si="125"/>
        <v>Lanksčios produktų kūrimo ir gamybos technologinės sistemos</v>
      </c>
      <c r="D2008" s="18" t="str">
        <f t="shared" si="126"/>
        <v>Eksperimentinė plėtra</v>
      </c>
      <c r="E2008" s="115" t="s">
        <v>46</v>
      </c>
      <c r="F2008" s="54" t="s">
        <v>2444</v>
      </c>
      <c r="G2008" s="29" t="s">
        <v>230</v>
      </c>
      <c r="H2008" s="11">
        <v>22</v>
      </c>
      <c r="I2008" s="12" t="str">
        <f t="shared" si="127"/>
        <v>VšĮ Kauno technologijos universitetas</v>
      </c>
    </row>
    <row r="2009" spans="1:9" ht="45">
      <c r="A2009" s="11">
        <v>2007</v>
      </c>
      <c r="B2009" s="18" t="str">
        <f t="shared" si="124"/>
        <v>NAUJI GAMYBOS PROCESAI, MEDŽIAGOS IR TECHNOLOGIJOS</v>
      </c>
      <c r="C2009" s="18" t="str">
        <f t="shared" si="125"/>
        <v>Lanksčios produktų kūrimo ir gamybos technologinės sistemos</v>
      </c>
      <c r="D2009" s="18" t="str">
        <f t="shared" si="126"/>
        <v>Eksperimentinė plėtra</v>
      </c>
      <c r="E2009" s="44" t="s">
        <v>46</v>
      </c>
      <c r="F2009" s="45" t="s">
        <v>816</v>
      </c>
      <c r="G2009" s="22" t="s">
        <v>817</v>
      </c>
      <c r="H2009" s="11">
        <v>33</v>
      </c>
      <c r="I2009" s="12" t="str">
        <f t="shared" si="127"/>
        <v>Vilniaus Gedimino technikos universitetas</v>
      </c>
    </row>
    <row r="2010" spans="1:9" ht="60">
      <c r="A2010" s="11">
        <v>2008</v>
      </c>
      <c r="B2010" s="18" t="str">
        <f t="shared" si="124"/>
        <v>NAUJI GAMYBOS PROCESAI, MEDŽIAGOS IR TECHNOLOGIJOS</v>
      </c>
      <c r="C2010" s="18" t="str">
        <f t="shared" si="125"/>
        <v>Lanksčios produktų kūrimo ir gamybos technologinės sistemos</v>
      </c>
      <c r="D2010" s="18" t="str">
        <f t="shared" si="126"/>
        <v>Eksperimentinė plėtra</v>
      </c>
      <c r="E2010" s="104" t="s">
        <v>46</v>
      </c>
      <c r="F2010" s="45" t="s">
        <v>2457</v>
      </c>
      <c r="G2010" s="27" t="s">
        <v>440</v>
      </c>
      <c r="H2010" s="11">
        <v>32</v>
      </c>
      <c r="I2010" s="12" t="str">
        <f t="shared" si="127"/>
        <v>Vilniaus universitetas</v>
      </c>
    </row>
    <row r="2011" spans="1:9" ht="60">
      <c r="A2011" s="11">
        <v>2009</v>
      </c>
      <c r="B2011" s="18" t="str">
        <f t="shared" si="124"/>
        <v>NAUJI GAMYBOS PROCESAI, MEDŽIAGOS IR TECHNOLOGIJOS</v>
      </c>
      <c r="C2011" s="18" t="str">
        <f t="shared" si="125"/>
        <v>Lanksčios produktų kūrimo ir gamybos technologinės sistemos</v>
      </c>
      <c r="D2011" s="18" t="str">
        <f t="shared" si="126"/>
        <v>Eksperimentinė plėtra</v>
      </c>
      <c r="E2011" s="110" t="s">
        <v>46</v>
      </c>
      <c r="F2011" s="56" t="s">
        <v>2428</v>
      </c>
      <c r="G2011" s="29" t="s">
        <v>230</v>
      </c>
      <c r="H2011" s="11">
        <v>22</v>
      </c>
      <c r="I2011" s="12" t="str">
        <f t="shared" si="127"/>
        <v>VšĮ Kauno technologijos universitetas</v>
      </c>
    </row>
    <row r="2012" spans="1:9" ht="60">
      <c r="A2012" s="11">
        <v>2010</v>
      </c>
      <c r="B2012" s="18" t="str">
        <f t="shared" si="124"/>
        <v>NAUJI GAMYBOS PROCESAI, MEDŽIAGOS IR TECHNOLOGIJOS</v>
      </c>
      <c r="C2012" s="18" t="str">
        <f t="shared" si="125"/>
        <v>Lanksčios produktų kūrimo ir gamybos technologinės sistemos</v>
      </c>
      <c r="D2012" s="18" t="str">
        <f t="shared" si="126"/>
        <v>Eksperimentinė plėtra</v>
      </c>
      <c r="E2012" s="110" t="s">
        <v>46</v>
      </c>
      <c r="F2012" s="56" t="s">
        <v>2430</v>
      </c>
      <c r="G2012" s="29" t="s">
        <v>230</v>
      </c>
      <c r="H2012" s="11">
        <v>22</v>
      </c>
      <c r="I2012" s="12" t="str">
        <f t="shared" si="127"/>
        <v>VšĮ Kauno technologijos universitetas</v>
      </c>
    </row>
    <row r="2013" spans="1:9" ht="195">
      <c r="A2013" s="11">
        <v>2011</v>
      </c>
      <c r="B2013" s="18" t="str">
        <f t="shared" si="124"/>
        <v>NAUJI GAMYBOS PROCESAI, MEDŽIAGOS IR TECHNOLOGIJOS</v>
      </c>
      <c r="C2013" s="18" t="str">
        <f t="shared" si="125"/>
        <v>Lanksčios produktų kūrimo ir gamybos technologinės sistemos</v>
      </c>
      <c r="D2013" s="18" t="str">
        <f t="shared" si="126"/>
        <v>Eksperimentinė plėtra</v>
      </c>
      <c r="E2013" s="46" t="s">
        <v>46</v>
      </c>
      <c r="F2013" s="45" t="s">
        <v>720</v>
      </c>
      <c r="G2013" s="27" t="s">
        <v>582</v>
      </c>
      <c r="H2013" s="11">
        <v>33</v>
      </c>
      <c r="I2013" s="12" t="str">
        <f t="shared" si="127"/>
        <v>Vilniaus Gedimino technikos universitetas</v>
      </c>
    </row>
    <row r="2014" spans="1:9" ht="60">
      <c r="A2014" s="11">
        <v>2012</v>
      </c>
      <c r="B2014" s="18" t="str">
        <f t="shared" si="124"/>
        <v>NAUJI GAMYBOS PROCESAI, MEDŽIAGOS IR TECHNOLOGIJOS</v>
      </c>
      <c r="C2014" s="18" t="str">
        <f t="shared" si="125"/>
        <v>Lanksčios produktų kūrimo ir gamybos technologinės sistemos</v>
      </c>
      <c r="D2014" s="18" t="str">
        <f t="shared" si="126"/>
        <v>Eksperimentinė plėtra</v>
      </c>
      <c r="E2014" s="110" t="s">
        <v>46</v>
      </c>
      <c r="F2014" s="58" t="s">
        <v>2421</v>
      </c>
      <c r="G2014" s="29" t="s">
        <v>230</v>
      </c>
      <c r="H2014" s="11">
        <v>22</v>
      </c>
      <c r="I2014" s="12" t="str">
        <f t="shared" si="127"/>
        <v>VšĮ Kauno technologijos universitetas</v>
      </c>
    </row>
    <row r="2015" spans="1:9" ht="60">
      <c r="A2015" s="11">
        <v>2013</v>
      </c>
      <c r="B2015" s="18" t="str">
        <f t="shared" si="124"/>
        <v>NAUJI GAMYBOS PROCESAI, MEDŽIAGOS IR TECHNOLOGIJOS</v>
      </c>
      <c r="C2015" s="18" t="str">
        <f t="shared" si="125"/>
        <v>Lanksčios produktų kūrimo ir gamybos technologinės sistemos</v>
      </c>
      <c r="D2015" s="18" t="str">
        <f t="shared" si="126"/>
        <v>Eksperimentinė plėtra</v>
      </c>
      <c r="E2015" s="46" t="s">
        <v>46</v>
      </c>
      <c r="F2015" s="45" t="s">
        <v>726</v>
      </c>
      <c r="G2015" s="27" t="s">
        <v>707</v>
      </c>
      <c r="H2015" s="11">
        <v>33</v>
      </c>
      <c r="I2015" s="12" t="str">
        <f t="shared" si="127"/>
        <v>Vilniaus Gedimino technikos universitetas</v>
      </c>
    </row>
    <row r="2016" spans="1:9" ht="120">
      <c r="A2016" s="11">
        <v>2014</v>
      </c>
      <c r="B2016" s="18" t="str">
        <f t="shared" si="124"/>
        <v>NAUJI GAMYBOS PROCESAI, MEDŽIAGOS IR TECHNOLOGIJOS</v>
      </c>
      <c r="C2016" s="18" t="str">
        <f t="shared" si="125"/>
        <v>Lanksčios produktų kūrimo ir gamybos technologinės sistemos</v>
      </c>
      <c r="D2016" s="18" t="str">
        <f t="shared" si="126"/>
        <v>Eksperimentinė plėtra</v>
      </c>
      <c r="E2016" s="105" t="s">
        <v>46</v>
      </c>
      <c r="F2016" s="45" t="s">
        <v>2449</v>
      </c>
      <c r="G2016" s="27" t="s">
        <v>2450</v>
      </c>
      <c r="H2016" s="11">
        <v>28</v>
      </c>
      <c r="I2016" s="12" t="str">
        <f t="shared" si="127"/>
        <v>Vilniaus technologijų ir dizaino kolegija</v>
      </c>
    </row>
    <row r="2017" spans="1:9" ht="45">
      <c r="A2017" s="11">
        <v>2015</v>
      </c>
      <c r="B2017" s="18" t="str">
        <f t="shared" si="124"/>
        <v>NAUJI GAMYBOS PROCESAI, MEDŽIAGOS IR TECHNOLOGIJOS</v>
      </c>
      <c r="C2017" s="18" t="str">
        <f t="shared" si="125"/>
        <v>Lanksčios produktų kūrimo ir gamybos technologinės sistemos</v>
      </c>
      <c r="D2017" s="18" t="str">
        <f t="shared" si="126"/>
        <v>Eksperimentinė plėtra</v>
      </c>
      <c r="E2017" s="121" t="s">
        <v>46</v>
      </c>
      <c r="F2017" s="134" t="s">
        <v>1833</v>
      </c>
      <c r="G2017" s="145" t="s">
        <v>1345</v>
      </c>
      <c r="H2017" s="119">
        <v>22</v>
      </c>
      <c r="I2017" s="12" t="str">
        <f t="shared" si="127"/>
        <v>VšĮ Kauno technologijos universitetas</v>
      </c>
    </row>
    <row r="2018" spans="1:9" ht="60">
      <c r="A2018" s="11">
        <v>2016</v>
      </c>
      <c r="B2018" s="18" t="str">
        <f t="shared" si="124"/>
        <v>NAUJI GAMYBOS PROCESAI, MEDŽIAGOS IR TECHNOLOGIJOS</v>
      </c>
      <c r="C2018" s="18" t="str">
        <f t="shared" si="125"/>
        <v>Lanksčios produktų kūrimo ir gamybos technologinės sistemos</v>
      </c>
      <c r="D2018" s="18" t="str">
        <f t="shared" si="126"/>
        <v>Eksperimentinė plėtra</v>
      </c>
      <c r="E2018" s="110" t="s">
        <v>46</v>
      </c>
      <c r="F2018" s="56" t="s">
        <v>2427</v>
      </c>
      <c r="G2018" s="29" t="s">
        <v>230</v>
      </c>
      <c r="H2018" s="11">
        <v>22</v>
      </c>
      <c r="I2018" s="12" t="str">
        <f t="shared" si="127"/>
        <v>VšĮ Kauno technologijos universitetas</v>
      </c>
    </row>
    <row r="2019" spans="1:9" ht="135">
      <c r="A2019" s="11">
        <v>2017</v>
      </c>
      <c r="B2019" s="18" t="str">
        <f t="shared" si="124"/>
        <v>NAUJI GAMYBOS PROCESAI, MEDŽIAGOS IR TECHNOLOGIJOS</v>
      </c>
      <c r="C2019" s="18" t="str">
        <f t="shared" si="125"/>
        <v>Lanksčios produktų kūrimo ir gamybos technologinės sistemos</v>
      </c>
      <c r="D2019" s="18" t="str">
        <f t="shared" si="126"/>
        <v>Eksperimentinė plėtra</v>
      </c>
      <c r="E2019" s="115" t="s">
        <v>46</v>
      </c>
      <c r="F2019" s="54" t="s">
        <v>2417</v>
      </c>
      <c r="G2019" s="29" t="s">
        <v>230</v>
      </c>
      <c r="H2019" s="11">
        <v>22</v>
      </c>
      <c r="I2019" s="12" t="str">
        <f t="shared" si="127"/>
        <v>VšĮ Kauno technologijos universitetas</v>
      </c>
    </row>
    <row r="2020" spans="1:9" ht="60">
      <c r="A2020" s="11">
        <v>2018</v>
      </c>
      <c r="B2020" s="18" t="str">
        <f t="shared" si="124"/>
        <v>NAUJI GAMYBOS PROCESAI, MEDŽIAGOS IR TECHNOLOGIJOS</v>
      </c>
      <c r="C2020" s="18" t="str">
        <f t="shared" si="125"/>
        <v>Lanksčios produktų kūrimo ir gamybos technologinės sistemos</v>
      </c>
      <c r="D2020" s="18" t="str">
        <f t="shared" si="126"/>
        <v>Eksperimentinė plėtra</v>
      </c>
      <c r="E2020" s="104" t="s">
        <v>46</v>
      </c>
      <c r="F2020" s="45" t="s">
        <v>2411</v>
      </c>
      <c r="G2020" s="27" t="s">
        <v>293</v>
      </c>
      <c r="H2020" s="11">
        <v>18</v>
      </c>
      <c r="I2020" s="12" t="str">
        <f t="shared" si="127"/>
        <v>Valstybinis mokslinių tyrimų institutas Fizinių ir technologijos mokslų centras</v>
      </c>
    </row>
    <row r="2021" spans="1:9" ht="90">
      <c r="A2021" s="11">
        <v>2019</v>
      </c>
      <c r="B2021" s="18" t="str">
        <f t="shared" si="124"/>
        <v>NAUJI GAMYBOS PROCESAI, MEDŽIAGOS IR TECHNOLOGIJOS</v>
      </c>
      <c r="C2021" s="18" t="str">
        <f t="shared" si="125"/>
        <v>Lanksčios produktų kūrimo ir gamybos technologinės sistemos</v>
      </c>
      <c r="D2021" s="18" t="str">
        <f t="shared" si="126"/>
        <v>Eksperimentinė plėtra</v>
      </c>
      <c r="E2021" s="46" t="s">
        <v>46</v>
      </c>
      <c r="F2021" s="45" t="s">
        <v>723</v>
      </c>
      <c r="G2021" s="27" t="s">
        <v>704</v>
      </c>
      <c r="H2021" s="11">
        <v>33</v>
      </c>
      <c r="I2021" s="12" t="str">
        <f t="shared" si="127"/>
        <v>Vilniaus Gedimino technikos universitetas</v>
      </c>
    </row>
    <row r="2022" spans="1:9" ht="180">
      <c r="A2022" s="11">
        <v>2020</v>
      </c>
      <c r="B2022" s="18" t="str">
        <f t="shared" si="124"/>
        <v>NAUJI GAMYBOS PROCESAI, MEDŽIAGOS IR TECHNOLOGIJOS</v>
      </c>
      <c r="C2022" s="18" t="str">
        <f t="shared" si="125"/>
        <v>Lanksčios produktų kūrimo ir gamybos technologinės sistemos</v>
      </c>
      <c r="D2022" s="18" t="str">
        <f t="shared" si="126"/>
        <v>Moksliniai tyrimai</v>
      </c>
      <c r="E2022" s="110" t="s">
        <v>47</v>
      </c>
      <c r="F2022" s="56" t="s">
        <v>2436</v>
      </c>
      <c r="G2022" s="29" t="s">
        <v>230</v>
      </c>
      <c r="H2022" s="11">
        <v>22</v>
      </c>
      <c r="I2022" s="12" t="str">
        <f t="shared" si="127"/>
        <v>VšĮ Kauno technologijos universitetas</v>
      </c>
    </row>
    <row r="2023" spans="1:9" ht="120">
      <c r="A2023" s="11">
        <v>2021</v>
      </c>
      <c r="B2023" s="18" t="str">
        <f t="shared" si="124"/>
        <v>NAUJI GAMYBOS PROCESAI, MEDŽIAGOS IR TECHNOLOGIJOS</v>
      </c>
      <c r="C2023" s="18" t="str">
        <f t="shared" si="125"/>
        <v>Lanksčios produktų kūrimo ir gamybos technologinės sistemos</v>
      </c>
      <c r="D2023" s="18" t="str">
        <f t="shared" si="126"/>
        <v>Moksliniai tyrimai</v>
      </c>
      <c r="E2023" s="115" t="s">
        <v>47</v>
      </c>
      <c r="F2023" s="54" t="s">
        <v>2461</v>
      </c>
      <c r="G2023" s="29" t="s">
        <v>230</v>
      </c>
      <c r="H2023" s="11">
        <v>22</v>
      </c>
      <c r="I2023" s="12" t="str">
        <f t="shared" si="127"/>
        <v>VšĮ Kauno technologijos universitetas</v>
      </c>
    </row>
    <row r="2024" spans="1:9" ht="105">
      <c r="A2024" s="11">
        <v>2022</v>
      </c>
      <c r="B2024" s="18" t="str">
        <f t="shared" si="124"/>
        <v>NAUJI GAMYBOS PROCESAI, MEDŽIAGOS IR TECHNOLOGIJOS</v>
      </c>
      <c r="C2024" s="18" t="str">
        <f t="shared" si="125"/>
        <v>Lanksčios produktų kūrimo ir gamybos technologinės sistemos</v>
      </c>
      <c r="D2024" s="18" t="str">
        <f t="shared" si="126"/>
        <v>Moksliniai tyrimai</v>
      </c>
      <c r="E2024" s="115" t="s">
        <v>47</v>
      </c>
      <c r="F2024" s="54" t="s">
        <v>2443</v>
      </c>
      <c r="G2024" s="29" t="s">
        <v>230</v>
      </c>
      <c r="H2024" s="11">
        <v>22</v>
      </c>
      <c r="I2024" s="12" t="str">
        <f t="shared" si="127"/>
        <v>VšĮ Kauno technologijos universitetas</v>
      </c>
    </row>
    <row r="2025" spans="1:9" ht="60">
      <c r="A2025" s="11">
        <v>2023</v>
      </c>
      <c r="B2025" s="18" t="str">
        <f t="shared" si="124"/>
        <v>NAUJI GAMYBOS PROCESAI, MEDŽIAGOS IR TECHNOLOGIJOS</v>
      </c>
      <c r="C2025" s="18" t="str">
        <f t="shared" si="125"/>
        <v>Lanksčios produktų kūrimo ir gamybos technologinės sistemos</v>
      </c>
      <c r="D2025" s="18" t="str">
        <f t="shared" si="126"/>
        <v>Moksliniai tyrimai</v>
      </c>
      <c r="E2025" s="106" t="s">
        <v>47</v>
      </c>
      <c r="F2025" s="52" t="s">
        <v>2459</v>
      </c>
      <c r="G2025" s="42" t="s">
        <v>367</v>
      </c>
      <c r="H2025" s="11">
        <v>20</v>
      </c>
      <c r="I2025" s="12" t="str">
        <f t="shared" si="127"/>
        <v>Baltijos pažangių technologijų institutas</v>
      </c>
    </row>
    <row r="2026" spans="1:9" ht="60">
      <c r="A2026" s="11">
        <v>2024</v>
      </c>
      <c r="B2026" s="18" t="str">
        <f t="shared" si="124"/>
        <v>NAUJI GAMYBOS PROCESAI, MEDŽIAGOS IR TECHNOLOGIJOS</v>
      </c>
      <c r="C2026" s="18" t="str">
        <f t="shared" si="125"/>
        <v>Lanksčios produktų kūrimo ir gamybos technologinės sistemos</v>
      </c>
      <c r="D2026" s="18" t="str">
        <f t="shared" si="126"/>
        <v>Moksliniai tyrimai</v>
      </c>
      <c r="E2026" s="105" t="s">
        <v>47</v>
      </c>
      <c r="F2026" s="45" t="s">
        <v>2459</v>
      </c>
      <c r="G2026" s="27" t="s">
        <v>1191</v>
      </c>
      <c r="H2026" s="11">
        <v>31</v>
      </c>
      <c r="I2026" s="12" t="str">
        <f t="shared" si="127"/>
        <v>Vytauto Didžiojo universitetas</v>
      </c>
    </row>
    <row r="2027" spans="1:9" ht="105">
      <c r="A2027" s="11">
        <v>2025</v>
      </c>
      <c r="B2027" s="18" t="str">
        <f t="shared" si="124"/>
        <v>NAUJI GAMYBOS PROCESAI, MEDŽIAGOS IR TECHNOLOGIJOS</v>
      </c>
      <c r="C2027" s="18" t="str">
        <f t="shared" si="125"/>
        <v>Lanksčios produktų kūrimo ir gamybos technologinės sistemos</v>
      </c>
      <c r="D2027" s="18" t="str">
        <f t="shared" si="126"/>
        <v>Moksliniai tyrimai</v>
      </c>
      <c r="E2027" s="104" t="s">
        <v>47</v>
      </c>
      <c r="F2027" s="45" t="s">
        <v>2454</v>
      </c>
      <c r="G2027" s="27" t="s">
        <v>2455</v>
      </c>
      <c r="H2027" s="11">
        <v>29</v>
      </c>
      <c r="I2027" s="12" t="str">
        <f t="shared" si="127"/>
        <v>Vilniaus kolegija</v>
      </c>
    </row>
    <row r="2028" spans="1:9" ht="120">
      <c r="A2028" s="11">
        <v>2026</v>
      </c>
      <c r="B2028" s="18" t="str">
        <f t="shared" si="124"/>
        <v>NAUJI GAMYBOS PROCESAI, MEDŽIAGOS IR TECHNOLOGIJOS</v>
      </c>
      <c r="C2028" s="18" t="str">
        <f t="shared" si="125"/>
        <v>Lanksčios produktų kūrimo ir gamybos technologinės sistemos</v>
      </c>
      <c r="D2028" s="18" t="str">
        <f t="shared" si="126"/>
        <v>Moksliniai tyrimai</v>
      </c>
      <c r="E2028" s="115" t="s">
        <v>47</v>
      </c>
      <c r="F2028" s="54" t="s">
        <v>2467</v>
      </c>
      <c r="G2028" s="29" t="s">
        <v>230</v>
      </c>
      <c r="H2028" s="11">
        <v>22</v>
      </c>
      <c r="I2028" s="12" t="str">
        <f t="shared" si="127"/>
        <v>VšĮ Kauno technologijos universitetas</v>
      </c>
    </row>
    <row r="2029" spans="1:9" ht="75">
      <c r="A2029" s="11">
        <v>2027</v>
      </c>
      <c r="B2029" s="18" t="str">
        <f t="shared" si="124"/>
        <v>NAUJI GAMYBOS PROCESAI, MEDŽIAGOS IR TECHNOLOGIJOS</v>
      </c>
      <c r="C2029" s="18" t="str">
        <f t="shared" si="125"/>
        <v>Lanksčios produktų kūrimo ir gamybos technologinės sistemos</v>
      </c>
      <c r="D2029" s="18" t="str">
        <f t="shared" si="126"/>
        <v>Moksliniai tyrimai</v>
      </c>
      <c r="E2029" s="70" t="s">
        <v>47</v>
      </c>
      <c r="F2029" s="71" t="s">
        <v>774</v>
      </c>
      <c r="G2029" s="34" t="s">
        <v>769</v>
      </c>
      <c r="H2029" s="11">
        <v>33</v>
      </c>
      <c r="I2029" s="12" t="str">
        <f t="shared" si="127"/>
        <v>Vilniaus Gedimino technikos universitetas</v>
      </c>
    </row>
    <row r="2030" spans="1:9" ht="60">
      <c r="A2030" s="11">
        <v>2028</v>
      </c>
      <c r="B2030" s="18" t="str">
        <f t="shared" si="124"/>
        <v>NAUJI GAMYBOS PROCESAI, MEDŽIAGOS IR TECHNOLOGIJOS</v>
      </c>
      <c r="C2030" s="18" t="str">
        <f t="shared" si="125"/>
        <v>Lanksčios produktų kūrimo ir gamybos technologinės sistemos</v>
      </c>
      <c r="D2030" s="18" t="str">
        <f t="shared" si="126"/>
        <v>Moksliniai tyrimai</v>
      </c>
      <c r="E2030" s="105" t="s">
        <v>47</v>
      </c>
      <c r="F2030" s="45" t="s">
        <v>2470</v>
      </c>
      <c r="G2030" s="27" t="s">
        <v>2471</v>
      </c>
      <c r="H2030" s="11">
        <v>32</v>
      </c>
      <c r="I2030" s="12" t="str">
        <f t="shared" si="127"/>
        <v>Vilniaus universitetas</v>
      </c>
    </row>
    <row r="2031" spans="1:9" ht="75">
      <c r="A2031" s="11">
        <v>2029</v>
      </c>
      <c r="B2031" s="18" t="str">
        <f t="shared" si="124"/>
        <v>NAUJI GAMYBOS PROCESAI, MEDŽIAGOS IR TECHNOLOGIJOS</v>
      </c>
      <c r="C2031" s="18" t="str">
        <f t="shared" si="125"/>
        <v>Lanksčios produktų kūrimo ir gamybos technologinės sistemos</v>
      </c>
      <c r="D2031" s="18" t="str">
        <f t="shared" si="126"/>
        <v>Moksliniai tyrimai</v>
      </c>
      <c r="E2031" s="70" t="s">
        <v>47</v>
      </c>
      <c r="F2031" s="91" t="s">
        <v>828</v>
      </c>
      <c r="G2031" s="39" t="s">
        <v>512</v>
      </c>
      <c r="H2031" s="11">
        <v>33</v>
      </c>
      <c r="I2031" s="12" t="str">
        <f t="shared" si="127"/>
        <v>Vilniaus Gedimino technikos universitetas</v>
      </c>
    </row>
    <row r="2032" spans="1:9" ht="60">
      <c r="A2032" s="11">
        <v>2030</v>
      </c>
      <c r="B2032" s="18" t="str">
        <f t="shared" si="124"/>
        <v>NAUJI GAMYBOS PROCESAI, MEDŽIAGOS IR TECHNOLOGIJOS</v>
      </c>
      <c r="C2032" s="18" t="str">
        <f t="shared" si="125"/>
        <v>Lanksčios produktų kūrimo ir gamybos technologinės sistemos</v>
      </c>
      <c r="D2032" s="18" t="str">
        <f t="shared" si="126"/>
        <v>Moksliniai tyrimai</v>
      </c>
      <c r="E2032" s="46" t="s">
        <v>47</v>
      </c>
      <c r="F2032" s="45" t="s">
        <v>542</v>
      </c>
      <c r="G2032" s="27" t="s">
        <v>549</v>
      </c>
      <c r="H2032" s="11">
        <v>33</v>
      </c>
      <c r="I2032" s="12" t="str">
        <f t="shared" si="127"/>
        <v>Vilniaus Gedimino technikos universitetas</v>
      </c>
    </row>
    <row r="2033" spans="1:9" ht="105">
      <c r="A2033" s="11">
        <v>2031</v>
      </c>
      <c r="B2033" s="18" t="str">
        <f t="shared" si="124"/>
        <v>NAUJI GAMYBOS PROCESAI, MEDŽIAGOS IR TECHNOLOGIJOS</v>
      </c>
      <c r="C2033" s="18" t="str">
        <f t="shared" si="125"/>
        <v>Lanksčios produktų kūrimo ir gamybos technologinės sistemos</v>
      </c>
      <c r="D2033" s="18" t="str">
        <f t="shared" si="126"/>
        <v>Moksliniai tyrimai</v>
      </c>
      <c r="E2033" s="115" t="s">
        <v>47</v>
      </c>
      <c r="F2033" s="54" t="s">
        <v>2460</v>
      </c>
      <c r="G2033" s="29" t="s">
        <v>230</v>
      </c>
      <c r="H2033" s="11">
        <v>22</v>
      </c>
      <c r="I2033" s="12" t="str">
        <f t="shared" si="127"/>
        <v>VšĮ Kauno technologijos universitetas</v>
      </c>
    </row>
    <row r="2034" spans="1:9" ht="105">
      <c r="A2034" s="11">
        <v>2032</v>
      </c>
      <c r="B2034" s="18" t="str">
        <f t="shared" si="124"/>
        <v>NAUJI GAMYBOS PROCESAI, MEDŽIAGOS IR TECHNOLOGIJOS</v>
      </c>
      <c r="C2034" s="18" t="str">
        <f t="shared" si="125"/>
        <v>Lanksčios produktų kūrimo ir gamybos technologinės sistemos</v>
      </c>
      <c r="D2034" s="18" t="str">
        <f t="shared" si="126"/>
        <v>Moksliniai tyrimai</v>
      </c>
      <c r="E2034" s="104" t="s">
        <v>47</v>
      </c>
      <c r="F2034" s="45" t="s">
        <v>2452</v>
      </c>
      <c r="G2034" s="27" t="s">
        <v>2453</v>
      </c>
      <c r="H2034" s="11">
        <v>29</v>
      </c>
      <c r="I2034" s="12" t="str">
        <f t="shared" si="127"/>
        <v>Vilniaus kolegija</v>
      </c>
    </row>
    <row r="2035" spans="1:9" ht="105">
      <c r="A2035" s="11">
        <v>2033</v>
      </c>
      <c r="B2035" s="18" t="str">
        <f t="shared" si="124"/>
        <v>NAUJI GAMYBOS PROCESAI, MEDŽIAGOS IR TECHNOLOGIJOS</v>
      </c>
      <c r="C2035" s="18" t="str">
        <f t="shared" si="125"/>
        <v>Lanksčios produktų kūrimo ir gamybos technologinės sistemos</v>
      </c>
      <c r="D2035" s="18" t="str">
        <f t="shared" si="126"/>
        <v>Moksliniai tyrimai</v>
      </c>
      <c r="E2035" s="110" t="s">
        <v>47</v>
      </c>
      <c r="F2035" s="56" t="s">
        <v>2391</v>
      </c>
      <c r="G2035" s="29" t="s">
        <v>230</v>
      </c>
      <c r="H2035" s="11">
        <v>22</v>
      </c>
      <c r="I2035" s="12" t="str">
        <f t="shared" si="127"/>
        <v>VšĮ Kauno technologijos universitetas</v>
      </c>
    </row>
    <row r="2036" spans="1:9" ht="225">
      <c r="A2036" s="11">
        <v>2034</v>
      </c>
      <c r="B2036" s="18" t="str">
        <f t="shared" si="124"/>
        <v>NAUJI GAMYBOS PROCESAI, MEDŽIAGOS IR TECHNOLOGIJOS</v>
      </c>
      <c r="C2036" s="18" t="str">
        <f t="shared" si="125"/>
        <v>Lanksčios produktų kūrimo ir gamybos technologinės sistemos</v>
      </c>
      <c r="D2036" s="18" t="str">
        <f t="shared" si="126"/>
        <v>Moksliniai tyrimai</v>
      </c>
      <c r="E2036" s="121" t="s">
        <v>47</v>
      </c>
      <c r="F2036" s="134" t="s">
        <v>1871</v>
      </c>
      <c r="G2036" s="145" t="s">
        <v>1345</v>
      </c>
      <c r="H2036" s="119">
        <v>22</v>
      </c>
      <c r="I2036" s="12" t="str">
        <f t="shared" si="127"/>
        <v>VšĮ Kauno technologijos universitetas</v>
      </c>
    </row>
    <row r="2037" spans="1:9" ht="90">
      <c r="A2037" s="11">
        <v>2035</v>
      </c>
      <c r="B2037" s="18" t="str">
        <f t="shared" si="124"/>
        <v>NAUJI GAMYBOS PROCESAI, MEDŽIAGOS IR TECHNOLOGIJOS</v>
      </c>
      <c r="C2037" s="18" t="str">
        <f t="shared" si="125"/>
        <v>Lanksčios produktų kūrimo ir gamybos technologinės sistemos</v>
      </c>
      <c r="D2037" s="18" t="str">
        <f t="shared" si="126"/>
        <v>Moksliniai tyrimai</v>
      </c>
      <c r="E2037" s="70" t="s">
        <v>47</v>
      </c>
      <c r="F2037" s="71" t="s">
        <v>777</v>
      </c>
      <c r="G2037" s="34" t="s">
        <v>776</v>
      </c>
      <c r="H2037" s="11">
        <v>33</v>
      </c>
      <c r="I2037" s="12" t="str">
        <f t="shared" si="127"/>
        <v>Vilniaus Gedimino technikos universitetas</v>
      </c>
    </row>
    <row r="2038" spans="1:9" ht="60">
      <c r="A2038" s="11">
        <v>2036</v>
      </c>
      <c r="B2038" s="18" t="str">
        <f t="shared" si="124"/>
        <v>NAUJI GAMYBOS PROCESAI, MEDŽIAGOS IR TECHNOLOGIJOS</v>
      </c>
      <c r="C2038" s="18" t="str">
        <f t="shared" si="125"/>
        <v>Lanksčios produktų kūrimo ir gamybos technologinės sistemos</v>
      </c>
      <c r="D2038" s="18" t="str">
        <f t="shared" si="126"/>
        <v>Moksliniai tyrimai</v>
      </c>
      <c r="E2038" s="46" t="s">
        <v>47</v>
      </c>
      <c r="F2038" s="45" t="s">
        <v>475</v>
      </c>
      <c r="G2038" s="27" t="s">
        <v>461</v>
      </c>
      <c r="H2038" s="11">
        <v>33</v>
      </c>
      <c r="I2038" s="12" t="str">
        <f t="shared" si="127"/>
        <v>Vilniaus Gedimino technikos universitetas</v>
      </c>
    </row>
    <row r="2039" spans="1:9" ht="150">
      <c r="A2039" s="11">
        <v>2037</v>
      </c>
      <c r="B2039" s="18" t="str">
        <f t="shared" si="124"/>
        <v>NAUJI GAMYBOS PROCESAI, MEDŽIAGOS IR TECHNOLOGIJOS</v>
      </c>
      <c r="C2039" s="18" t="str">
        <f t="shared" si="125"/>
        <v>Lanksčios produktų kūrimo ir gamybos technologinės sistemos</v>
      </c>
      <c r="D2039" s="18" t="str">
        <f t="shared" si="126"/>
        <v>Moksliniai tyrimai</v>
      </c>
      <c r="E2039" s="115" t="s">
        <v>47</v>
      </c>
      <c r="F2039" s="54" t="s">
        <v>2395</v>
      </c>
      <c r="G2039" s="29" t="s">
        <v>230</v>
      </c>
      <c r="H2039" s="11">
        <v>22</v>
      </c>
      <c r="I2039" s="12" t="str">
        <f t="shared" si="127"/>
        <v>VšĮ Kauno technologijos universitetas</v>
      </c>
    </row>
    <row r="2040" spans="1:9" ht="150">
      <c r="A2040" s="11">
        <v>2038</v>
      </c>
      <c r="B2040" s="18" t="str">
        <f t="shared" si="124"/>
        <v>NAUJI GAMYBOS PROCESAI, MEDŽIAGOS IR TECHNOLOGIJOS</v>
      </c>
      <c r="C2040" s="18" t="str">
        <f t="shared" si="125"/>
        <v>Lanksčios produktų kūrimo ir gamybos technologinės sistemos</v>
      </c>
      <c r="D2040" s="18" t="str">
        <f t="shared" si="126"/>
        <v>Moksliniai tyrimai</v>
      </c>
      <c r="E2040" s="115" t="s">
        <v>47</v>
      </c>
      <c r="F2040" s="54" t="s">
        <v>2468</v>
      </c>
      <c r="G2040" s="29" t="s">
        <v>230</v>
      </c>
      <c r="H2040" s="11">
        <v>22</v>
      </c>
      <c r="I2040" s="12" t="str">
        <f t="shared" si="127"/>
        <v>VšĮ Kauno technologijos universitetas</v>
      </c>
    </row>
    <row r="2041" spans="1:9" ht="120">
      <c r="A2041" s="11">
        <v>2039</v>
      </c>
      <c r="B2041" s="18" t="str">
        <f t="shared" si="124"/>
        <v>NAUJI GAMYBOS PROCESAI, MEDŽIAGOS IR TECHNOLOGIJOS</v>
      </c>
      <c r="C2041" s="18" t="str">
        <f t="shared" si="125"/>
        <v>Lanksčios produktų kūrimo ir gamybos technologinės sistemos</v>
      </c>
      <c r="D2041" s="18" t="str">
        <f t="shared" si="126"/>
        <v>Moksliniai tyrimai</v>
      </c>
      <c r="E2041" s="115" t="s">
        <v>47</v>
      </c>
      <c r="F2041" s="54" t="s">
        <v>2441</v>
      </c>
      <c r="G2041" s="29" t="s">
        <v>230</v>
      </c>
      <c r="H2041" s="11">
        <v>22</v>
      </c>
      <c r="I2041" s="12" t="str">
        <f t="shared" si="127"/>
        <v>VšĮ Kauno technologijos universitetas</v>
      </c>
    </row>
    <row r="2042" spans="1:9" ht="120">
      <c r="A2042" s="11">
        <v>2040</v>
      </c>
      <c r="B2042" s="18" t="str">
        <f t="shared" si="124"/>
        <v>NAUJI GAMYBOS PROCESAI, MEDŽIAGOS IR TECHNOLOGIJOS</v>
      </c>
      <c r="C2042" s="18" t="str">
        <f t="shared" si="125"/>
        <v>Lanksčios produktų kūrimo ir gamybos technologinės sistemos</v>
      </c>
      <c r="D2042" s="18" t="str">
        <f t="shared" si="126"/>
        <v>Moksliniai tyrimai</v>
      </c>
      <c r="E2042" s="115" t="s">
        <v>47</v>
      </c>
      <c r="F2042" s="54" t="s">
        <v>2466</v>
      </c>
      <c r="G2042" s="29" t="s">
        <v>230</v>
      </c>
      <c r="H2042" s="11">
        <v>22</v>
      </c>
      <c r="I2042" s="12" t="str">
        <f t="shared" si="127"/>
        <v>VšĮ Kauno technologijos universitetas</v>
      </c>
    </row>
    <row r="2043" spans="1:9" ht="240">
      <c r="A2043" s="11">
        <v>2041</v>
      </c>
      <c r="B2043" s="18" t="str">
        <f t="shared" si="124"/>
        <v>NAUJI GAMYBOS PROCESAI, MEDŽIAGOS IR TECHNOLOGIJOS</v>
      </c>
      <c r="C2043" s="18" t="str">
        <f t="shared" si="125"/>
        <v>Lanksčios produktų kūrimo ir gamybos technologinės sistemos</v>
      </c>
      <c r="D2043" s="18" t="str">
        <f t="shared" si="126"/>
        <v>Moksliniai tyrimai</v>
      </c>
      <c r="E2043" s="121" t="s">
        <v>47</v>
      </c>
      <c r="F2043" s="134" t="s">
        <v>1870</v>
      </c>
      <c r="G2043" s="145" t="s">
        <v>1345</v>
      </c>
      <c r="H2043" s="119">
        <v>22</v>
      </c>
      <c r="I2043" s="12" t="str">
        <f t="shared" si="127"/>
        <v>VšĮ Kauno technologijos universitetas</v>
      </c>
    </row>
    <row r="2044" spans="1:9" ht="120">
      <c r="A2044" s="11">
        <v>2042</v>
      </c>
      <c r="B2044" s="18" t="str">
        <f t="shared" si="124"/>
        <v>NAUJI GAMYBOS PROCESAI, MEDŽIAGOS IR TECHNOLOGIJOS</v>
      </c>
      <c r="C2044" s="18" t="str">
        <f t="shared" si="125"/>
        <v>Lanksčios produktų kūrimo ir gamybos technologinės sistemos</v>
      </c>
      <c r="D2044" s="18" t="str">
        <f t="shared" si="126"/>
        <v>Moksliniai tyrimai</v>
      </c>
      <c r="E2044" s="107" t="s">
        <v>47</v>
      </c>
      <c r="F2044" s="60" t="s">
        <v>2464</v>
      </c>
      <c r="G2044" s="29" t="s">
        <v>230</v>
      </c>
      <c r="H2044" s="11">
        <v>22</v>
      </c>
      <c r="I2044" s="12" t="str">
        <f t="shared" si="127"/>
        <v>VšĮ Kauno technologijos universitetas</v>
      </c>
    </row>
    <row r="2045" spans="1:9" ht="195">
      <c r="A2045" s="11">
        <v>2043</v>
      </c>
      <c r="B2045" s="18" t="str">
        <f t="shared" si="124"/>
        <v>NAUJI GAMYBOS PROCESAI, MEDŽIAGOS IR TECHNOLOGIJOS</v>
      </c>
      <c r="C2045" s="18" t="str">
        <f t="shared" si="125"/>
        <v>Lanksčios produktų kūrimo ir gamybos technologinės sistemos</v>
      </c>
      <c r="D2045" s="18" t="str">
        <f t="shared" si="126"/>
        <v>Moksliniai tyrimai</v>
      </c>
      <c r="E2045" s="46" t="s">
        <v>47</v>
      </c>
      <c r="F2045" s="45" t="s">
        <v>720</v>
      </c>
      <c r="G2045" s="27" t="s">
        <v>721</v>
      </c>
      <c r="H2045" s="11">
        <v>33</v>
      </c>
      <c r="I2045" s="12" t="str">
        <f t="shared" si="127"/>
        <v>Vilniaus Gedimino technikos universitetas</v>
      </c>
    </row>
    <row r="2046" spans="1:9" ht="120">
      <c r="A2046" s="11">
        <v>2044</v>
      </c>
      <c r="B2046" s="18" t="str">
        <f t="shared" si="124"/>
        <v>NAUJI GAMYBOS PROCESAI, MEDŽIAGOS IR TECHNOLOGIJOS</v>
      </c>
      <c r="C2046" s="18" t="str">
        <f t="shared" si="125"/>
        <v>Lanksčios produktų kūrimo ir gamybos technologinės sistemos</v>
      </c>
      <c r="D2046" s="18" t="str">
        <f t="shared" si="126"/>
        <v>Moksliniai tyrimai</v>
      </c>
      <c r="E2046" s="115" t="s">
        <v>47</v>
      </c>
      <c r="F2046" s="54" t="s">
        <v>2462</v>
      </c>
      <c r="G2046" s="29" t="s">
        <v>230</v>
      </c>
      <c r="H2046" s="11">
        <v>22</v>
      </c>
      <c r="I2046" s="12" t="str">
        <f t="shared" si="127"/>
        <v>VšĮ Kauno technologijos universitetas</v>
      </c>
    </row>
    <row r="2047" spans="1:9" ht="60">
      <c r="A2047" s="11">
        <v>2045</v>
      </c>
      <c r="B2047" s="18" t="str">
        <f t="shared" si="124"/>
        <v>NAUJI GAMYBOS PROCESAI, MEDŽIAGOS IR TECHNOLOGIJOS</v>
      </c>
      <c r="C2047" s="18" t="str">
        <f t="shared" si="125"/>
        <v>Lanksčios produktų kūrimo ir gamybos technologinės sistemos</v>
      </c>
      <c r="D2047" s="18" t="str">
        <f t="shared" si="126"/>
        <v>Moksliniai tyrimai</v>
      </c>
      <c r="E2047" s="110" t="s">
        <v>47</v>
      </c>
      <c r="F2047" s="56" t="s">
        <v>2389</v>
      </c>
      <c r="G2047" s="29" t="s">
        <v>230</v>
      </c>
      <c r="H2047" s="11">
        <v>22</v>
      </c>
      <c r="I2047" s="12" t="str">
        <f t="shared" si="127"/>
        <v>VšĮ Kauno technologijos universitetas</v>
      </c>
    </row>
    <row r="2048" spans="1:9" ht="102">
      <c r="A2048" s="11">
        <v>2046</v>
      </c>
      <c r="B2048" s="18" t="str">
        <f t="shared" si="124"/>
        <v>NAUJI GAMYBOS PROCESAI, MEDŽIAGOS IR TECHNOLOGIJOS</v>
      </c>
      <c r="C2048" s="18" t="str">
        <f t="shared" si="125"/>
        <v>Lanksčios produktų kūrimo ir gamybos technologinės sistemos</v>
      </c>
      <c r="D2048" s="18" t="str">
        <f t="shared" si="126"/>
        <v>Moksliniai tyrimai</v>
      </c>
      <c r="E2048" s="115" t="s">
        <v>47</v>
      </c>
      <c r="F2048" s="117" t="s">
        <v>2440</v>
      </c>
      <c r="G2048" s="29" t="s">
        <v>230</v>
      </c>
      <c r="H2048" s="11">
        <v>22</v>
      </c>
      <c r="I2048" s="12" t="str">
        <f t="shared" si="127"/>
        <v>VšĮ Kauno technologijos universitetas</v>
      </c>
    </row>
    <row r="2049" spans="1:9" ht="102">
      <c r="A2049" s="11">
        <v>2047</v>
      </c>
      <c r="B2049" s="18" t="str">
        <f t="shared" si="124"/>
        <v>NAUJI GAMYBOS PROCESAI, MEDŽIAGOS IR TECHNOLOGIJOS</v>
      </c>
      <c r="C2049" s="18" t="str">
        <f t="shared" si="125"/>
        <v>Lanksčios produktų kūrimo ir gamybos technologinės sistemos</v>
      </c>
      <c r="D2049" s="18" t="str">
        <f t="shared" si="126"/>
        <v>Moksliniai tyrimai</v>
      </c>
      <c r="E2049" s="115" t="s">
        <v>47</v>
      </c>
      <c r="F2049" s="117" t="s">
        <v>2465</v>
      </c>
      <c r="G2049" s="29" t="s">
        <v>230</v>
      </c>
      <c r="H2049" s="11">
        <v>22</v>
      </c>
      <c r="I2049" s="12" t="str">
        <f t="shared" si="127"/>
        <v>VšĮ Kauno technologijos universitetas</v>
      </c>
    </row>
    <row r="2050" spans="1:9" ht="135">
      <c r="A2050" s="11">
        <v>2048</v>
      </c>
      <c r="B2050" s="18" t="str">
        <f t="shared" si="124"/>
        <v>NAUJI GAMYBOS PROCESAI, MEDŽIAGOS IR TECHNOLOGIJOS</v>
      </c>
      <c r="C2050" s="18" t="str">
        <f t="shared" si="125"/>
        <v>Lanksčios produktų kūrimo ir gamybos technologinės sistemos</v>
      </c>
      <c r="D2050" s="18" t="str">
        <f t="shared" si="126"/>
        <v>Moksliniai tyrimai</v>
      </c>
      <c r="E2050" s="115" t="s">
        <v>47</v>
      </c>
      <c r="F2050" s="54" t="s">
        <v>2463</v>
      </c>
      <c r="G2050" s="29" t="s">
        <v>230</v>
      </c>
      <c r="H2050" s="11">
        <v>22</v>
      </c>
      <c r="I2050" s="12" t="str">
        <f t="shared" si="127"/>
        <v>VšĮ Kauno technologijos universitetas</v>
      </c>
    </row>
    <row r="2051" spans="1:9" ht="75">
      <c r="A2051" s="11">
        <v>2049</v>
      </c>
      <c r="B2051" s="18" t="str">
        <f t="shared" ref="B2051:B2114" si="128">IF(ISBLANK(E2051), ,VLOOKUP(E2051, Kodai,2, FALSE))</f>
        <v>NAUJI GAMYBOS PROCESAI, MEDŽIAGOS IR TECHNOLOGIJOS</v>
      </c>
      <c r="C2051" s="18" t="str">
        <f t="shared" ref="C2051:C2114" si="129">IF(ISBLANK(E2051), ,VLOOKUP(E2051, Kodai,3, FALSE))</f>
        <v>Lanksčios produktų kūrimo ir gamybos technologinės sistemos</v>
      </c>
      <c r="D2051" s="18" t="str">
        <f t="shared" ref="D2051:D2114" si="130">IF(ISBLANK(E2051), ,VLOOKUP(E2051, Kodai,4, FALSE))</f>
        <v>Techninė galimybių studija</v>
      </c>
      <c r="E2051" s="75" t="s">
        <v>45</v>
      </c>
      <c r="F2051" s="76" t="s">
        <v>727</v>
      </c>
      <c r="G2051" s="27" t="s">
        <v>512</v>
      </c>
      <c r="H2051" s="11">
        <v>33</v>
      </c>
      <c r="I2051" s="12" t="str">
        <f t="shared" ref="I2051:I2114" si="131">IF(ISBLANK(H2051), ,VLOOKUP(H2051, Institucijos,2, FALSE))</f>
        <v>Vilniaus Gedimino technikos universitetas</v>
      </c>
    </row>
    <row r="2052" spans="1:9" ht="90">
      <c r="A2052" s="11">
        <v>2050</v>
      </c>
      <c r="B2052" s="18" t="str">
        <f t="shared" si="128"/>
        <v>NAUJI GAMYBOS PROCESAI, MEDŽIAGOS IR TECHNOLOGIJOS</v>
      </c>
      <c r="C2052" s="18" t="str">
        <f t="shared" si="129"/>
        <v>Lanksčios produktų kūrimo ir gamybos technologinės sistemos</v>
      </c>
      <c r="D2052" s="18" t="str">
        <f t="shared" si="130"/>
        <v>Techninė galimybių studija</v>
      </c>
      <c r="E2052" s="46" t="s">
        <v>45</v>
      </c>
      <c r="F2052" s="45" t="s">
        <v>703</v>
      </c>
      <c r="G2052" s="27" t="s">
        <v>704</v>
      </c>
      <c r="H2052" s="11">
        <v>33</v>
      </c>
      <c r="I2052" s="12" t="str">
        <f t="shared" si="131"/>
        <v>Vilniaus Gedimino technikos universitetas</v>
      </c>
    </row>
    <row r="2053" spans="1:9" ht="225">
      <c r="A2053" s="11">
        <v>2051</v>
      </c>
      <c r="B2053" s="18" t="str">
        <f t="shared" si="128"/>
        <v>NAUJI GAMYBOS PROCESAI, MEDŽIAGOS IR TECHNOLOGIJOS</v>
      </c>
      <c r="C2053" s="18" t="str">
        <f t="shared" si="129"/>
        <v>Lanksčios produktų kūrimo ir gamybos technologinės sistemos</v>
      </c>
      <c r="D2053" s="18" t="str">
        <f t="shared" si="130"/>
        <v>Techninė galimybių studija</v>
      </c>
      <c r="E2053" s="110" t="s">
        <v>45</v>
      </c>
      <c r="F2053" s="54" t="s">
        <v>2390</v>
      </c>
      <c r="G2053" s="29" t="s">
        <v>230</v>
      </c>
      <c r="H2053" s="11">
        <v>22</v>
      </c>
      <c r="I2053" s="12" t="str">
        <f t="shared" si="131"/>
        <v>VšĮ Kauno technologijos universitetas</v>
      </c>
    </row>
    <row r="2054" spans="1:9" ht="60">
      <c r="A2054" s="11">
        <v>2052</v>
      </c>
      <c r="B2054" s="18" t="str">
        <f t="shared" si="128"/>
        <v>NAUJI GAMYBOS PROCESAI, MEDŽIAGOS IR TECHNOLOGIJOS</v>
      </c>
      <c r="C2054" s="18" t="str">
        <f t="shared" si="129"/>
        <v>Lanksčios produktų kūrimo ir gamybos technologinės sistemos</v>
      </c>
      <c r="D2054" s="18" t="str">
        <f t="shared" si="130"/>
        <v>Techninė galimybių studija</v>
      </c>
      <c r="E2054" s="104" t="s">
        <v>45</v>
      </c>
      <c r="F2054" s="45" t="s">
        <v>2721</v>
      </c>
      <c r="G2054" s="27" t="s">
        <v>436</v>
      </c>
      <c r="H2054" s="11">
        <v>32</v>
      </c>
      <c r="I2054" s="12" t="str">
        <f t="shared" si="131"/>
        <v>Vilniaus universitetas</v>
      </c>
    </row>
    <row r="2055" spans="1:9" ht="60">
      <c r="A2055" s="11">
        <v>2053</v>
      </c>
      <c r="B2055" s="18" t="str">
        <f t="shared" si="128"/>
        <v>NAUJI GAMYBOS PROCESAI, MEDŽIAGOS IR TECHNOLOGIJOS</v>
      </c>
      <c r="C2055" s="18" t="str">
        <f t="shared" si="129"/>
        <v>Lanksčios produktų kūrimo ir gamybos technologinės sistemos</v>
      </c>
      <c r="D2055" s="18" t="str">
        <f t="shared" si="130"/>
        <v>Techninė galimybių studija</v>
      </c>
      <c r="E2055" s="104" t="s">
        <v>45</v>
      </c>
      <c r="F2055" s="45" t="s">
        <v>2404</v>
      </c>
      <c r="G2055" s="27" t="s">
        <v>440</v>
      </c>
      <c r="H2055" s="11">
        <v>32</v>
      </c>
      <c r="I2055" s="12" t="str">
        <f t="shared" si="131"/>
        <v>Vilniaus universitetas</v>
      </c>
    </row>
    <row r="2056" spans="1:9" ht="120">
      <c r="A2056" s="11">
        <v>2054</v>
      </c>
      <c r="B2056" s="18" t="str">
        <f t="shared" si="128"/>
        <v>NAUJI GAMYBOS PROCESAI, MEDŽIAGOS IR TECHNOLOGIJOS</v>
      </c>
      <c r="C2056" s="18" t="str">
        <f t="shared" si="129"/>
        <v>Lanksčios produktų kūrimo ir gamybos technologinės sistemos</v>
      </c>
      <c r="D2056" s="18" t="str">
        <f t="shared" si="130"/>
        <v>Techninė galimybių studija</v>
      </c>
      <c r="E2056" s="104" t="s">
        <v>45</v>
      </c>
      <c r="F2056" s="45" t="s">
        <v>2400</v>
      </c>
      <c r="G2056" s="27" t="s">
        <v>2712</v>
      </c>
      <c r="H2056" s="11">
        <v>29</v>
      </c>
      <c r="I2056" s="12" t="str">
        <f t="shared" si="131"/>
        <v>Vilniaus kolegija</v>
      </c>
    </row>
    <row r="2057" spans="1:9" ht="150">
      <c r="A2057" s="11">
        <v>2055</v>
      </c>
      <c r="B2057" s="18" t="str">
        <f t="shared" si="128"/>
        <v>NAUJI GAMYBOS PROCESAI, MEDŽIAGOS IR TECHNOLOGIJOS</v>
      </c>
      <c r="C2057" s="18" t="str">
        <f t="shared" si="129"/>
        <v>Lanksčios produktų kūrimo ir gamybos technologinės sistemos</v>
      </c>
      <c r="D2057" s="18" t="str">
        <f t="shared" si="130"/>
        <v>Techninė galimybių studija</v>
      </c>
      <c r="E2057" s="46" t="s">
        <v>45</v>
      </c>
      <c r="F2057" s="45" t="s">
        <v>694</v>
      </c>
      <c r="G2057" s="27" t="s">
        <v>695</v>
      </c>
      <c r="H2057" s="11">
        <v>33</v>
      </c>
      <c r="I2057" s="12" t="str">
        <f t="shared" si="131"/>
        <v>Vilniaus Gedimino technikos universitetas</v>
      </c>
    </row>
    <row r="2058" spans="1:9" ht="75">
      <c r="A2058" s="11">
        <v>2056</v>
      </c>
      <c r="B2058" s="18" t="str">
        <f t="shared" si="128"/>
        <v>NAUJI GAMYBOS PROCESAI, MEDŽIAGOS IR TECHNOLOGIJOS</v>
      </c>
      <c r="C2058" s="18" t="str">
        <f t="shared" si="129"/>
        <v>Lanksčios produktų kūrimo ir gamybos technologinės sistemos</v>
      </c>
      <c r="D2058" s="18" t="str">
        <f t="shared" si="130"/>
        <v>Techninė galimybių studija</v>
      </c>
      <c r="E2058" s="70" t="s">
        <v>45</v>
      </c>
      <c r="F2058" s="71" t="s">
        <v>772</v>
      </c>
      <c r="G2058" s="34" t="s">
        <v>769</v>
      </c>
      <c r="H2058" s="11">
        <v>33</v>
      </c>
      <c r="I2058" s="12" t="str">
        <f t="shared" si="131"/>
        <v>Vilniaus Gedimino technikos universitetas</v>
      </c>
    </row>
    <row r="2059" spans="1:9" ht="60">
      <c r="A2059" s="11">
        <v>2057</v>
      </c>
      <c r="B2059" s="18" t="str">
        <f t="shared" si="128"/>
        <v>NAUJI GAMYBOS PROCESAI, MEDŽIAGOS IR TECHNOLOGIJOS</v>
      </c>
      <c r="C2059" s="18" t="str">
        <f t="shared" si="129"/>
        <v>Lanksčios produktų kūrimo ir gamybos technologinės sistemos</v>
      </c>
      <c r="D2059" s="18" t="str">
        <f t="shared" si="130"/>
        <v>Techninė galimybių studija</v>
      </c>
      <c r="E2059" s="104" t="s">
        <v>45</v>
      </c>
      <c r="F2059" s="45" t="s">
        <v>2403</v>
      </c>
      <c r="G2059" s="27" t="s">
        <v>440</v>
      </c>
      <c r="H2059" s="11">
        <v>32</v>
      </c>
      <c r="I2059" s="12" t="str">
        <f t="shared" si="131"/>
        <v>Vilniaus universitetas</v>
      </c>
    </row>
    <row r="2060" spans="1:9" ht="45">
      <c r="A2060" s="11">
        <v>2058</v>
      </c>
      <c r="B2060" s="18" t="str">
        <f t="shared" si="128"/>
        <v>NAUJI GAMYBOS PROCESAI, MEDŽIAGOS IR TECHNOLOGIJOS</v>
      </c>
      <c r="C2060" s="18" t="str">
        <f t="shared" si="129"/>
        <v>Lanksčios produktų kūrimo ir gamybos technologinės sistemos</v>
      </c>
      <c r="D2060" s="18" t="str">
        <f t="shared" si="130"/>
        <v>Techninė galimybių studija</v>
      </c>
      <c r="E2060" s="104" t="s">
        <v>45</v>
      </c>
      <c r="F2060" s="45" t="s">
        <v>2382</v>
      </c>
      <c r="G2060" s="27" t="s">
        <v>215</v>
      </c>
      <c r="H2060" s="11">
        <v>14</v>
      </c>
      <c r="I2060" s="12" t="str">
        <f t="shared" si="131"/>
        <v>Kauno technikos kolegija</v>
      </c>
    </row>
    <row r="2061" spans="1:9" ht="60">
      <c r="A2061" s="11">
        <v>2059</v>
      </c>
      <c r="B2061" s="18" t="str">
        <f t="shared" si="128"/>
        <v>NAUJI GAMYBOS PROCESAI, MEDŽIAGOS IR TECHNOLOGIJOS</v>
      </c>
      <c r="C2061" s="18" t="str">
        <f t="shared" si="129"/>
        <v>Lanksčios produktų kūrimo ir gamybos technologinės sistemos</v>
      </c>
      <c r="D2061" s="18" t="str">
        <f t="shared" si="130"/>
        <v>Techninė galimybių studija</v>
      </c>
      <c r="E2061" s="46" t="s">
        <v>45</v>
      </c>
      <c r="F2061" s="45" t="s">
        <v>700</v>
      </c>
      <c r="G2061" s="27" t="s">
        <v>701</v>
      </c>
      <c r="H2061" s="11">
        <v>33</v>
      </c>
      <c r="I2061" s="12" t="str">
        <f t="shared" si="131"/>
        <v>Vilniaus Gedimino technikos universitetas</v>
      </c>
    </row>
    <row r="2062" spans="1:9" ht="60">
      <c r="A2062" s="11">
        <v>2060</v>
      </c>
      <c r="B2062" s="18" t="str">
        <f t="shared" si="128"/>
        <v>NAUJI GAMYBOS PROCESAI, MEDŽIAGOS IR TECHNOLOGIJOS</v>
      </c>
      <c r="C2062" s="18" t="str">
        <f t="shared" si="129"/>
        <v>Lanksčios produktų kūrimo ir gamybos technologinės sistemos</v>
      </c>
      <c r="D2062" s="18" t="str">
        <f t="shared" si="130"/>
        <v>Techninė galimybių studija</v>
      </c>
      <c r="E2062" s="104" t="s">
        <v>45</v>
      </c>
      <c r="F2062" s="45" t="s">
        <v>2397</v>
      </c>
      <c r="G2062" s="27" t="s">
        <v>2319</v>
      </c>
      <c r="H2062" s="11">
        <v>23</v>
      </c>
      <c r="I2062" s="12" t="str">
        <f t="shared" si="131"/>
        <v>Klaipėdos universitetas</v>
      </c>
    </row>
    <row r="2063" spans="1:9" ht="120">
      <c r="A2063" s="11">
        <v>2061</v>
      </c>
      <c r="B2063" s="18" t="str">
        <f t="shared" si="128"/>
        <v>NAUJI GAMYBOS PROCESAI, MEDŽIAGOS IR TECHNOLOGIJOS</v>
      </c>
      <c r="C2063" s="18" t="str">
        <f t="shared" si="129"/>
        <v>Lanksčios produktų kūrimo ir gamybos technologinės sistemos</v>
      </c>
      <c r="D2063" s="18" t="str">
        <f t="shared" si="130"/>
        <v>Techninė galimybių studija</v>
      </c>
      <c r="E2063" s="104" t="s">
        <v>45</v>
      </c>
      <c r="F2063" s="45" t="s">
        <v>2452</v>
      </c>
      <c r="G2063" s="27" t="s">
        <v>2712</v>
      </c>
      <c r="H2063" s="11">
        <v>29</v>
      </c>
      <c r="I2063" s="12" t="str">
        <f t="shared" si="131"/>
        <v>Vilniaus kolegija</v>
      </c>
    </row>
    <row r="2064" spans="1:9" ht="225">
      <c r="A2064" s="11">
        <v>2062</v>
      </c>
      <c r="B2064" s="18" t="str">
        <f t="shared" si="128"/>
        <v>NAUJI GAMYBOS PROCESAI, MEDŽIAGOS IR TECHNOLOGIJOS</v>
      </c>
      <c r="C2064" s="18" t="str">
        <f t="shared" si="129"/>
        <v>Lanksčios produktų kūrimo ir gamybos technologinės sistemos</v>
      </c>
      <c r="D2064" s="18" t="str">
        <f t="shared" si="130"/>
        <v>Techninė galimybių studija</v>
      </c>
      <c r="E2064" s="121" t="s">
        <v>45</v>
      </c>
      <c r="F2064" s="134" t="s">
        <v>1829</v>
      </c>
      <c r="G2064" s="145" t="s">
        <v>1345</v>
      </c>
      <c r="H2064" s="119">
        <v>22</v>
      </c>
      <c r="I2064" s="12" t="str">
        <f t="shared" si="131"/>
        <v>VšĮ Kauno technologijos universitetas</v>
      </c>
    </row>
    <row r="2065" spans="1:9" ht="60">
      <c r="A2065" s="11">
        <v>2063</v>
      </c>
      <c r="B2065" s="18" t="str">
        <f t="shared" si="128"/>
        <v>NAUJI GAMYBOS PROCESAI, MEDŽIAGOS IR TECHNOLOGIJOS</v>
      </c>
      <c r="C2065" s="18" t="str">
        <f t="shared" si="129"/>
        <v>Lanksčios produktų kūrimo ir gamybos technologinės sistemos</v>
      </c>
      <c r="D2065" s="18" t="str">
        <f t="shared" si="130"/>
        <v>Techninė galimybių studija</v>
      </c>
      <c r="E2065" s="110" t="s">
        <v>45</v>
      </c>
      <c r="F2065" s="56" t="s">
        <v>2396</v>
      </c>
      <c r="G2065" s="29" t="s">
        <v>230</v>
      </c>
      <c r="H2065" s="11">
        <v>22</v>
      </c>
      <c r="I2065" s="12" t="str">
        <f t="shared" si="131"/>
        <v>VšĮ Kauno technologijos universitetas</v>
      </c>
    </row>
    <row r="2066" spans="1:9" ht="90">
      <c r="A2066" s="11">
        <v>2064</v>
      </c>
      <c r="B2066" s="18" t="str">
        <f t="shared" si="128"/>
        <v>NAUJI GAMYBOS PROCESAI, MEDŽIAGOS IR TECHNOLOGIJOS</v>
      </c>
      <c r="C2066" s="18" t="str">
        <f t="shared" si="129"/>
        <v>Lanksčios produktų kūrimo ir gamybos technologinės sistemos</v>
      </c>
      <c r="D2066" s="18" t="str">
        <f t="shared" si="130"/>
        <v>Techninė galimybių studija</v>
      </c>
      <c r="E2066" s="70" t="s">
        <v>45</v>
      </c>
      <c r="F2066" s="71" t="s">
        <v>777</v>
      </c>
      <c r="G2066" s="34" t="s">
        <v>776</v>
      </c>
      <c r="H2066" s="11">
        <v>33</v>
      </c>
      <c r="I2066" s="12" t="str">
        <f t="shared" si="131"/>
        <v>Vilniaus Gedimino technikos universitetas</v>
      </c>
    </row>
    <row r="2067" spans="1:9" ht="60">
      <c r="A2067" s="11">
        <v>2065</v>
      </c>
      <c r="B2067" s="18" t="str">
        <f t="shared" si="128"/>
        <v>NAUJI GAMYBOS PROCESAI, MEDŽIAGOS IR TECHNOLOGIJOS</v>
      </c>
      <c r="C2067" s="18" t="str">
        <f t="shared" si="129"/>
        <v>Lanksčios produktų kūrimo ir gamybos technologinės sistemos</v>
      </c>
      <c r="D2067" s="18" t="str">
        <f t="shared" si="130"/>
        <v>Techninė galimybių studija</v>
      </c>
      <c r="E2067" s="46" t="s">
        <v>45</v>
      </c>
      <c r="F2067" s="45" t="s">
        <v>460</v>
      </c>
      <c r="G2067" s="27" t="s">
        <v>461</v>
      </c>
      <c r="H2067" s="11">
        <v>33</v>
      </c>
      <c r="I2067" s="12" t="str">
        <f t="shared" si="131"/>
        <v>Vilniaus Gedimino technikos universitetas</v>
      </c>
    </row>
    <row r="2068" spans="1:9" ht="60">
      <c r="A2068" s="11">
        <v>2066</v>
      </c>
      <c r="B2068" s="18" t="str">
        <f t="shared" si="128"/>
        <v>NAUJI GAMYBOS PROCESAI, MEDŽIAGOS IR TECHNOLOGIJOS</v>
      </c>
      <c r="C2068" s="18" t="str">
        <f t="shared" si="129"/>
        <v>Lanksčios produktų kūrimo ir gamybos technologinės sistemos</v>
      </c>
      <c r="D2068" s="18" t="str">
        <f t="shared" si="130"/>
        <v>Techninė galimybių studija</v>
      </c>
      <c r="E2068" s="106" t="s">
        <v>45</v>
      </c>
      <c r="F2068" s="52" t="s">
        <v>2385</v>
      </c>
      <c r="G2068" s="42" t="s">
        <v>367</v>
      </c>
      <c r="H2068" s="11">
        <v>20</v>
      </c>
      <c r="I2068" s="12" t="str">
        <f t="shared" si="131"/>
        <v>Baltijos pažangių technologijų institutas</v>
      </c>
    </row>
    <row r="2069" spans="1:9" ht="75">
      <c r="A2069" s="11">
        <v>2067</v>
      </c>
      <c r="B2069" s="18" t="str">
        <f t="shared" si="128"/>
        <v>NAUJI GAMYBOS PROCESAI, MEDŽIAGOS IR TECHNOLOGIJOS</v>
      </c>
      <c r="C2069" s="18" t="str">
        <f t="shared" si="129"/>
        <v>Lanksčios produktų kūrimo ir gamybos technologinės sistemos</v>
      </c>
      <c r="D2069" s="18" t="str">
        <f t="shared" si="130"/>
        <v>Techninė galimybių studija</v>
      </c>
      <c r="E2069" s="46" t="s">
        <v>45</v>
      </c>
      <c r="F2069" s="45" t="s">
        <v>693</v>
      </c>
      <c r="G2069" s="27" t="s">
        <v>477</v>
      </c>
      <c r="H2069" s="11">
        <v>33</v>
      </c>
      <c r="I2069" s="12" t="str">
        <f t="shared" si="131"/>
        <v>Vilniaus Gedimino technikos universitetas</v>
      </c>
    </row>
    <row r="2070" spans="1:9" ht="60">
      <c r="A2070" s="11">
        <v>2068</v>
      </c>
      <c r="B2070" s="18" t="str">
        <f t="shared" si="128"/>
        <v>NAUJI GAMYBOS PROCESAI, MEDŽIAGOS IR TECHNOLOGIJOS</v>
      </c>
      <c r="C2070" s="18" t="str">
        <f t="shared" si="129"/>
        <v>Lanksčios produktų kūrimo ir gamybos technologinės sistemos</v>
      </c>
      <c r="D2070" s="18" t="str">
        <f t="shared" si="130"/>
        <v>Techninė galimybių studija</v>
      </c>
      <c r="E2070" s="55" t="s">
        <v>45</v>
      </c>
      <c r="F2070" s="56" t="s">
        <v>1369</v>
      </c>
      <c r="G2070" s="94" t="s">
        <v>230</v>
      </c>
      <c r="H2070" s="11">
        <v>22</v>
      </c>
      <c r="I2070" s="12" t="str">
        <f t="shared" si="131"/>
        <v>VšĮ Kauno technologijos universitetas</v>
      </c>
    </row>
    <row r="2071" spans="1:9" ht="135">
      <c r="A2071" s="11">
        <v>2069</v>
      </c>
      <c r="B2071" s="18" t="str">
        <f t="shared" si="128"/>
        <v>NAUJI GAMYBOS PROCESAI, MEDŽIAGOS IR TECHNOLOGIJOS</v>
      </c>
      <c r="C2071" s="18" t="str">
        <f t="shared" si="129"/>
        <v>Lanksčios produktų kūrimo ir gamybos technologinės sistemos</v>
      </c>
      <c r="D2071" s="18" t="str">
        <f t="shared" si="130"/>
        <v>Techninė galimybių studija</v>
      </c>
      <c r="E2071" s="110" t="s">
        <v>45</v>
      </c>
      <c r="F2071" s="56" t="s">
        <v>2393</v>
      </c>
      <c r="G2071" s="29" t="s">
        <v>230</v>
      </c>
      <c r="H2071" s="11">
        <v>22</v>
      </c>
      <c r="I2071" s="12" t="str">
        <f t="shared" si="131"/>
        <v>VšĮ Kauno technologijos universitetas</v>
      </c>
    </row>
    <row r="2072" spans="1:9" ht="90">
      <c r="A2072" s="11">
        <v>2070</v>
      </c>
      <c r="B2072" s="18" t="str">
        <f t="shared" si="128"/>
        <v>NAUJI GAMYBOS PROCESAI, MEDŽIAGOS IR TECHNOLOGIJOS</v>
      </c>
      <c r="C2072" s="18" t="str">
        <f t="shared" si="129"/>
        <v>Lanksčios produktų kūrimo ir gamybos technologinės sistemos</v>
      </c>
      <c r="D2072" s="18" t="str">
        <f t="shared" si="130"/>
        <v>Techninė galimybių studija</v>
      </c>
      <c r="E2072" s="46" t="s">
        <v>45</v>
      </c>
      <c r="F2072" s="45" t="s">
        <v>705</v>
      </c>
      <c r="G2072" s="27" t="s">
        <v>704</v>
      </c>
      <c r="H2072" s="11">
        <v>33</v>
      </c>
      <c r="I2072" s="12" t="str">
        <f t="shared" si="131"/>
        <v>Vilniaus Gedimino technikos universitetas</v>
      </c>
    </row>
    <row r="2073" spans="1:9" ht="45">
      <c r="A2073" s="11">
        <v>2071</v>
      </c>
      <c r="B2073" s="18" t="str">
        <f t="shared" si="128"/>
        <v>NAUJI GAMYBOS PROCESAI, MEDŽIAGOS IR TECHNOLOGIJOS</v>
      </c>
      <c r="C2073" s="18" t="str">
        <f t="shared" si="129"/>
        <v>Lanksčios produktų kūrimo ir gamybos technologinės sistemos</v>
      </c>
      <c r="D2073" s="18" t="str">
        <f t="shared" si="130"/>
        <v>Techninė galimybių studija</v>
      </c>
      <c r="E2073" s="104" t="s">
        <v>45</v>
      </c>
      <c r="F2073" s="45" t="s">
        <v>2383</v>
      </c>
      <c r="G2073" s="27" t="s">
        <v>2384</v>
      </c>
      <c r="H2073" s="11">
        <v>14</v>
      </c>
      <c r="I2073" s="12" t="str">
        <f t="shared" si="131"/>
        <v>Kauno technikos kolegija</v>
      </c>
    </row>
    <row r="2074" spans="1:9" ht="60">
      <c r="A2074" s="11">
        <v>2072</v>
      </c>
      <c r="B2074" s="18" t="str">
        <f t="shared" si="128"/>
        <v>NAUJI GAMYBOS PROCESAI, MEDŽIAGOS IR TECHNOLOGIJOS</v>
      </c>
      <c r="C2074" s="18" t="str">
        <f t="shared" si="129"/>
        <v>Lanksčios produktų kūrimo ir gamybos technologinės sistemos</v>
      </c>
      <c r="D2074" s="18" t="str">
        <f t="shared" si="130"/>
        <v>Techninė galimybių studija</v>
      </c>
      <c r="E2074" s="46" t="s">
        <v>45</v>
      </c>
      <c r="F2074" s="45" t="s">
        <v>706</v>
      </c>
      <c r="G2074" s="27" t="s">
        <v>707</v>
      </c>
      <c r="H2074" s="11">
        <v>33</v>
      </c>
      <c r="I2074" s="12" t="str">
        <f t="shared" si="131"/>
        <v>Vilniaus Gedimino technikos universitetas</v>
      </c>
    </row>
    <row r="2075" spans="1:9" ht="150">
      <c r="A2075" s="11">
        <v>2073</v>
      </c>
      <c r="B2075" s="18" t="str">
        <f t="shared" si="128"/>
        <v>NAUJI GAMYBOS PROCESAI, MEDŽIAGOS IR TECHNOLOGIJOS</v>
      </c>
      <c r="C2075" s="18" t="str">
        <f t="shared" si="129"/>
        <v>Lanksčios produktų kūrimo ir gamybos technologinės sistemos</v>
      </c>
      <c r="D2075" s="18" t="str">
        <f t="shared" si="130"/>
        <v>Techninė galimybių studija</v>
      </c>
      <c r="E2075" s="114" t="s">
        <v>45</v>
      </c>
      <c r="F2075" s="62" t="s">
        <v>2386</v>
      </c>
      <c r="G2075" s="29" t="s">
        <v>230</v>
      </c>
      <c r="H2075" s="11">
        <v>22</v>
      </c>
      <c r="I2075" s="12" t="str">
        <f t="shared" si="131"/>
        <v>VšĮ Kauno technologijos universitetas</v>
      </c>
    </row>
    <row r="2076" spans="1:9" ht="60">
      <c r="A2076" s="11">
        <v>2074</v>
      </c>
      <c r="B2076" s="18" t="str">
        <f t="shared" si="128"/>
        <v>NAUJI GAMYBOS PROCESAI, MEDŽIAGOS IR TECHNOLOGIJOS</v>
      </c>
      <c r="C2076" s="18" t="str">
        <f t="shared" si="129"/>
        <v>Lanksčios produktų kūrimo ir gamybos technologinės sistemos</v>
      </c>
      <c r="D2076" s="18" t="str">
        <f t="shared" si="130"/>
        <v>Techninė galimybių studija</v>
      </c>
      <c r="E2076" s="46" t="s">
        <v>45</v>
      </c>
      <c r="F2076" s="45" t="s">
        <v>528</v>
      </c>
      <c r="G2076" s="27" t="s">
        <v>464</v>
      </c>
      <c r="H2076" s="11">
        <v>33</v>
      </c>
      <c r="I2076" s="12" t="str">
        <f t="shared" si="131"/>
        <v>Vilniaus Gedimino technikos universitetas</v>
      </c>
    </row>
    <row r="2077" spans="1:9" ht="75">
      <c r="A2077" s="11">
        <v>2075</v>
      </c>
      <c r="B2077" s="18" t="str">
        <f t="shared" si="128"/>
        <v>NAUJI GAMYBOS PROCESAI, MEDŽIAGOS IR TECHNOLOGIJOS</v>
      </c>
      <c r="C2077" s="18" t="str">
        <f t="shared" si="129"/>
        <v>Lanksčios produktų kūrimo ir gamybos technologinės sistemos</v>
      </c>
      <c r="D2077" s="18" t="str">
        <f t="shared" si="130"/>
        <v>Techninė galimybių studija</v>
      </c>
      <c r="E2077" s="46" t="s">
        <v>45</v>
      </c>
      <c r="F2077" s="45" t="s">
        <v>709</v>
      </c>
      <c r="G2077" s="27" t="s">
        <v>512</v>
      </c>
      <c r="H2077" s="11">
        <v>33</v>
      </c>
      <c r="I2077" s="12" t="str">
        <f t="shared" si="131"/>
        <v>Vilniaus Gedimino technikos universitetas</v>
      </c>
    </row>
    <row r="2078" spans="1:9" ht="255">
      <c r="A2078" s="11">
        <v>2076</v>
      </c>
      <c r="B2078" s="18" t="str">
        <f t="shared" si="128"/>
        <v>NAUJI GAMYBOS PROCESAI, MEDŽIAGOS IR TECHNOLOGIJOS</v>
      </c>
      <c r="C2078" s="18" t="str">
        <f t="shared" si="129"/>
        <v>Lanksčios produktų kūrimo ir gamybos technologinės sistemos</v>
      </c>
      <c r="D2078" s="18" t="str">
        <f t="shared" si="130"/>
        <v>Techninė galimybių studija</v>
      </c>
      <c r="E2078" s="121" t="s">
        <v>45</v>
      </c>
      <c r="F2078" s="134" t="s">
        <v>1828</v>
      </c>
      <c r="G2078" s="145" t="s">
        <v>1345</v>
      </c>
      <c r="H2078" s="119">
        <v>22</v>
      </c>
      <c r="I2078" s="12" t="str">
        <f t="shared" si="131"/>
        <v>VšĮ Kauno technologijos universitetas</v>
      </c>
    </row>
    <row r="2079" spans="1:9" ht="75">
      <c r="A2079" s="11">
        <v>2077</v>
      </c>
      <c r="B2079" s="18" t="str">
        <f t="shared" si="128"/>
        <v>NAUJI GAMYBOS PROCESAI, MEDŽIAGOS IR TECHNOLOGIJOS</v>
      </c>
      <c r="C2079" s="18" t="str">
        <f t="shared" si="129"/>
        <v>Lanksčios produktų kūrimo ir gamybos technologinės sistemos</v>
      </c>
      <c r="D2079" s="18" t="str">
        <f t="shared" si="130"/>
        <v>Techninė galimybių studija</v>
      </c>
      <c r="E2079" s="46" t="s">
        <v>45</v>
      </c>
      <c r="F2079" s="45" t="s">
        <v>691</v>
      </c>
      <c r="G2079" s="27" t="s">
        <v>692</v>
      </c>
      <c r="H2079" s="11">
        <v>33</v>
      </c>
      <c r="I2079" s="12" t="str">
        <f t="shared" si="131"/>
        <v>Vilniaus Gedimino technikos universitetas</v>
      </c>
    </row>
    <row r="2080" spans="1:9" ht="195">
      <c r="A2080" s="11">
        <v>2078</v>
      </c>
      <c r="B2080" s="18" t="str">
        <f t="shared" si="128"/>
        <v>NAUJI GAMYBOS PROCESAI, MEDŽIAGOS IR TECHNOLOGIJOS</v>
      </c>
      <c r="C2080" s="18" t="str">
        <f t="shared" si="129"/>
        <v>Lanksčios produktų kūrimo ir gamybos technologinės sistemos</v>
      </c>
      <c r="D2080" s="18" t="str">
        <f t="shared" si="130"/>
        <v>Techninė galimybių studija</v>
      </c>
      <c r="E2080" s="107" t="s">
        <v>45</v>
      </c>
      <c r="F2080" s="60" t="s">
        <v>2394</v>
      </c>
      <c r="G2080" s="29" t="s">
        <v>230</v>
      </c>
      <c r="H2080" s="11">
        <v>22</v>
      </c>
      <c r="I2080" s="12" t="str">
        <f t="shared" si="131"/>
        <v>VšĮ Kauno technologijos universitetas</v>
      </c>
    </row>
    <row r="2081" spans="1:9" ht="75">
      <c r="A2081" s="11">
        <v>2079</v>
      </c>
      <c r="B2081" s="18" t="str">
        <f t="shared" si="128"/>
        <v>NAUJI GAMYBOS PROCESAI, MEDŽIAGOS IR TECHNOLOGIJOS</v>
      </c>
      <c r="C2081" s="18" t="str">
        <f t="shared" si="129"/>
        <v>Lanksčios produktų kūrimo ir gamybos technologinės sistemos</v>
      </c>
      <c r="D2081" s="18" t="str">
        <f t="shared" si="130"/>
        <v>Techninė galimybių studija</v>
      </c>
      <c r="E2081" s="46" t="s">
        <v>45</v>
      </c>
      <c r="F2081" s="45" t="s">
        <v>696</v>
      </c>
      <c r="G2081" s="27" t="s">
        <v>697</v>
      </c>
      <c r="H2081" s="11">
        <v>33</v>
      </c>
      <c r="I2081" s="12" t="str">
        <f t="shared" si="131"/>
        <v>Vilniaus Gedimino technikos universitetas</v>
      </c>
    </row>
    <row r="2082" spans="1:9" ht="75">
      <c r="A2082" s="11">
        <v>2080</v>
      </c>
      <c r="B2082" s="18" t="str">
        <f t="shared" si="128"/>
        <v>NAUJI GAMYBOS PROCESAI, MEDŽIAGOS IR TECHNOLOGIJOS</v>
      </c>
      <c r="C2082" s="18" t="str">
        <f t="shared" si="129"/>
        <v>Lanksčios produktų kūrimo ir gamybos technologinės sistemos</v>
      </c>
      <c r="D2082" s="18" t="str">
        <f t="shared" si="130"/>
        <v>Techninė galimybių studija</v>
      </c>
      <c r="E2082" s="105" t="s">
        <v>45</v>
      </c>
      <c r="F2082" s="45" t="s">
        <v>2380</v>
      </c>
      <c r="G2082" s="27" t="s">
        <v>2381</v>
      </c>
      <c r="H2082" s="11">
        <v>1</v>
      </c>
      <c r="I2082" s="12" t="str">
        <f t="shared" si="131"/>
        <v>Viešoji įstaiga Socialinių mokslų kolegija</v>
      </c>
    </row>
    <row r="2083" spans="1:9" ht="75">
      <c r="A2083" s="11">
        <v>2081</v>
      </c>
      <c r="B2083" s="18" t="str">
        <f t="shared" si="128"/>
        <v>NAUJI GAMYBOS PROCESAI, MEDŽIAGOS IR TECHNOLOGIJOS</v>
      </c>
      <c r="C2083" s="18" t="str">
        <f t="shared" si="129"/>
        <v>Lanksčios produktų kūrimo ir gamybos technologinės sistemos</v>
      </c>
      <c r="D2083" s="18" t="str">
        <f t="shared" si="130"/>
        <v>Techninė galimybių studija</v>
      </c>
      <c r="E2083" s="46" t="s">
        <v>45</v>
      </c>
      <c r="F2083" s="45" t="s">
        <v>698</v>
      </c>
      <c r="G2083" s="27" t="s">
        <v>699</v>
      </c>
      <c r="H2083" s="11">
        <v>33</v>
      </c>
      <c r="I2083" s="12" t="str">
        <f t="shared" si="131"/>
        <v>Vilniaus Gedimino technikos universitetas</v>
      </c>
    </row>
    <row r="2084" spans="1:9" ht="75">
      <c r="A2084" s="11">
        <v>2082</v>
      </c>
      <c r="B2084" s="18" t="str">
        <f t="shared" si="128"/>
        <v>NAUJI GAMYBOS PROCESAI, MEDŽIAGOS IR TECHNOLOGIJOS</v>
      </c>
      <c r="C2084" s="18" t="str">
        <f t="shared" si="129"/>
        <v>Lanksčios produktų kūrimo ir gamybos technologinės sistemos</v>
      </c>
      <c r="D2084" s="18" t="str">
        <f t="shared" si="130"/>
        <v>Techninė galimybių studija</v>
      </c>
      <c r="E2084" s="105" t="s">
        <v>45</v>
      </c>
      <c r="F2084" s="45" t="s">
        <v>2378</v>
      </c>
      <c r="G2084" s="27" t="s">
        <v>2379</v>
      </c>
      <c r="H2084" s="11">
        <v>1</v>
      </c>
      <c r="I2084" s="12" t="str">
        <f t="shared" si="131"/>
        <v>Viešoji įstaiga Socialinių mokslų kolegija</v>
      </c>
    </row>
    <row r="2085" spans="1:9" ht="75">
      <c r="A2085" s="11">
        <v>2083</v>
      </c>
      <c r="B2085" s="18" t="str">
        <f t="shared" si="128"/>
        <v>NAUJI GAMYBOS PROCESAI, MEDŽIAGOS IR TECHNOLOGIJOS</v>
      </c>
      <c r="C2085" s="18" t="str">
        <f t="shared" si="129"/>
        <v>Lanksčios produktų kūrimo ir gamybos technologinės sistemos</v>
      </c>
      <c r="D2085" s="18" t="str">
        <f t="shared" si="130"/>
        <v>Techninė galimybių studija</v>
      </c>
      <c r="E2085" s="46" t="s">
        <v>45</v>
      </c>
      <c r="F2085" s="45" t="s">
        <v>702</v>
      </c>
      <c r="G2085" s="27" t="s">
        <v>543</v>
      </c>
      <c r="H2085" s="11">
        <v>33</v>
      </c>
      <c r="I2085" s="12" t="str">
        <f t="shared" si="131"/>
        <v>Vilniaus Gedimino technikos universitetas</v>
      </c>
    </row>
    <row r="2086" spans="1:9" ht="60">
      <c r="A2086" s="11">
        <v>2084</v>
      </c>
      <c r="B2086" s="18" t="str">
        <f t="shared" si="128"/>
        <v>NAUJI GAMYBOS PROCESAI, MEDŽIAGOS IR TECHNOLOGIJOS</v>
      </c>
      <c r="C2086" s="18" t="str">
        <f t="shared" si="129"/>
        <v>Lanksčios produktų kūrimo ir gamybos technologinės sistemos</v>
      </c>
      <c r="D2086" s="18" t="str">
        <f t="shared" si="130"/>
        <v>Techninė galimybių studija</v>
      </c>
      <c r="E2086" s="46" t="s">
        <v>45</v>
      </c>
      <c r="F2086" s="45" t="s">
        <v>708</v>
      </c>
      <c r="G2086" s="27" t="s">
        <v>707</v>
      </c>
      <c r="H2086" s="11">
        <v>33</v>
      </c>
      <c r="I2086" s="12" t="str">
        <f t="shared" si="131"/>
        <v>Vilniaus Gedimino technikos universitetas</v>
      </c>
    </row>
    <row r="2087" spans="1:9" ht="180">
      <c r="A2087" s="11">
        <v>2085</v>
      </c>
      <c r="B2087" s="18" t="str">
        <f t="shared" si="128"/>
        <v>NAUJI GAMYBOS PROCESAI, MEDŽIAGOS IR TECHNOLOGIJOS</v>
      </c>
      <c r="C2087" s="18" t="str">
        <f t="shared" si="129"/>
        <v>Lanksčios produktų kūrimo ir gamybos technologinės sistemos</v>
      </c>
      <c r="D2087" s="18" t="str">
        <f t="shared" si="130"/>
        <v>Techninė galimybių studija</v>
      </c>
      <c r="E2087" s="110" t="s">
        <v>45</v>
      </c>
      <c r="F2087" s="118" t="s">
        <v>2469</v>
      </c>
      <c r="G2087" s="29" t="s">
        <v>230</v>
      </c>
      <c r="H2087" s="11">
        <v>22</v>
      </c>
      <c r="I2087" s="12" t="str">
        <f t="shared" si="131"/>
        <v>VšĮ Kauno technologijos universitetas</v>
      </c>
    </row>
    <row r="2088" spans="1:9" ht="45">
      <c r="A2088" s="11">
        <v>2086</v>
      </c>
      <c r="B2088" s="18" t="str">
        <f t="shared" si="128"/>
        <v>NAUJI GAMYBOS PROCESAI, MEDŽIAGOS IR TECHNOLOGIJOS</v>
      </c>
      <c r="C2088" s="18" t="str">
        <f t="shared" si="129"/>
        <v>Lanksčios produktų kūrimo ir gamybos technologinės sistemos</v>
      </c>
      <c r="D2088" s="18" t="str">
        <f t="shared" si="130"/>
        <v>Techninė galimybių studija</v>
      </c>
      <c r="E2088" s="105" t="s">
        <v>45</v>
      </c>
      <c r="F2088" s="45" t="s">
        <v>2398</v>
      </c>
      <c r="G2088" s="27" t="s">
        <v>2399</v>
      </c>
      <c r="H2088" s="11">
        <v>25</v>
      </c>
      <c r="I2088" s="12" t="str">
        <f t="shared" si="131"/>
        <v>VšĮ Lietuvos verslo kolegija</v>
      </c>
    </row>
    <row r="2089" spans="1:9" ht="45">
      <c r="A2089" s="11">
        <v>2087</v>
      </c>
      <c r="B2089" s="18" t="str">
        <f t="shared" si="128"/>
        <v>SVEIKATOS TECHNOLOGIJOS IR BIOTECHNOLOGIJOS</v>
      </c>
      <c r="C2089" s="18" t="str">
        <f t="shared" si="129"/>
        <v>Molekulinės technologijos medicinai ir biofarmacijai</v>
      </c>
      <c r="D2089" s="18" t="str">
        <f t="shared" si="130"/>
        <v>Eksperimentinė plėtra</v>
      </c>
      <c r="E2089" s="46" t="s">
        <v>19</v>
      </c>
      <c r="F2089" s="45" t="s">
        <v>967</v>
      </c>
      <c r="G2089" s="89" t="s">
        <v>968</v>
      </c>
      <c r="H2089" s="11">
        <v>32</v>
      </c>
      <c r="I2089" s="12" t="str">
        <f t="shared" si="131"/>
        <v>Vilniaus universitetas</v>
      </c>
    </row>
    <row r="2090" spans="1:9" ht="60">
      <c r="A2090" s="11">
        <v>2088</v>
      </c>
      <c r="B2090" s="18" t="str">
        <f t="shared" si="128"/>
        <v>SVEIKATOS TECHNOLOGIJOS IR BIOTECHNOLOGIJOS</v>
      </c>
      <c r="C2090" s="18" t="str">
        <f t="shared" si="129"/>
        <v>Molekulinės technologijos medicinai ir biofarmacijai</v>
      </c>
      <c r="D2090" s="18" t="str">
        <f t="shared" si="130"/>
        <v>Eksperimentinė plėtra</v>
      </c>
      <c r="E2090" s="46" t="s">
        <v>19</v>
      </c>
      <c r="F2090" s="45" t="s">
        <v>957</v>
      </c>
      <c r="G2090" s="89" t="s">
        <v>959</v>
      </c>
      <c r="H2090" s="11">
        <v>18</v>
      </c>
      <c r="I2090" s="12" t="str">
        <f t="shared" si="131"/>
        <v>Valstybinis mokslinių tyrimų institutas Fizinių ir technologijos mokslų centras</v>
      </c>
    </row>
    <row r="2091" spans="1:9" ht="60">
      <c r="A2091" s="11">
        <v>2089</v>
      </c>
      <c r="B2091" s="18" t="str">
        <f t="shared" si="128"/>
        <v>SVEIKATOS TECHNOLOGIJOS IR BIOTECHNOLOGIJOS</v>
      </c>
      <c r="C2091" s="18" t="str">
        <f t="shared" si="129"/>
        <v>Molekulinės technologijos medicinai ir biofarmacijai</v>
      </c>
      <c r="D2091" s="18" t="str">
        <f t="shared" si="130"/>
        <v>Eksperimentinė plėtra</v>
      </c>
      <c r="E2091" s="46" t="s">
        <v>19</v>
      </c>
      <c r="F2091" s="45" t="s">
        <v>1216</v>
      </c>
      <c r="G2091" s="89" t="s">
        <v>959</v>
      </c>
      <c r="H2091" s="11">
        <v>18</v>
      </c>
      <c r="I2091" s="12" t="str">
        <f t="shared" si="131"/>
        <v>Valstybinis mokslinių tyrimų institutas Fizinių ir technologijos mokslų centras</v>
      </c>
    </row>
    <row r="2092" spans="1:9" ht="45">
      <c r="A2092" s="11">
        <v>2090</v>
      </c>
      <c r="B2092" s="18" t="str">
        <f t="shared" si="128"/>
        <v>SVEIKATOS TECHNOLOGIJOS IR BIOTECHNOLOGIJOS</v>
      </c>
      <c r="C2092" s="18" t="str">
        <f t="shared" si="129"/>
        <v>Molekulinės technologijos medicinai ir biofarmacijai</v>
      </c>
      <c r="D2092" s="18" t="str">
        <f t="shared" si="130"/>
        <v>Eksperimentinė plėtra</v>
      </c>
      <c r="E2092" s="46" t="s">
        <v>19</v>
      </c>
      <c r="F2092" s="45" t="s">
        <v>1284</v>
      </c>
      <c r="G2092" s="89" t="s">
        <v>1205</v>
      </c>
      <c r="H2092" s="11">
        <v>32</v>
      </c>
      <c r="I2092" s="12" t="str">
        <f t="shared" si="131"/>
        <v>Vilniaus universitetas</v>
      </c>
    </row>
    <row r="2093" spans="1:9" ht="75">
      <c r="A2093" s="11">
        <v>2091</v>
      </c>
      <c r="B2093" s="18" t="str">
        <f t="shared" si="128"/>
        <v>SVEIKATOS TECHNOLOGIJOS IR BIOTECHNOLOGIJOS</v>
      </c>
      <c r="C2093" s="18" t="str">
        <f t="shared" si="129"/>
        <v>Molekulinės technologijos medicinai ir biofarmacijai</v>
      </c>
      <c r="D2093" s="18" t="str">
        <f t="shared" si="130"/>
        <v>Eksperimentinė plėtra</v>
      </c>
      <c r="E2093" s="44" t="s">
        <v>19</v>
      </c>
      <c r="F2093" s="45" t="s">
        <v>980</v>
      </c>
      <c r="G2093" s="89" t="s">
        <v>981</v>
      </c>
      <c r="H2093" s="11">
        <v>32</v>
      </c>
      <c r="I2093" s="12" t="str">
        <f t="shared" si="131"/>
        <v>Vilniaus universitetas</v>
      </c>
    </row>
    <row r="2094" spans="1:9" ht="60">
      <c r="A2094" s="11">
        <v>2092</v>
      </c>
      <c r="B2094" s="18" t="str">
        <f t="shared" si="128"/>
        <v>SVEIKATOS TECHNOLOGIJOS IR BIOTECHNOLOGIJOS</v>
      </c>
      <c r="C2094" s="18" t="str">
        <f t="shared" si="129"/>
        <v>Molekulinės technologijos medicinai ir biofarmacijai</v>
      </c>
      <c r="D2094" s="18" t="str">
        <f t="shared" si="130"/>
        <v>Eksperimentinė plėtra</v>
      </c>
      <c r="E2094" s="46" t="s">
        <v>19</v>
      </c>
      <c r="F2094" s="45" t="s">
        <v>3281</v>
      </c>
      <c r="G2094" s="89" t="s">
        <v>959</v>
      </c>
      <c r="H2094" s="11">
        <v>18</v>
      </c>
      <c r="I2094" s="12" t="str">
        <f t="shared" si="131"/>
        <v>Valstybinis mokslinių tyrimų institutas Fizinių ir technologijos mokslų centras</v>
      </c>
    </row>
    <row r="2095" spans="1:9" ht="135">
      <c r="A2095" s="11">
        <v>2093</v>
      </c>
      <c r="B2095" s="18" t="str">
        <f t="shared" si="128"/>
        <v>SVEIKATOS TECHNOLOGIJOS IR BIOTECHNOLOGIJOS</v>
      </c>
      <c r="C2095" s="18" t="str">
        <f t="shared" si="129"/>
        <v>Molekulinės technologijos medicinai ir biofarmacijai</v>
      </c>
      <c r="D2095" s="18" t="str">
        <f t="shared" si="130"/>
        <v>Eksperimentinė plėtra</v>
      </c>
      <c r="E2095" s="44" t="s">
        <v>19</v>
      </c>
      <c r="F2095" s="45" t="s">
        <v>971</v>
      </c>
      <c r="G2095" s="89" t="s">
        <v>954</v>
      </c>
      <c r="H2095" s="11">
        <v>8</v>
      </c>
      <c r="I2095" s="12" t="str">
        <f t="shared" si="131"/>
        <v>Valstybinis mokslinių tyrimų institutas Inovatyvios medicinos centras</v>
      </c>
    </row>
    <row r="2096" spans="1:9" ht="75">
      <c r="A2096" s="11">
        <v>2094</v>
      </c>
      <c r="B2096" s="18" t="str">
        <f t="shared" si="128"/>
        <v>SVEIKATOS TECHNOLOGIJOS IR BIOTECHNOLOGIJOS</v>
      </c>
      <c r="C2096" s="18" t="str">
        <f t="shared" si="129"/>
        <v>Molekulinės technologijos medicinai ir biofarmacijai</v>
      </c>
      <c r="D2096" s="18" t="str">
        <f t="shared" si="130"/>
        <v>Eksperimentinė plėtra</v>
      </c>
      <c r="E2096" s="44" t="s">
        <v>19</v>
      </c>
      <c r="F2096" s="45" t="s">
        <v>972</v>
      </c>
      <c r="G2096" s="89" t="s">
        <v>954</v>
      </c>
      <c r="H2096" s="11">
        <v>8</v>
      </c>
      <c r="I2096" s="12" t="str">
        <f t="shared" si="131"/>
        <v>Valstybinis mokslinių tyrimų institutas Inovatyvios medicinos centras</v>
      </c>
    </row>
    <row r="2097" spans="1:9" ht="60">
      <c r="A2097" s="11">
        <v>2095</v>
      </c>
      <c r="B2097" s="18" t="str">
        <f t="shared" si="128"/>
        <v>SVEIKATOS TECHNOLOGIJOS IR BIOTECHNOLOGIJOS</v>
      </c>
      <c r="C2097" s="18" t="str">
        <f t="shared" si="129"/>
        <v>Molekulinės technologijos medicinai ir biofarmacijai</v>
      </c>
      <c r="D2097" s="18" t="str">
        <f t="shared" si="130"/>
        <v>Eksperimentinė plėtra</v>
      </c>
      <c r="E2097" s="44" t="s">
        <v>19</v>
      </c>
      <c r="F2097" s="45" t="s">
        <v>982</v>
      </c>
      <c r="G2097" s="89" t="s">
        <v>981</v>
      </c>
      <c r="H2097" s="11">
        <v>32</v>
      </c>
      <c r="I2097" s="12" t="str">
        <f t="shared" si="131"/>
        <v>Vilniaus universitetas</v>
      </c>
    </row>
    <row r="2098" spans="1:9" ht="60">
      <c r="A2098" s="11">
        <v>2096</v>
      </c>
      <c r="B2098" s="18" t="str">
        <f t="shared" si="128"/>
        <v>SVEIKATOS TECHNOLOGIJOS IR BIOTECHNOLOGIJOS</v>
      </c>
      <c r="C2098" s="18" t="str">
        <f t="shared" si="129"/>
        <v>Molekulinės technologijos medicinai ir biofarmacijai</v>
      </c>
      <c r="D2098" s="18" t="str">
        <f t="shared" si="130"/>
        <v>Eksperimentinė plėtra</v>
      </c>
      <c r="E2098" s="44" t="s">
        <v>19</v>
      </c>
      <c r="F2098" s="45" t="s">
        <v>970</v>
      </c>
      <c r="G2098" s="89" t="s">
        <v>952</v>
      </c>
      <c r="H2098" s="11">
        <v>7</v>
      </c>
      <c r="I2098" s="12" t="str">
        <f t="shared" si="131"/>
        <v>Nacionalinis vėžio institutas</v>
      </c>
    </row>
    <row r="2099" spans="1:9" ht="60">
      <c r="A2099" s="11">
        <v>2097</v>
      </c>
      <c r="B2099" s="18" t="str">
        <f t="shared" si="128"/>
        <v>SVEIKATOS TECHNOLOGIJOS IR BIOTECHNOLOGIJOS</v>
      </c>
      <c r="C2099" s="18" t="str">
        <f t="shared" si="129"/>
        <v>Molekulinės technologijos medicinai ir biofarmacijai</v>
      </c>
      <c r="D2099" s="18" t="str">
        <f t="shared" si="130"/>
        <v>Eksperimentinė plėtra</v>
      </c>
      <c r="E2099" s="44" t="s">
        <v>19</v>
      </c>
      <c r="F2099" s="45" t="s">
        <v>969</v>
      </c>
      <c r="G2099" s="89" t="s">
        <v>952</v>
      </c>
      <c r="H2099" s="11">
        <v>7</v>
      </c>
      <c r="I2099" s="12" t="str">
        <f t="shared" si="131"/>
        <v>Nacionalinis vėžio institutas</v>
      </c>
    </row>
    <row r="2100" spans="1:9" ht="60">
      <c r="A2100" s="11">
        <v>2098</v>
      </c>
      <c r="B2100" s="18" t="str">
        <f t="shared" si="128"/>
        <v>SVEIKATOS TECHNOLOGIJOS IR BIOTECHNOLOGIJOS</v>
      </c>
      <c r="C2100" s="18" t="str">
        <f t="shared" si="129"/>
        <v>Molekulinės technologijos medicinai ir biofarmacijai</v>
      </c>
      <c r="D2100" s="18" t="str">
        <f t="shared" si="130"/>
        <v>Eksperimentinė plėtra</v>
      </c>
      <c r="E2100" s="46" t="s">
        <v>19</v>
      </c>
      <c r="F2100" s="45" t="s">
        <v>973</v>
      </c>
      <c r="G2100" s="89" t="s">
        <v>974</v>
      </c>
      <c r="H2100" s="11">
        <v>17</v>
      </c>
      <c r="I2100" s="12" t="str">
        <f t="shared" si="131"/>
        <v>Lietuvos sveikatos mokslų universitetas</v>
      </c>
    </row>
    <row r="2101" spans="1:9" ht="75">
      <c r="A2101" s="11">
        <v>2099</v>
      </c>
      <c r="B2101" s="18" t="str">
        <f t="shared" si="128"/>
        <v>SVEIKATOS TECHNOLOGIJOS IR BIOTECHNOLOGIJOS</v>
      </c>
      <c r="C2101" s="18" t="str">
        <f t="shared" si="129"/>
        <v>Molekulinės technologijos medicinai ir biofarmacijai</v>
      </c>
      <c r="D2101" s="18" t="str">
        <f t="shared" si="130"/>
        <v>Moksliniai tyrimai</v>
      </c>
      <c r="E2101" s="46" t="s">
        <v>20</v>
      </c>
      <c r="F2101" s="45" t="s">
        <v>1010</v>
      </c>
      <c r="G2101" s="89" t="s">
        <v>1011</v>
      </c>
      <c r="H2101" s="11">
        <v>31</v>
      </c>
      <c r="I2101" s="12" t="str">
        <f t="shared" si="131"/>
        <v>Vytauto Didžiojo universitetas</v>
      </c>
    </row>
    <row r="2102" spans="1:9" ht="75">
      <c r="A2102" s="11">
        <v>2100</v>
      </c>
      <c r="B2102" s="18" t="str">
        <f t="shared" si="128"/>
        <v>SVEIKATOS TECHNOLOGIJOS IR BIOTECHNOLOGIJOS</v>
      </c>
      <c r="C2102" s="18" t="str">
        <f t="shared" si="129"/>
        <v>Molekulinės technologijos medicinai ir biofarmacijai</v>
      </c>
      <c r="D2102" s="18" t="str">
        <f t="shared" si="130"/>
        <v>Moksliniai tyrimai</v>
      </c>
      <c r="E2102" s="46" t="s">
        <v>20</v>
      </c>
      <c r="F2102" s="45" t="s">
        <v>990</v>
      </c>
      <c r="G2102" s="89" t="s">
        <v>991</v>
      </c>
      <c r="H2102" s="11">
        <v>17</v>
      </c>
      <c r="I2102" s="12" t="str">
        <f t="shared" si="131"/>
        <v>Lietuvos sveikatos mokslų universitetas</v>
      </c>
    </row>
    <row r="2103" spans="1:9" ht="45">
      <c r="A2103" s="11">
        <v>2101</v>
      </c>
      <c r="B2103" s="18" t="str">
        <f t="shared" si="128"/>
        <v>SVEIKATOS TECHNOLOGIJOS IR BIOTECHNOLOGIJOS</v>
      </c>
      <c r="C2103" s="18" t="str">
        <f t="shared" si="129"/>
        <v>Molekulinės technologijos medicinai ir biofarmacijai</v>
      </c>
      <c r="D2103" s="18" t="str">
        <f t="shared" si="130"/>
        <v>Moksliniai tyrimai</v>
      </c>
      <c r="E2103" s="44" t="s">
        <v>20</v>
      </c>
      <c r="F2103" s="45" t="s">
        <v>1026</v>
      </c>
      <c r="G2103" s="89" t="s">
        <v>1027</v>
      </c>
      <c r="H2103" s="11">
        <v>32</v>
      </c>
      <c r="I2103" s="12" t="str">
        <f t="shared" si="131"/>
        <v>Vilniaus universitetas</v>
      </c>
    </row>
    <row r="2104" spans="1:9" ht="75">
      <c r="A2104" s="11">
        <v>2102</v>
      </c>
      <c r="B2104" s="18" t="str">
        <f t="shared" si="128"/>
        <v>SVEIKATOS TECHNOLOGIJOS IR BIOTECHNOLOGIJOS</v>
      </c>
      <c r="C2104" s="18" t="str">
        <f t="shared" si="129"/>
        <v>Molekulinės technologijos medicinai ir biofarmacijai</v>
      </c>
      <c r="D2104" s="18" t="str">
        <f t="shared" si="130"/>
        <v>Moksliniai tyrimai</v>
      </c>
      <c r="E2104" s="46" t="s">
        <v>20</v>
      </c>
      <c r="F2104" s="45" t="s">
        <v>1014</v>
      </c>
      <c r="G2104" s="89" t="s">
        <v>1013</v>
      </c>
      <c r="H2104" s="11">
        <v>31</v>
      </c>
      <c r="I2104" s="12" t="str">
        <f t="shared" si="131"/>
        <v>Vytauto Didžiojo universitetas</v>
      </c>
    </row>
    <row r="2105" spans="1:9" ht="60">
      <c r="A2105" s="11">
        <v>2103</v>
      </c>
      <c r="B2105" s="18" t="str">
        <f t="shared" si="128"/>
        <v>SVEIKATOS TECHNOLOGIJOS IR BIOTECHNOLOGIJOS</v>
      </c>
      <c r="C2105" s="18" t="str">
        <f t="shared" si="129"/>
        <v>Molekulinės technologijos medicinai ir biofarmacijai</v>
      </c>
      <c r="D2105" s="18" t="str">
        <f t="shared" si="130"/>
        <v>Moksliniai tyrimai</v>
      </c>
      <c r="E2105" s="46" t="s">
        <v>20</v>
      </c>
      <c r="F2105" s="45" t="s">
        <v>998</v>
      </c>
      <c r="G2105" s="89" t="s">
        <v>999</v>
      </c>
      <c r="H2105" s="11">
        <v>17</v>
      </c>
      <c r="I2105" s="12" t="str">
        <f t="shared" si="131"/>
        <v>Lietuvos sveikatos mokslų universitetas</v>
      </c>
    </row>
    <row r="2106" spans="1:9" ht="60">
      <c r="A2106" s="11">
        <v>2104</v>
      </c>
      <c r="B2106" s="18" t="str">
        <f t="shared" si="128"/>
        <v>SVEIKATOS TECHNOLOGIJOS IR BIOTECHNOLOGIJOS</v>
      </c>
      <c r="C2106" s="18" t="str">
        <f t="shared" si="129"/>
        <v>Molekulinės technologijos medicinai ir biofarmacijai</v>
      </c>
      <c r="D2106" s="18" t="str">
        <f t="shared" si="130"/>
        <v>Moksliniai tyrimai</v>
      </c>
      <c r="E2106" s="46" t="s">
        <v>20</v>
      </c>
      <c r="F2106" s="45" t="s">
        <v>1000</v>
      </c>
      <c r="G2106" s="89" t="s">
        <v>999</v>
      </c>
      <c r="H2106" s="11">
        <v>17</v>
      </c>
      <c r="I2106" s="12" t="str">
        <f t="shared" si="131"/>
        <v>Lietuvos sveikatos mokslų universitetas</v>
      </c>
    </row>
    <row r="2107" spans="1:9" ht="135">
      <c r="A2107" s="11">
        <v>2105</v>
      </c>
      <c r="B2107" s="18" t="str">
        <f t="shared" si="128"/>
        <v>SVEIKATOS TECHNOLOGIJOS IR BIOTECHNOLOGIJOS</v>
      </c>
      <c r="C2107" s="18" t="str">
        <f t="shared" si="129"/>
        <v>Molekulinės technologijos medicinai ir biofarmacijai</v>
      </c>
      <c r="D2107" s="18" t="str">
        <f t="shared" si="130"/>
        <v>Moksliniai tyrimai</v>
      </c>
      <c r="E2107" s="44" t="s">
        <v>20</v>
      </c>
      <c r="F2107" s="45" t="s">
        <v>1300</v>
      </c>
      <c r="G2107" s="89" t="s">
        <v>1301</v>
      </c>
      <c r="H2107" s="11">
        <v>17</v>
      </c>
      <c r="I2107" s="12" t="str">
        <f t="shared" si="131"/>
        <v>Lietuvos sveikatos mokslų universitetas</v>
      </c>
    </row>
    <row r="2108" spans="1:9" ht="135">
      <c r="A2108" s="11">
        <v>2106</v>
      </c>
      <c r="B2108" s="18" t="str">
        <f t="shared" si="128"/>
        <v>SVEIKATOS TECHNOLOGIJOS IR BIOTECHNOLOGIJOS</v>
      </c>
      <c r="C2108" s="18" t="str">
        <f t="shared" si="129"/>
        <v>Molekulinės technologijos medicinai ir biofarmacijai</v>
      </c>
      <c r="D2108" s="18" t="str">
        <f t="shared" si="130"/>
        <v>Moksliniai tyrimai</v>
      </c>
      <c r="E2108" s="44" t="s">
        <v>20</v>
      </c>
      <c r="F2108" s="45" t="s">
        <v>1302</v>
      </c>
      <c r="G2108" s="89" t="s">
        <v>1301</v>
      </c>
      <c r="H2108" s="11">
        <v>17</v>
      </c>
      <c r="I2108" s="12" t="str">
        <f t="shared" si="131"/>
        <v>Lietuvos sveikatos mokslų universitetas</v>
      </c>
    </row>
    <row r="2109" spans="1:9" ht="60">
      <c r="A2109" s="11">
        <v>2107</v>
      </c>
      <c r="B2109" s="18" t="str">
        <f t="shared" si="128"/>
        <v>SVEIKATOS TECHNOLOGIJOS IR BIOTECHNOLOGIJOS</v>
      </c>
      <c r="C2109" s="18" t="str">
        <f t="shared" si="129"/>
        <v>Molekulinės technologijos medicinai ir biofarmacijai</v>
      </c>
      <c r="D2109" s="18" t="str">
        <f t="shared" si="130"/>
        <v>Moksliniai tyrimai</v>
      </c>
      <c r="E2109" s="46" t="s">
        <v>20</v>
      </c>
      <c r="F2109" s="45" t="s">
        <v>957</v>
      </c>
      <c r="G2109" s="89" t="s">
        <v>959</v>
      </c>
      <c r="H2109" s="11">
        <v>18</v>
      </c>
      <c r="I2109" s="12" t="str">
        <f t="shared" si="131"/>
        <v>Valstybinis mokslinių tyrimų institutas Fizinių ir technologijos mokslų centras</v>
      </c>
    </row>
    <row r="2110" spans="1:9" ht="90">
      <c r="A2110" s="11">
        <v>2108</v>
      </c>
      <c r="B2110" s="18" t="str">
        <f t="shared" si="128"/>
        <v>SVEIKATOS TECHNOLOGIJOS IR BIOTECHNOLOGIJOS</v>
      </c>
      <c r="C2110" s="18" t="str">
        <f t="shared" si="129"/>
        <v>Molekulinės technologijos medicinai ir biofarmacijai</v>
      </c>
      <c r="D2110" s="18" t="str">
        <f t="shared" si="130"/>
        <v>Moksliniai tyrimai</v>
      </c>
      <c r="E2110" s="44" t="s">
        <v>20</v>
      </c>
      <c r="F2110" s="45" t="s">
        <v>1303</v>
      </c>
      <c r="G2110" s="89" t="s">
        <v>1301</v>
      </c>
      <c r="H2110" s="11">
        <v>17</v>
      </c>
      <c r="I2110" s="12" t="str">
        <f t="shared" si="131"/>
        <v>Lietuvos sveikatos mokslų universitetas</v>
      </c>
    </row>
    <row r="2111" spans="1:9" ht="135">
      <c r="A2111" s="11">
        <v>2109</v>
      </c>
      <c r="B2111" s="18" t="str">
        <f t="shared" si="128"/>
        <v>SVEIKATOS TECHNOLOGIJOS IR BIOTECHNOLOGIJOS</v>
      </c>
      <c r="C2111" s="18" t="str">
        <f t="shared" si="129"/>
        <v>Molekulinės technologijos medicinai ir biofarmacijai</v>
      </c>
      <c r="D2111" s="18" t="str">
        <f t="shared" si="130"/>
        <v>Moksliniai tyrimai</v>
      </c>
      <c r="E2111" s="44" t="s">
        <v>20</v>
      </c>
      <c r="F2111" s="45" t="s">
        <v>989</v>
      </c>
      <c r="G2111" s="89" t="s">
        <v>954</v>
      </c>
      <c r="H2111" s="11">
        <v>8</v>
      </c>
      <c r="I2111" s="12" t="str">
        <f t="shared" si="131"/>
        <v>Valstybinis mokslinių tyrimų institutas Inovatyvios medicinos centras</v>
      </c>
    </row>
    <row r="2112" spans="1:9" ht="165">
      <c r="A2112" s="11">
        <v>2110</v>
      </c>
      <c r="B2112" s="18" t="str">
        <f t="shared" si="128"/>
        <v>SVEIKATOS TECHNOLOGIJOS IR BIOTECHNOLOGIJOS</v>
      </c>
      <c r="C2112" s="18" t="str">
        <f t="shared" si="129"/>
        <v>Molekulinės technologijos medicinai ir biofarmacijai</v>
      </c>
      <c r="D2112" s="18" t="str">
        <f t="shared" si="130"/>
        <v>Moksliniai tyrimai</v>
      </c>
      <c r="E2112" s="44" t="s">
        <v>20</v>
      </c>
      <c r="F2112" s="45" t="s">
        <v>988</v>
      </c>
      <c r="G2112" s="89" t="s">
        <v>954</v>
      </c>
      <c r="H2112" s="11">
        <v>8</v>
      </c>
      <c r="I2112" s="12" t="str">
        <f t="shared" si="131"/>
        <v>Valstybinis mokslinių tyrimų institutas Inovatyvios medicinos centras</v>
      </c>
    </row>
    <row r="2113" spans="1:9" ht="45">
      <c r="A2113" s="11">
        <v>2111</v>
      </c>
      <c r="B2113" s="18" t="str">
        <f t="shared" si="128"/>
        <v>SVEIKATOS TECHNOLOGIJOS IR BIOTECHNOLOGIJOS</v>
      </c>
      <c r="C2113" s="18" t="str">
        <f t="shared" si="129"/>
        <v>Molekulinės technologijos medicinai ir biofarmacijai</v>
      </c>
      <c r="D2113" s="18" t="str">
        <f t="shared" si="130"/>
        <v>Moksliniai tyrimai</v>
      </c>
      <c r="E2113" s="44" t="s">
        <v>20</v>
      </c>
      <c r="F2113" s="45" t="s">
        <v>1025</v>
      </c>
      <c r="G2113" s="89" t="s">
        <v>1024</v>
      </c>
      <c r="H2113" s="11">
        <v>32</v>
      </c>
      <c r="I2113" s="12" t="str">
        <f t="shared" si="131"/>
        <v>Vilniaus universitetas</v>
      </c>
    </row>
    <row r="2114" spans="1:9" ht="75">
      <c r="A2114" s="11">
        <v>2112</v>
      </c>
      <c r="B2114" s="18" t="str">
        <f t="shared" si="128"/>
        <v>SVEIKATOS TECHNOLOGIJOS IR BIOTECHNOLOGIJOS</v>
      </c>
      <c r="C2114" s="18" t="str">
        <f t="shared" si="129"/>
        <v>Molekulinės technologijos medicinai ir biofarmacijai</v>
      </c>
      <c r="D2114" s="18" t="str">
        <f t="shared" si="130"/>
        <v>Moksliniai tyrimai</v>
      </c>
      <c r="E2114" s="46" t="s">
        <v>20</v>
      </c>
      <c r="F2114" s="45" t="s">
        <v>1015</v>
      </c>
      <c r="G2114" s="89" t="s">
        <v>1016</v>
      </c>
      <c r="H2114" s="11">
        <v>31</v>
      </c>
      <c r="I2114" s="12" t="str">
        <f t="shared" si="131"/>
        <v>Vytauto Didžiojo universitetas</v>
      </c>
    </row>
    <row r="2115" spans="1:9" ht="45">
      <c r="A2115" s="11">
        <v>2113</v>
      </c>
      <c r="B2115" s="18" t="str">
        <f t="shared" ref="B2115:B2178" si="132">IF(ISBLANK(E2115), ,VLOOKUP(E2115, Kodai,2, FALSE))</f>
        <v>SVEIKATOS TECHNOLOGIJOS IR BIOTECHNOLOGIJOS</v>
      </c>
      <c r="C2115" s="18" t="str">
        <f t="shared" ref="C2115:C2178" si="133">IF(ISBLANK(E2115), ,VLOOKUP(E2115, Kodai,3, FALSE))</f>
        <v>Molekulinės technologijos medicinai ir biofarmacijai</v>
      </c>
      <c r="D2115" s="18" t="str">
        <f t="shared" ref="D2115:D2178" si="134">IF(ISBLANK(E2115), ,VLOOKUP(E2115, Kodai,4, FALSE))</f>
        <v>Moksliniai tyrimai</v>
      </c>
      <c r="E2115" s="44" t="s">
        <v>20</v>
      </c>
      <c r="F2115" s="45" t="s">
        <v>986</v>
      </c>
      <c r="G2115" s="89" t="s">
        <v>984</v>
      </c>
      <c r="H2115" s="11">
        <v>7</v>
      </c>
      <c r="I2115" s="12" t="str">
        <f t="shared" ref="I2115:I2178" si="135">IF(ISBLANK(H2115), ,VLOOKUP(H2115, Institucijos,2, FALSE))</f>
        <v>Nacionalinis vėžio institutas</v>
      </c>
    </row>
    <row r="2116" spans="1:9" ht="45">
      <c r="A2116" s="11">
        <v>2114</v>
      </c>
      <c r="B2116" s="18" t="str">
        <f t="shared" si="132"/>
        <v>SVEIKATOS TECHNOLOGIJOS IR BIOTECHNOLOGIJOS</v>
      </c>
      <c r="C2116" s="18" t="str">
        <f t="shared" si="133"/>
        <v>Molekulinės technologijos medicinai ir biofarmacijai</v>
      </c>
      <c r="D2116" s="18" t="str">
        <f t="shared" si="134"/>
        <v>Moksliniai tyrimai</v>
      </c>
      <c r="E2116" s="44" t="s">
        <v>20</v>
      </c>
      <c r="F2116" s="45" t="s">
        <v>987</v>
      </c>
      <c r="G2116" s="89" t="s">
        <v>984</v>
      </c>
      <c r="H2116" s="11">
        <v>7</v>
      </c>
      <c r="I2116" s="12" t="str">
        <f t="shared" si="135"/>
        <v>Nacionalinis vėžio institutas</v>
      </c>
    </row>
    <row r="2117" spans="1:9" ht="105">
      <c r="A2117" s="11">
        <v>2115</v>
      </c>
      <c r="B2117" s="18" t="str">
        <f t="shared" si="132"/>
        <v>SVEIKATOS TECHNOLOGIJOS IR BIOTECHNOLOGIJOS</v>
      </c>
      <c r="C2117" s="18" t="str">
        <f t="shared" si="133"/>
        <v>Molekulinės technologijos medicinai ir biofarmacijai</v>
      </c>
      <c r="D2117" s="18" t="str">
        <f t="shared" si="134"/>
        <v>Moksliniai tyrimai</v>
      </c>
      <c r="E2117" s="44" t="s">
        <v>20</v>
      </c>
      <c r="F2117" s="45" t="s">
        <v>1304</v>
      </c>
      <c r="G2117" s="89" t="s">
        <v>1301</v>
      </c>
      <c r="H2117" s="11">
        <v>17</v>
      </c>
      <c r="I2117" s="12" t="str">
        <f t="shared" si="135"/>
        <v>Lietuvos sveikatos mokslų universitetas</v>
      </c>
    </row>
    <row r="2118" spans="1:9" ht="60">
      <c r="A2118" s="11">
        <v>2116</v>
      </c>
      <c r="B2118" s="18" t="str">
        <f t="shared" si="132"/>
        <v>SVEIKATOS TECHNOLOGIJOS IR BIOTECHNOLOGIJOS</v>
      </c>
      <c r="C2118" s="18" t="str">
        <f t="shared" si="133"/>
        <v>Molekulinės technologijos medicinai ir biofarmacijai</v>
      </c>
      <c r="D2118" s="18" t="str">
        <f t="shared" si="134"/>
        <v>Moksliniai tyrimai</v>
      </c>
      <c r="E2118" s="46" t="s">
        <v>20</v>
      </c>
      <c r="F2118" s="45" t="s">
        <v>962</v>
      </c>
      <c r="G2118" s="89" t="s">
        <v>963</v>
      </c>
      <c r="H2118" s="11">
        <v>18</v>
      </c>
      <c r="I2118" s="12" t="str">
        <f t="shared" si="135"/>
        <v>Valstybinis mokslinių tyrimų institutas Fizinių ir technologijos mokslų centras</v>
      </c>
    </row>
    <row r="2119" spans="1:9" ht="75">
      <c r="A2119" s="11">
        <v>2117</v>
      </c>
      <c r="B2119" s="18" t="str">
        <f t="shared" si="132"/>
        <v>SVEIKATOS TECHNOLOGIJOS IR BIOTECHNOLOGIJOS</v>
      </c>
      <c r="C2119" s="18" t="str">
        <f t="shared" si="133"/>
        <v>Molekulinės technologijos medicinai ir biofarmacijai</v>
      </c>
      <c r="D2119" s="18" t="str">
        <f t="shared" si="134"/>
        <v>Moksliniai tyrimai</v>
      </c>
      <c r="E2119" s="46" t="s">
        <v>20</v>
      </c>
      <c r="F2119" s="45" t="s">
        <v>1012</v>
      </c>
      <c r="G2119" s="89" t="s">
        <v>1013</v>
      </c>
      <c r="H2119" s="11">
        <v>31</v>
      </c>
      <c r="I2119" s="12" t="str">
        <f t="shared" si="135"/>
        <v>Vytauto Didžiojo universitetas</v>
      </c>
    </row>
    <row r="2120" spans="1:9" ht="60">
      <c r="A2120" s="11">
        <v>2118</v>
      </c>
      <c r="B2120" s="18" t="str">
        <f t="shared" si="132"/>
        <v>SVEIKATOS TECHNOLOGIJOS IR BIOTECHNOLOGIJOS</v>
      </c>
      <c r="C2120" s="18" t="str">
        <f t="shared" si="133"/>
        <v>Molekulinės technologijos medicinai ir biofarmacijai</v>
      </c>
      <c r="D2120" s="18" t="str">
        <f t="shared" si="134"/>
        <v>Moksliniai tyrimai</v>
      </c>
      <c r="E2120" s="46" t="s">
        <v>20</v>
      </c>
      <c r="F2120" s="45" t="s">
        <v>1252</v>
      </c>
      <c r="G2120" s="89" t="s">
        <v>488</v>
      </c>
      <c r="H2120" s="11">
        <v>33</v>
      </c>
      <c r="I2120" s="12" t="str">
        <f t="shared" si="135"/>
        <v>Vilniaus Gedimino technikos universitetas</v>
      </c>
    </row>
    <row r="2121" spans="1:9" ht="60">
      <c r="A2121" s="11">
        <v>2119</v>
      </c>
      <c r="B2121" s="18" t="str">
        <f t="shared" si="132"/>
        <v>SVEIKATOS TECHNOLOGIJOS IR BIOTECHNOLOGIJOS</v>
      </c>
      <c r="C2121" s="18" t="str">
        <f t="shared" si="133"/>
        <v>Molekulinės technologijos medicinai ir biofarmacijai</v>
      </c>
      <c r="D2121" s="18" t="str">
        <f t="shared" si="134"/>
        <v>Moksliniai tyrimai</v>
      </c>
      <c r="E2121" s="44" t="s">
        <v>20</v>
      </c>
      <c r="F2121" s="45" t="s">
        <v>1021</v>
      </c>
      <c r="G2121" s="89" t="s">
        <v>1022</v>
      </c>
      <c r="H2121" s="11">
        <v>32</v>
      </c>
      <c r="I2121" s="12" t="str">
        <f t="shared" si="135"/>
        <v>Vilniaus universitetas</v>
      </c>
    </row>
    <row r="2122" spans="1:9" ht="45">
      <c r="A2122" s="11">
        <v>2120</v>
      </c>
      <c r="B2122" s="18" t="str">
        <f t="shared" si="132"/>
        <v>SVEIKATOS TECHNOLOGIJOS IR BIOTECHNOLOGIJOS</v>
      </c>
      <c r="C2122" s="18" t="str">
        <f t="shared" si="133"/>
        <v>Molekulinės technologijos medicinai ir biofarmacijai</v>
      </c>
      <c r="D2122" s="18" t="str">
        <f t="shared" si="134"/>
        <v>Moksliniai tyrimai</v>
      </c>
      <c r="E2122" s="46" t="s">
        <v>20</v>
      </c>
      <c r="F2122" s="45" t="s">
        <v>960</v>
      </c>
      <c r="G2122" s="89" t="s">
        <v>961</v>
      </c>
      <c r="H2122" s="11">
        <v>18</v>
      </c>
      <c r="I2122" s="12" t="str">
        <f t="shared" si="135"/>
        <v>Valstybinis mokslinių tyrimų institutas Fizinių ir technologijos mokslų centras</v>
      </c>
    </row>
    <row r="2123" spans="1:9" ht="60">
      <c r="A2123" s="11">
        <v>2121</v>
      </c>
      <c r="B2123" s="18" t="str">
        <f t="shared" si="132"/>
        <v>SVEIKATOS TECHNOLOGIJOS IR BIOTECHNOLOGIJOS</v>
      </c>
      <c r="C2123" s="18" t="str">
        <f t="shared" si="133"/>
        <v>Molekulinės technologijos medicinai ir biofarmacijai</v>
      </c>
      <c r="D2123" s="18" t="str">
        <f t="shared" si="134"/>
        <v>Moksliniai tyrimai</v>
      </c>
      <c r="E2123" s="46" t="s">
        <v>20</v>
      </c>
      <c r="F2123" s="45" t="s">
        <v>1003</v>
      </c>
      <c r="G2123" s="89" t="s">
        <v>1002</v>
      </c>
      <c r="H2123" s="11">
        <v>17</v>
      </c>
      <c r="I2123" s="12" t="str">
        <f t="shared" si="135"/>
        <v>Lietuvos sveikatos mokslų universitetas</v>
      </c>
    </row>
    <row r="2124" spans="1:9" ht="75">
      <c r="A2124" s="11">
        <v>2122</v>
      </c>
      <c r="B2124" s="18" t="str">
        <f t="shared" si="132"/>
        <v>SVEIKATOS TECHNOLOGIJOS IR BIOTECHNOLOGIJOS</v>
      </c>
      <c r="C2124" s="18" t="str">
        <f t="shared" si="133"/>
        <v>Molekulinės technologijos medicinai ir biofarmacijai</v>
      </c>
      <c r="D2124" s="18" t="str">
        <f t="shared" si="134"/>
        <v>Moksliniai tyrimai</v>
      </c>
      <c r="E2124" s="46" t="s">
        <v>20</v>
      </c>
      <c r="F2124" s="45" t="s">
        <v>1001</v>
      </c>
      <c r="G2124" s="89" t="s">
        <v>1002</v>
      </c>
      <c r="H2124" s="11">
        <v>17</v>
      </c>
      <c r="I2124" s="12" t="str">
        <f t="shared" si="135"/>
        <v>Lietuvos sveikatos mokslų universitetas</v>
      </c>
    </row>
    <row r="2125" spans="1:9" ht="120">
      <c r="A2125" s="11">
        <v>2123</v>
      </c>
      <c r="B2125" s="18" t="str">
        <f t="shared" si="132"/>
        <v>SVEIKATOS TECHNOLOGIJOS IR BIOTECHNOLOGIJOS</v>
      </c>
      <c r="C2125" s="18" t="str">
        <f t="shared" si="133"/>
        <v>Molekulinės technologijos medicinai ir biofarmacijai</v>
      </c>
      <c r="D2125" s="18" t="str">
        <f t="shared" si="134"/>
        <v>Moksliniai tyrimai</v>
      </c>
      <c r="E2125" s="46" t="s">
        <v>20</v>
      </c>
      <c r="F2125" s="45" t="s">
        <v>996</v>
      </c>
      <c r="G2125" s="89" t="s">
        <v>997</v>
      </c>
      <c r="H2125" s="11">
        <v>17</v>
      </c>
      <c r="I2125" s="12" t="str">
        <f t="shared" si="135"/>
        <v>Lietuvos sveikatos mokslų universitetas</v>
      </c>
    </row>
    <row r="2126" spans="1:9" ht="120">
      <c r="A2126" s="11">
        <v>2124</v>
      </c>
      <c r="B2126" s="18" t="str">
        <f t="shared" si="132"/>
        <v>SVEIKATOS TECHNOLOGIJOS IR BIOTECHNOLOGIJOS</v>
      </c>
      <c r="C2126" s="18" t="str">
        <f t="shared" si="133"/>
        <v>Molekulinės technologijos medicinai ir biofarmacijai</v>
      </c>
      <c r="D2126" s="18" t="str">
        <f t="shared" si="134"/>
        <v>Moksliniai tyrimai</v>
      </c>
      <c r="E2126" s="46" t="s">
        <v>20</v>
      </c>
      <c r="F2126" s="45" t="s">
        <v>994</v>
      </c>
      <c r="G2126" s="89" t="s">
        <v>995</v>
      </c>
      <c r="H2126" s="11">
        <v>17</v>
      </c>
      <c r="I2126" s="12" t="str">
        <f t="shared" si="135"/>
        <v>Lietuvos sveikatos mokslų universitetas</v>
      </c>
    </row>
    <row r="2127" spans="1:9" ht="60">
      <c r="A2127" s="11">
        <v>2125</v>
      </c>
      <c r="B2127" s="18" t="str">
        <f t="shared" si="132"/>
        <v>SVEIKATOS TECHNOLOGIJOS IR BIOTECHNOLOGIJOS</v>
      </c>
      <c r="C2127" s="18" t="str">
        <f t="shared" si="133"/>
        <v>Molekulinės technologijos medicinai ir biofarmacijai</v>
      </c>
      <c r="D2127" s="18" t="str">
        <f t="shared" si="134"/>
        <v>Moksliniai tyrimai</v>
      </c>
      <c r="E2127" s="44" t="s">
        <v>20</v>
      </c>
      <c r="F2127" s="45" t="s">
        <v>1019</v>
      </c>
      <c r="G2127" s="89" t="s">
        <v>981</v>
      </c>
      <c r="H2127" s="11">
        <v>32</v>
      </c>
      <c r="I2127" s="12" t="str">
        <f t="shared" si="135"/>
        <v>Vilniaus universitetas</v>
      </c>
    </row>
    <row r="2128" spans="1:9" ht="60">
      <c r="A2128" s="11">
        <v>2126</v>
      </c>
      <c r="B2128" s="18" t="str">
        <f t="shared" si="132"/>
        <v>SVEIKATOS TECHNOLOGIJOS IR BIOTECHNOLOGIJOS</v>
      </c>
      <c r="C2128" s="18" t="str">
        <f t="shared" si="133"/>
        <v>Molekulinės technologijos medicinai ir biofarmacijai</v>
      </c>
      <c r="D2128" s="18" t="str">
        <f t="shared" si="134"/>
        <v>Moksliniai tyrimai</v>
      </c>
      <c r="E2128" s="44" t="s">
        <v>20</v>
      </c>
      <c r="F2128" s="45" t="s">
        <v>1020</v>
      </c>
      <c r="G2128" s="89" t="s">
        <v>981</v>
      </c>
      <c r="H2128" s="11">
        <v>32</v>
      </c>
      <c r="I2128" s="12" t="str">
        <f t="shared" si="135"/>
        <v>Vilniaus universitetas</v>
      </c>
    </row>
    <row r="2129" spans="1:9" ht="45">
      <c r="A2129" s="11">
        <v>2127</v>
      </c>
      <c r="B2129" s="18" t="str">
        <f t="shared" si="132"/>
        <v>SVEIKATOS TECHNOLOGIJOS IR BIOTECHNOLOGIJOS</v>
      </c>
      <c r="C2129" s="18" t="str">
        <f t="shared" si="133"/>
        <v>Molekulinės technologijos medicinai ir biofarmacijai</v>
      </c>
      <c r="D2129" s="18" t="str">
        <f t="shared" si="134"/>
        <v>Moksliniai tyrimai</v>
      </c>
      <c r="E2129" s="44" t="s">
        <v>20</v>
      </c>
      <c r="F2129" s="45" t="s">
        <v>985</v>
      </c>
      <c r="G2129" s="89" t="s">
        <v>984</v>
      </c>
      <c r="H2129" s="11">
        <v>7</v>
      </c>
      <c r="I2129" s="12" t="str">
        <f t="shared" si="135"/>
        <v>Nacionalinis vėžio institutas</v>
      </c>
    </row>
    <row r="2130" spans="1:9" ht="45">
      <c r="A2130" s="11">
        <v>2128</v>
      </c>
      <c r="B2130" s="18" t="str">
        <f t="shared" si="132"/>
        <v>SVEIKATOS TECHNOLOGIJOS IR BIOTECHNOLOGIJOS</v>
      </c>
      <c r="C2130" s="18" t="str">
        <f t="shared" si="133"/>
        <v>Molekulinės technologijos medicinai ir biofarmacijai</v>
      </c>
      <c r="D2130" s="18" t="str">
        <f t="shared" si="134"/>
        <v>Moksliniai tyrimai</v>
      </c>
      <c r="E2130" s="44" t="s">
        <v>20</v>
      </c>
      <c r="F2130" s="45" t="s">
        <v>983</v>
      </c>
      <c r="G2130" s="89" t="s">
        <v>984</v>
      </c>
      <c r="H2130" s="11">
        <v>7</v>
      </c>
      <c r="I2130" s="12" t="str">
        <f t="shared" si="135"/>
        <v>Nacionalinis vėžio institutas</v>
      </c>
    </row>
    <row r="2131" spans="1:9" ht="45">
      <c r="A2131" s="11">
        <v>2129</v>
      </c>
      <c r="B2131" s="18" t="str">
        <f t="shared" si="132"/>
        <v>SVEIKATOS TECHNOLOGIJOS IR BIOTECHNOLOGIJOS</v>
      </c>
      <c r="C2131" s="18" t="str">
        <f t="shared" si="133"/>
        <v>Molekulinės technologijos medicinai ir biofarmacijai</v>
      </c>
      <c r="D2131" s="18" t="str">
        <f t="shared" si="134"/>
        <v>Moksliniai tyrimai</v>
      </c>
      <c r="E2131" s="44" t="s">
        <v>20</v>
      </c>
      <c r="F2131" s="45" t="s">
        <v>1023</v>
      </c>
      <c r="G2131" s="89" t="s">
        <v>1024</v>
      </c>
      <c r="H2131" s="11">
        <v>32</v>
      </c>
      <c r="I2131" s="12" t="str">
        <f t="shared" si="135"/>
        <v>Vilniaus universitetas</v>
      </c>
    </row>
    <row r="2132" spans="1:9" ht="60">
      <c r="A2132" s="11">
        <v>2130</v>
      </c>
      <c r="B2132" s="18" t="str">
        <f t="shared" si="132"/>
        <v>SVEIKATOS TECHNOLOGIJOS IR BIOTECHNOLOGIJOS</v>
      </c>
      <c r="C2132" s="18" t="str">
        <f t="shared" si="133"/>
        <v>Molekulinės technologijos medicinai ir biofarmacijai</v>
      </c>
      <c r="D2132" s="18" t="str">
        <f t="shared" si="134"/>
        <v>Techninė galimybių studija</v>
      </c>
      <c r="E2132" s="44" t="s">
        <v>18</v>
      </c>
      <c r="F2132" s="45" t="s">
        <v>955</v>
      </c>
      <c r="G2132" s="89" t="s">
        <v>956</v>
      </c>
      <c r="H2132" s="11">
        <v>17</v>
      </c>
      <c r="I2132" s="12" t="str">
        <f t="shared" si="135"/>
        <v>Lietuvos sveikatos mokslų universitetas</v>
      </c>
    </row>
    <row r="2133" spans="1:9" ht="60">
      <c r="A2133" s="11">
        <v>2131</v>
      </c>
      <c r="B2133" s="18" t="str">
        <f t="shared" si="132"/>
        <v>SVEIKATOS TECHNOLOGIJOS IR BIOTECHNOLOGIJOS</v>
      </c>
      <c r="C2133" s="18" t="str">
        <f t="shared" si="133"/>
        <v>Molekulinės technologijos medicinai ir biofarmacijai</v>
      </c>
      <c r="D2133" s="18" t="str">
        <f t="shared" si="134"/>
        <v>Techninė galimybių studija</v>
      </c>
      <c r="E2133" s="46" t="s">
        <v>18</v>
      </c>
      <c r="F2133" s="45" t="s">
        <v>957</v>
      </c>
      <c r="G2133" s="89" t="s">
        <v>958</v>
      </c>
      <c r="H2133" s="11">
        <v>18</v>
      </c>
      <c r="I2133" s="12" t="str">
        <f t="shared" si="135"/>
        <v>Valstybinis mokslinių tyrimų institutas Fizinių ir technologijos mokslų centras</v>
      </c>
    </row>
    <row r="2134" spans="1:9" ht="60">
      <c r="A2134" s="11">
        <v>2132</v>
      </c>
      <c r="B2134" s="18" t="str">
        <f t="shared" si="132"/>
        <v>SVEIKATOS TECHNOLOGIJOS IR BIOTECHNOLOGIJOS</v>
      </c>
      <c r="C2134" s="18" t="str">
        <f t="shared" si="133"/>
        <v>Molekulinės technologijos medicinai ir biofarmacijai</v>
      </c>
      <c r="D2134" s="18" t="str">
        <f t="shared" si="134"/>
        <v>Techninė galimybių studija</v>
      </c>
      <c r="E2134" s="46" t="s">
        <v>18</v>
      </c>
      <c r="F2134" s="45" t="s">
        <v>3281</v>
      </c>
      <c r="G2134" s="89" t="s">
        <v>959</v>
      </c>
      <c r="H2134" s="11">
        <v>18</v>
      </c>
      <c r="I2134" s="12" t="str">
        <f t="shared" si="135"/>
        <v>Valstybinis mokslinių tyrimų institutas Fizinių ir technologijos mokslų centras</v>
      </c>
    </row>
    <row r="2135" spans="1:9" ht="195">
      <c r="A2135" s="11">
        <v>2133</v>
      </c>
      <c r="B2135" s="18" t="str">
        <f t="shared" si="132"/>
        <v>SVEIKATOS TECHNOLOGIJOS IR BIOTECHNOLOGIJOS</v>
      </c>
      <c r="C2135" s="18" t="str">
        <f t="shared" si="133"/>
        <v>Molekulinės technologijos medicinai ir biofarmacijai</v>
      </c>
      <c r="D2135" s="18" t="str">
        <f t="shared" si="134"/>
        <v>Techninė galimybių studija</v>
      </c>
      <c r="E2135" s="44" t="s">
        <v>18</v>
      </c>
      <c r="F2135" s="45" t="s">
        <v>953</v>
      </c>
      <c r="G2135" s="89" t="s">
        <v>954</v>
      </c>
      <c r="H2135" s="11">
        <v>8</v>
      </c>
      <c r="I2135" s="12" t="str">
        <f t="shared" si="135"/>
        <v>Valstybinis mokslinių tyrimų institutas Inovatyvios medicinos centras</v>
      </c>
    </row>
    <row r="2136" spans="1:9" ht="60">
      <c r="A2136" s="11">
        <v>2134</v>
      </c>
      <c r="B2136" s="18" t="str">
        <f t="shared" si="132"/>
        <v>SVEIKATOS TECHNOLOGIJOS IR BIOTECHNOLOGIJOS</v>
      </c>
      <c r="C2136" s="18" t="str">
        <f t="shared" si="133"/>
        <v>Molekulinės technologijos medicinai ir biofarmacijai</v>
      </c>
      <c r="D2136" s="18" t="str">
        <f t="shared" si="134"/>
        <v>Techninė galimybių studija</v>
      </c>
      <c r="E2136" s="44" t="s">
        <v>18</v>
      </c>
      <c r="F2136" s="45" t="s">
        <v>951</v>
      </c>
      <c r="G2136" s="89" t="s">
        <v>952</v>
      </c>
      <c r="H2136" s="11">
        <v>7</v>
      </c>
      <c r="I2136" s="12" t="str">
        <f t="shared" si="135"/>
        <v>Nacionalinis vėžio institutas</v>
      </c>
    </row>
    <row r="2137" spans="1:9" ht="105">
      <c r="A2137" s="11">
        <v>2135</v>
      </c>
      <c r="B2137" s="18" t="str">
        <f t="shared" si="132"/>
        <v>SVEIKATOS TECHNOLOGIJOS IR BIOTECHNOLOGIJOS</v>
      </c>
      <c r="C2137" s="18" t="str">
        <f t="shared" si="133"/>
        <v>Molekulinės technologijos medicinai ir biofarmacijai</v>
      </c>
      <c r="D2137" s="18" t="str">
        <f t="shared" si="134"/>
        <v>Techninė galimybių studija</v>
      </c>
      <c r="E2137" s="46" t="s">
        <v>18</v>
      </c>
      <c r="F2137" s="45" t="s">
        <v>1250</v>
      </c>
      <c r="G2137" s="89" t="s">
        <v>1251</v>
      </c>
      <c r="H2137" s="11">
        <v>33</v>
      </c>
      <c r="I2137" s="12" t="str">
        <f t="shared" si="135"/>
        <v>Vilniaus Gedimino technikos universitetas</v>
      </c>
    </row>
    <row r="2138" spans="1:9" ht="60">
      <c r="A2138" s="11">
        <v>2136</v>
      </c>
      <c r="B2138" s="18" t="str">
        <f t="shared" si="132"/>
        <v>SVEIKATOS TECHNOLOGIJOS IR BIOTECHNOLOGIJOS</v>
      </c>
      <c r="C2138" s="18" t="str">
        <f t="shared" si="133"/>
        <v>Pažangi medicinos inžinerija ankstyvai diagnostikai ir gydymui</v>
      </c>
      <c r="D2138" s="18" t="str">
        <f t="shared" si="134"/>
        <v>Eksperimentinė plėtra</v>
      </c>
      <c r="E2138" s="126" t="s">
        <v>25</v>
      </c>
      <c r="F2138" s="45" t="s">
        <v>976</v>
      </c>
      <c r="G2138" s="89" t="s">
        <v>330</v>
      </c>
      <c r="H2138" s="11">
        <v>18</v>
      </c>
      <c r="I2138" s="12" t="str">
        <f t="shared" si="135"/>
        <v>Valstybinis mokslinių tyrimų institutas Fizinių ir technologijos mokslų centras</v>
      </c>
    </row>
    <row r="2139" spans="1:9" ht="75">
      <c r="A2139" s="11">
        <v>2137</v>
      </c>
      <c r="B2139" s="18" t="str">
        <f t="shared" si="132"/>
        <v>SVEIKATOS TECHNOLOGIJOS IR BIOTECHNOLOGIJOS</v>
      </c>
      <c r="C2139" s="18" t="str">
        <f t="shared" si="133"/>
        <v>Pažangi medicinos inžinerija ankstyvai diagnostikai ir gydymui</v>
      </c>
      <c r="D2139" s="18" t="str">
        <f t="shared" si="134"/>
        <v>Eksperimentinė plėtra</v>
      </c>
      <c r="E2139" s="44" t="s">
        <v>25</v>
      </c>
      <c r="F2139" s="45" t="s">
        <v>1281</v>
      </c>
      <c r="G2139" s="89" t="s">
        <v>1141</v>
      </c>
      <c r="H2139" s="11">
        <v>26</v>
      </c>
      <c r="I2139" s="12" t="str">
        <f t="shared" si="135"/>
        <v>Lietuvos sporto universitetas</v>
      </c>
    </row>
    <row r="2140" spans="1:9" ht="60">
      <c r="A2140" s="11">
        <v>2138</v>
      </c>
      <c r="B2140" s="18" t="str">
        <f t="shared" si="132"/>
        <v>SVEIKATOS TECHNOLOGIJOS IR BIOTECHNOLOGIJOS</v>
      </c>
      <c r="C2140" s="18" t="str">
        <f t="shared" si="133"/>
        <v>Pažangi medicinos inžinerija ankstyvai diagnostikai ir gydymui</v>
      </c>
      <c r="D2140" s="18" t="str">
        <f t="shared" si="134"/>
        <v>Eksperimentinė plėtra</v>
      </c>
      <c r="E2140" s="55" t="s">
        <v>25</v>
      </c>
      <c r="F2140" s="56" t="s">
        <v>1230</v>
      </c>
      <c r="G2140" s="94" t="s">
        <v>230</v>
      </c>
      <c r="H2140" s="11">
        <v>22</v>
      </c>
      <c r="I2140" s="12" t="str">
        <f t="shared" si="135"/>
        <v>VšĮ Kauno technologijos universitetas</v>
      </c>
    </row>
    <row r="2141" spans="1:9" ht="60">
      <c r="A2141" s="11">
        <v>2139</v>
      </c>
      <c r="B2141" s="18" t="str">
        <f t="shared" si="132"/>
        <v>SVEIKATOS TECHNOLOGIJOS IR BIOTECHNOLOGIJOS</v>
      </c>
      <c r="C2141" s="18" t="str">
        <f t="shared" si="133"/>
        <v>Pažangi medicinos inžinerija ankstyvai diagnostikai ir gydymui</v>
      </c>
      <c r="D2141" s="18" t="str">
        <f t="shared" si="134"/>
        <v>Eksperimentinė plėtra</v>
      </c>
      <c r="E2141" s="55" t="s">
        <v>25</v>
      </c>
      <c r="F2141" s="56" t="s">
        <v>1275</v>
      </c>
      <c r="G2141" s="94" t="s">
        <v>230</v>
      </c>
      <c r="H2141" s="11">
        <v>22</v>
      </c>
      <c r="I2141" s="12" t="str">
        <f t="shared" si="135"/>
        <v>VšĮ Kauno technologijos universitetas</v>
      </c>
    </row>
    <row r="2142" spans="1:9" ht="105">
      <c r="A2142" s="11">
        <v>2140</v>
      </c>
      <c r="B2142" s="18" t="str">
        <f t="shared" si="132"/>
        <v>SVEIKATOS TECHNOLOGIJOS IR BIOTECHNOLOGIJOS</v>
      </c>
      <c r="C2142" s="18" t="str">
        <f t="shared" si="133"/>
        <v>Pažangi medicinos inžinerija ankstyvai diagnostikai ir gydymui</v>
      </c>
      <c r="D2142" s="18" t="str">
        <f t="shared" si="134"/>
        <v>Eksperimentinė plėtra</v>
      </c>
      <c r="E2142" s="46" t="s">
        <v>25</v>
      </c>
      <c r="F2142" s="45" t="s">
        <v>1287</v>
      </c>
      <c r="G2142" s="89" t="s">
        <v>1288</v>
      </c>
      <c r="H2142" s="11">
        <v>33</v>
      </c>
      <c r="I2142" s="12" t="str">
        <f t="shared" si="135"/>
        <v>Vilniaus Gedimino technikos universitetas</v>
      </c>
    </row>
    <row r="2143" spans="1:9" ht="60">
      <c r="A2143" s="11">
        <v>2141</v>
      </c>
      <c r="B2143" s="18" t="str">
        <f t="shared" si="132"/>
        <v>SVEIKATOS TECHNOLOGIJOS IR BIOTECHNOLOGIJOS</v>
      </c>
      <c r="C2143" s="18" t="str">
        <f t="shared" si="133"/>
        <v>Pažangi medicinos inžinerija ankstyvai diagnostikai ir gydymui</v>
      </c>
      <c r="D2143" s="18" t="str">
        <f t="shared" si="134"/>
        <v>Eksperimentinė plėtra</v>
      </c>
      <c r="E2143" s="55" t="s">
        <v>25</v>
      </c>
      <c r="F2143" s="56" t="s">
        <v>1133</v>
      </c>
      <c r="G2143" s="94" t="s">
        <v>230</v>
      </c>
      <c r="H2143" s="11">
        <v>22</v>
      </c>
      <c r="I2143" s="12" t="str">
        <f t="shared" si="135"/>
        <v>VšĮ Kauno technologijos universitetas</v>
      </c>
    </row>
    <row r="2144" spans="1:9" ht="195">
      <c r="A2144" s="11">
        <v>2142</v>
      </c>
      <c r="B2144" s="18" t="str">
        <f t="shared" si="132"/>
        <v>SVEIKATOS TECHNOLOGIJOS IR BIOTECHNOLOGIJOS</v>
      </c>
      <c r="C2144" s="18" t="str">
        <f t="shared" si="133"/>
        <v>Pažangi medicinos inžinerija ankstyvai diagnostikai ir gydymui</v>
      </c>
      <c r="D2144" s="18" t="str">
        <f t="shared" si="134"/>
        <v>Eksperimentinė plėtra</v>
      </c>
      <c r="E2144" s="47" t="s">
        <v>25</v>
      </c>
      <c r="F2144" s="45" t="s">
        <v>1117</v>
      </c>
      <c r="G2144" s="89" t="s">
        <v>1045</v>
      </c>
      <c r="H2144" s="11">
        <v>16</v>
      </c>
      <c r="I2144" s="12" t="str">
        <f t="shared" si="135"/>
        <v>Šiaulių universitetas</v>
      </c>
    </row>
    <row r="2145" spans="1:9" ht="60">
      <c r="A2145" s="11">
        <v>2143</v>
      </c>
      <c r="B2145" s="18" t="str">
        <f t="shared" si="132"/>
        <v>SVEIKATOS TECHNOLOGIJOS IR BIOTECHNOLOGIJOS</v>
      </c>
      <c r="C2145" s="18" t="str">
        <f t="shared" si="133"/>
        <v>Pažangi medicinos inžinerija ankstyvai diagnostikai ir gydymui</v>
      </c>
      <c r="D2145" s="18" t="str">
        <f t="shared" si="134"/>
        <v>Eksperimentinė plėtra</v>
      </c>
      <c r="E2145" s="46" t="s">
        <v>25</v>
      </c>
      <c r="F2145" s="45" t="s">
        <v>1265</v>
      </c>
      <c r="G2145" s="89" t="s">
        <v>303</v>
      </c>
      <c r="H2145" s="11">
        <v>18</v>
      </c>
      <c r="I2145" s="12" t="str">
        <f t="shared" si="135"/>
        <v>Valstybinis mokslinių tyrimų institutas Fizinių ir technologijos mokslų centras</v>
      </c>
    </row>
    <row r="2146" spans="1:9" ht="60">
      <c r="A2146" s="11">
        <v>2144</v>
      </c>
      <c r="B2146" s="18" t="str">
        <f t="shared" si="132"/>
        <v>SVEIKATOS TECHNOLOGIJOS IR BIOTECHNOLOGIJOS</v>
      </c>
      <c r="C2146" s="18" t="str">
        <f t="shared" si="133"/>
        <v>Pažangi medicinos inžinerija ankstyvai diagnostikai ir gydymui</v>
      </c>
      <c r="D2146" s="18" t="str">
        <f t="shared" si="134"/>
        <v>Eksperimentinė plėtra</v>
      </c>
      <c r="E2146" s="46" t="s">
        <v>25</v>
      </c>
      <c r="F2146" s="45" t="s">
        <v>1214</v>
      </c>
      <c r="G2146" s="89" t="s">
        <v>974</v>
      </c>
      <c r="H2146" s="11">
        <v>17</v>
      </c>
      <c r="I2146" s="12" t="str">
        <f t="shared" si="135"/>
        <v>Lietuvos sveikatos mokslų universitetas</v>
      </c>
    </row>
    <row r="2147" spans="1:9" ht="90">
      <c r="A2147" s="11">
        <v>2145</v>
      </c>
      <c r="B2147" s="18" t="str">
        <f t="shared" si="132"/>
        <v>SVEIKATOS TECHNOLOGIJOS IR BIOTECHNOLOGIJOS</v>
      </c>
      <c r="C2147" s="18" t="str">
        <f t="shared" si="133"/>
        <v>Pažangi medicinos inžinerija ankstyvai diagnostikai ir gydymui</v>
      </c>
      <c r="D2147" s="18" t="str">
        <f t="shared" si="134"/>
        <v>Eksperimentinė plėtra</v>
      </c>
      <c r="E2147" s="59" t="s">
        <v>25</v>
      </c>
      <c r="F2147" s="60" t="s">
        <v>1279</v>
      </c>
      <c r="G2147" s="94" t="s">
        <v>230</v>
      </c>
      <c r="H2147" s="11">
        <v>22</v>
      </c>
      <c r="I2147" s="12" t="str">
        <f t="shared" si="135"/>
        <v>VšĮ Kauno technologijos universitetas</v>
      </c>
    </row>
    <row r="2148" spans="1:9" ht="60">
      <c r="A2148" s="11">
        <v>2146</v>
      </c>
      <c r="B2148" s="18" t="str">
        <f t="shared" si="132"/>
        <v>SVEIKATOS TECHNOLOGIJOS IR BIOTECHNOLOGIJOS</v>
      </c>
      <c r="C2148" s="18" t="str">
        <f t="shared" si="133"/>
        <v>Pažangi medicinos inžinerija ankstyvai diagnostikai ir gydymui</v>
      </c>
      <c r="D2148" s="18" t="str">
        <f t="shared" si="134"/>
        <v>Eksperimentinė plėtra</v>
      </c>
      <c r="E2148" s="126" t="s">
        <v>25</v>
      </c>
      <c r="F2148" s="45" t="s">
        <v>975</v>
      </c>
      <c r="G2148" s="89" t="s">
        <v>332</v>
      </c>
      <c r="H2148" s="11">
        <v>18</v>
      </c>
      <c r="I2148" s="12" t="str">
        <f t="shared" si="135"/>
        <v>Valstybinis mokslinių tyrimų institutas Fizinių ir technologijos mokslų centras</v>
      </c>
    </row>
    <row r="2149" spans="1:9" ht="90">
      <c r="A2149" s="11">
        <v>2147</v>
      </c>
      <c r="B2149" s="18" t="str">
        <f t="shared" si="132"/>
        <v>SVEIKATOS TECHNOLOGIJOS IR BIOTECHNOLOGIJOS</v>
      </c>
      <c r="C2149" s="18" t="str">
        <f t="shared" si="133"/>
        <v>Pažangi medicinos inžinerija ankstyvai diagnostikai ir gydymui</v>
      </c>
      <c r="D2149" s="18" t="str">
        <f t="shared" si="134"/>
        <v>Eksperimentinė plėtra</v>
      </c>
      <c r="E2149" s="44" t="s">
        <v>25</v>
      </c>
      <c r="F2149" s="45" t="s">
        <v>1257</v>
      </c>
      <c r="G2149" s="89" t="s">
        <v>1029</v>
      </c>
      <c r="H2149" s="11">
        <v>1</v>
      </c>
      <c r="I2149" s="12" t="str">
        <f t="shared" si="135"/>
        <v>Viešoji įstaiga Socialinių mokslų kolegija</v>
      </c>
    </row>
    <row r="2150" spans="1:9" ht="60">
      <c r="A2150" s="11">
        <v>2148</v>
      </c>
      <c r="B2150" s="18" t="str">
        <f t="shared" si="132"/>
        <v>SVEIKATOS TECHNOLOGIJOS IR BIOTECHNOLOGIJOS</v>
      </c>
      <c r="C2150" s="18" t="str">
        <f t="shared" si="133"/>
        <v>Pažangi medicinos inžinerija ankstyvai diagnostikai ir gydymui</v>
      </c>
      <c r="D2150" s="18" t="str">
        <f t="shared" si="134"/>
        <v>Eksperimentinė plėtra</v>
      </c>
      <c r="E2150" s="46" t="s">
        <v>25</v>
      </c>
      <c r="F2150" s="45" t="s">
        <v>1113</v>
      </c>
      <c r="G2150" s="89" t="s">
        <v>1114</v>
      </c>
      <c r="H2150" s="11">
        <v>9</v>
      </c>
      <c r="I2150" s="12" t="str">
        <f t="shared" si="135"/>
        <v>Šiaulių valstybinė kolegija</v>
      </c>
    </row>
    <row r="2151" spans="1:9" ht="75">
      <c r="A2151" s="11">
        <v>2149</v>
      </c>
      <c r="B2151" s="18" t="str">
        <f t="shared" si="132"/>
        <v>SVEIKATOS TECHNOLOGIJOS IR BIOTECHNOLOGIJOS</v>
      </c>
      <c r="C2151" s="18" t="str">
        <f t="shared" si="133"/>
        <v>Pažangi medicinos inžinerija ankstyvai diagnostikai ir gydymui</v>
      </c>
      <c r="D2151" s="18" t="str">
        <f t="shared" si="134"/>
        <v>Eksperimentinė plėtra</v>
      </c>
      <c r="E2151" s="44" t="s">
        <v>25</v>
      </c>
      <c r="F2151" s="45" t="s">
        <v>1258</v>
      </c>
      <c r="G2151" s="89" t="s">
        <v>1259</v>
      </c>
      <c r="H2151" s="11">
        <v>1</v>
      </c>
      <c r="I2151" s="12" t="str">
        <f t="shared" si="135"/>
        <v>Viešoji įstaiga Socialinių mokslų kolegija</v>
      </c>
    </row>
    <row r="2152" spans="1:9" ht="60">
      <c r="A2152" s="11">
        <v>2150</v>
      </c>
      <c r="B2152" s="18" t="str">
        <f t="shared" si="132"/>
        <v>SVEIKATOS TECHNOLOGIJOS IR BIOTECHNOLOGIJOS</v>
      </c>
      <c r="C2152" s="18" t="str">
        <f t="shared" si="133"/>
        <v>Pažangi medicinos inžinerija ankstyvai diagnostikai ir gydymui</v>
      </c>
      <c r="D2152" s="18" t="str">
        <f t="shared" si="134"/>
        <v>Eksperimentinė plėtra</v>
      </c>
      <c r="E2152" s="46" t="s">
        <v>25</v>
      </c>
      <c r="F2152" s="45" t="s">
        <v>1266</v>
      </c>
      <c r="G2152" s="89" t="s">
        <v>298</v>
      </c>
      <c r="H2152" s="11">
        <v>18</v>
      </c>
      <c r="I2152" s="12" t="str">
        <f t="shared" si="135"/>
        <v>Valstybinis mokslinių tyrimų institutas Fizinių ir technologijos mokslų centras</v>
      </c>
    </row>
    <row r="2153" spans="1:9" ht="60">
      <c r="A2153" s="11">
        <v>2151</v>
      </c>
      <c r="B2153" s="18" t="str">
        <f t="shared" si="132"/>
        <v>SVEIKATOS TECHNOLOGIJOS IR BIOTECHNOLOGIJOS</v>
      </c>
      <c r="C2153" s="18" t="str">
        <f t="shared" si="133"/>
        <v>Pažangi medicinos inžinerija ankstyvai diagnostikai ir gydymui</v>
      </c>
      <c r="D2153" s="18" t="str">
        <f t="shared" si="134"/>
        <v>Eksperimentinė plėtra</v>
      </c>
      <c r="E2153" s="46" t="s">
        <v>25</v>
      </c>
      <c r="F2153" s="45" t="s">
        <v>1264</v>
      </c>
      <c r="G2153" s="89" t="s">
        <v>298</v>
      </c>
      <c r="H2153" s="11">
        <v>18</v>
      </c>
      <c r="I2153" s="12" t="str">
        <f t="shared" si="135"/>
        <v>Valstybinis mokslinių tyrimų institutas Fizinių ir technologijos mokslų centras</v>
      </c>
    </row>
    <row r="2154" spans="1:9" ht="60">
      <c r="A2154" s="11">
        <v>2152</v>
      </c>
      <c r="B2154" s="18" t="str">
        <f t="shared" si="132"/>
        <v>SVEIKATOS TECHNOLOGIJOS IR BIOTECHNOLOGIJOS</v>
      </c>
      <c r="C2154" s="18" t="str">
        <f t="shared" si="133"/>
        <v>Pažangi medicinos inžinerija ankstyvai diagnostikai ir gydymui</v>
      </c>
      <c r="D2154" s="18" t="str">
        <f t="shared" si="134"/>
        <v>Eksperimentinė plėtra</v>
      </c>
      <c r="E2154" s="51" t="s">
        <v>25</v>
      </c>
      <c r="F2154" s="52" t="s">
        <v>1268</v>
      </c>
      <c r="G2154" s="93" t="s">
        <v>965</v>
      </c>
      <c r="H2154" s="11">
        <v>20</v>
      </c>
      <c r="I2154" s="12" t="str">
        <f t="shared" si="135"/>
        <v>Baltijos pažangių technologijų institutas</v>
      </c>
    </row>
    <row r="2155" spans="1:9" ht="120">
      <c r="A2155" s="11">
        <v>2153</v>
      </c>
      <c r="B2155" s="18" t="str">
        <f t="shared" si="132"/>
        <v>SVEIKATOS TECHNOLOGIJOS IR BIOTECHNOLOGIJOS</v>
      </c>
      <c r="C2155" s="18" t="str">
        <f t="shared" si="133"/>
        <v>Pažangi medicinos inžinerija ankstyvai diagnostikai ir gydymui</v>
      </c>
      <c r="D2155" s="18" t="str">
        <f t="shared" si="134"/>
        <v>Eksperimentinė plėtra</v>
      </c>
      <c r="E2155" s="46" t="s">
        <v>25</v>
      </c>
      <c r="F2155" s="45" t="s">
        <v>1263</v>
      </c>
      <c r="G2155" s="89" t="s">
        <v>1209</v>
      </c>
      <c r="H2155" s="11">
        <v>17</v>
      </c>
      <c r="I2155" s="12" t="str">
        <f t="shared" si="135"/>
        <v>Lietuvos sveikatos mokslų universitetas</v>
      </c>
    </row>
    <row r="2156" spans="1:9" ht="60">
      <c r="A2156" s="11">
        <v>2154</v>
      </c>
      <c r="B2156" s="18" t="str">
        <f t="shared" si="132"/>
        <v>SVEIKATOS TECHNOLOGIJOS IR BIOTECHNOLOGIJOS</v>
      </c>
      <c r="C2156" s="18" t="str">
        <f t="shared" si="133"/>
        <v>Pažangi medicinos inžinerija ankstyvai diagnostikai ir gydymui</v>
      </c>
      <c r="D2156" s="18" t="str">
        <f t="shared" si="134"/>
        <v>Eksperimentinė plėtra</v>
      </c>
      <c r="E2156" s="55" t="s">
        <v>25</v>
      </c>
      <c r="F2156" s="56" t="s">
        <v>1274</v>
      </c>
      <c r="G2156" s="94" t="s">
        <v>230</v>
      </c>
      <c r="H2156" s="11">
        <v>22</v>
      </c>
      <c r="I2156" s="12" t="str">
        <f t="shared" si="135"/>
        <v>VšĮ Kauno technologijos universitetas</v>
      </c>
    </row>
    <row r="2157" spans="1:9" ht="150">
      <c r="A2157" s="11">
        <v>2155</v>
      </c>
      <c r="B2157" s="18" t="str">
        <f t="shared" si="132"/>
        <v>SVEIKATOS TECHNOLOGIJOS IR BIOTECHNOLOGIJOS</v>
      </c>
      <c r="C2157" s="18" t="str">
        <f t="shared" si="133"/>
        <v>Pažangi medicinos inžinerija ankstyvai diagnostikai ir gydymui</v>
      </c>
      <c r="D2157" s="18" t="str">
        <f t="shared" si="134"/>
        <v>Eksperimentinė plėtra</v>
      </c>
      <c r="E2157" s="53" t="s">
        <v>25</v>
      </c>
      <c r="F2157" s="54" t="s">
        <v>1273</v>
      </c>
      <c r="G2157" s="94" t="s">
        <v>230</v>
      </c>
      <c r="H2157" s="11">
        <v>22</v>
      </c>
      <c r="I2157" s="12" t="str">
        <f t="shared" si="135"/>
        <v>VšĮ Kauno technologijos universitetas</v>
      </c>
    </row>
    <row r="2158" spans="1:9" ht="180">
      <c r="A2158" s="11">
        <v>2156</v>
      </c>
      <c r="B2158" s="18" t="str">
        <f t="shared" si="132"/>
        <v>SVEIKATOS TECHNOLOGIJOS IR BIOTECHNOLOGIJOS</v>
      </c>
      <c r="C2158" s="18" t="str">
        <f t="shared" si="133"/>
        <v>Pažangi medicinos inžinerija ankstyvai diagnostikai ir gydymui</v>
      </c>
      <c r="D2158" s="18" t="str">
        <f t="shared" si="134"/>
        <v>Eksperimentinė plėtra</v>
      </c>
      <c r="E2158" s="44" t="s">
        <v>25</v>
      </c>
      <c r="F2158" s="45" t="s">
        <v>1261</v>
      </c>
      <c r="G2158" s="89" t="s">
        <v>954</v>
      </c>
      <c r="H2158" s="11">
        <v>8</v>
      </c>
      <c r="I2158" s="12" t="str">
        <f t="shared" si="135"/>
        <v>Valstybinis mokslinių tyrimų institutas Inovatyvios medicinos centras</v>
      </c>
    </row>
    <row r="2159" spans="1:9" ht="75">
      <c r="A2159" s="11">
        <v>2157</v>
      </c>
      <c r="B2159" s="18" t="str">
        <f t="shared" si="132"/>
        <v>SVEIKATOS TECHNOLOGIJOS IR BIOTECHNOLOGIJOS</v>
      </c>
      <c r="C2159" s="18" t="str">
        <f t="shared" si="133"/>
        <v>Pažangi medicinos inžinerija ankstyvai diagnostikai ir gydymui</v>
      </c>
      <c r="D2159" s="18" t="str">
        <f t="shared" si="134"/>
        <v>Eksperimentinė plėtra</v>
      </c>
      <c r="E2159" s="44" t="s">
        <v>25</v>
      </c>
      <c r="F2159" s="45" t="s">
        <v>1262</v>
      </c>
      <c r="G2159" s="89" t="s">
        <v>954</v>
      </c>
      <c r="H2159" s="11">
        <v>8</v>
      </c>
      <c r="I2159" s="12" t="str">
        <f t="shared" si="135"/>
        <v>Valstybinis mokslinių tyrimų institutas Inovatyvios medicinos centras</v>
      </c>
    </row>
    <row r="2160" spans="1:9" ht="60">
      <c r="A2160" s="11">
        <v>2158</v>
      </c>
      <c r="B2160" s="18" t="str">
        <f t="shared" si="132"/>
        <v>SVEIKATOS TECHNOLOGIJOS IR BIOTECHNOLOGIJOS</v>
      </c>
      <c r="C2160" s="18" t="str">
        <f t="shared" si="133"/>
        <v>Pažangi medicinos inžinerija ankstyvai diagnostikai ir gydymui</v>
      </c>
      <c r="D2160" s="18" t="str">
        <f t="shared" si="134"/>
        <v>Eksperimentinė plėtra</v>
      </c>
      <c r="E2160" s="46" t="s">
        <v>25</v>
      </c>
      <c r="F2160" s="45" t="s">
        <v>1286</v>
      </c>
      <c r="G2160" s="89" t="s">
        <v>1245</v>
      </c>
      <c r="H2160" s="11">
        <v>32</v>
      </c>
      <c r="I2160" s="12" t="str">
        <f t="shared" si="135"/>
        <v>Vilniaus universitetas</v>
      </c>
    </row>
    <row r="2161" spans="1:9" ht="90">
      <c r="A2161" s="11">
        <v>2159</v>
      </c>
      <c r="B2161" s="18" t="str">
        <f t="shared" si="132"/>
        <v>SVEIKATOS TECHNOLOGIJOS IR BIOTECHNOLOGIJOS</v>
      </c>
      <c r="C2161" s="18" t="str">
        <f t="shared" si="133"/>
        <v>Pažangi medicinos inžinerija ankstyvai diagnostikai ir gydymui</v>
      </c>
      <c r="D2161" s="18" t="str">
        <f t="shared" si="134"/>
        <v>Eksperimentinė plėtra</v>
      </c>
      <c r="E2161" s="46" t="s">
        <v>25</v>
      </c>
      <c r="F2161" s="45" t="s">
        <v>1282</v>
      </c>
      <c r="G2161" s="89" t="s">
        <v>350</v>
      </c>
      <c r="H2161" s="11">
        <v>31</v>
      </c>
      <c r="I2161" s="12" t="str">
        <f t="shared" si="135"/>
        <v>Vytauto Didžiojo universitetas</v>
      </c>
    </row>
    <row r="2162" spans="1:9" ht="60">
      <c r="A2162" s="11">
        <v>2160</v>
      </c>
      <c r="B2162" s="18" t="str">
        <f t="shared" si="132"/>
        <v>SVEIKATOS TECHNOLOGIJOS IR BIOTECHNOLOGIJOS</v>
      </c>
      <c r="C2162" s="18" t="str">
        <f t="shared" si="133"/>
        <v>Pažangi medicinos inžinerija ankstyvai diagnostikai ir gydymui</v>
      </c>
      <c r="D2162" s="18" t="str">
        <f t="shared" si="134"/>
        <v>Eksperimentinė plėtra</v>
      </c>
      <c r="E2162" s="55" t="s">
        <v>25</v>
      </c>
      <c r="F2162" s="56" t="s">
        <v>1131</v>
      </c>
      <c r="G2162" s="94" t="s">
        <v>230</v>
      </c>
      <c r="H2162" s="11">
        <v>22</v>
      </c>
      <c r="I2162" s="12" t="str">
        <f t="shared" si="135"/>
        <v>VšĮ Kauno technologijos universitetas</v>
      </c>
    </row>
    <row r="2163" spans="1:9" ht="210">
      <c r="A2163" s="11">
        <v>2161</v>
      </c>
      <c r="B2163" s="18" t="str">
        <f t="shared" si="132"/>
        <v>SVEIKATOS TECHNOLOGIJOS IR BIOTECHNOLOGIJOS</v>
      </c>
      <c r="C2163" s="18" t="str">
        <f t="shared" si="133"/>
        <v>Pažangi medicinos inžinerija ankstyvai diagnostikai ir gydymui</v>
      </c>
      <c r="D2163" s="18" t="str">
        <f t="shared" si="134"/>
        <v>Eksperimentinė plėtra</v>
      </c>
      <c r="E2163" s="46" t="s">
        <v>25</v>
      </c>
      <c r="F2163" s="45" t="s">
        <v>1285</v>
      </c>
      <c r="G2163" s="89" t="s">
        <v>1239</v>
      </c>
      <c r="H2163" s="11">
        <v>32</v>
      </c>
      <c r="I2163" s="12" t="str">
        <f t="shared" si="135"/>
        <v>Vilniaus universitetas</v>
      </c>
    </row>
    <row r="2164" spans="1:9" ht="60">
      <c r="A2164" s="11">
        <v>2162</v>
      </c>
      <c r="B2164" s="18" t="str">
        <f t="shared" si="132"/>
        <v>SVEIKATOS TECHNOLOGIJOS IR BIOTECHNOLOGIJOS</v>
      </c>
      <c r="C2164" s="18" t="str">
        <f t="shared" si="133"/>
        <v>Pažangi medicinos inžinerija ankstyvai diagnostikai ir gydymui</v>
      </c>
      <c r="D2164" s="18" t="str">
        <f t="shared" si="134"/>
        <v>Eksperimentinė plėtra</v>
      </c>
      <c r="E2164" s="44" t="s">
        <v>25</v>
      </c>
      <c r="F2164" s="45" t="s">
        <v>1283</v>
      </c>
      <c r="G2164" s="89" t="s">
        <v>360</v>
      </c>
      <c r="H2164" s="11">
        <v>31</v>
      </c>
      <c r="I2164" s="12" t="str">
        <f t="shared" si="135"/>
        <v>Vytauto Didžiojo universitetas</v>
      </c>
    </row>
    <row r="2165" spans="1:9" ht="60">
      <c r="A2165" s="11">
        <v>2163</v>
      </c>
      <c r="B2165" s="18" t="str">
        <f t="shared" si="132"/>
        <v>SVEIKATOS TECHNOLOGIJOS IR BIOTECHNOLOGIJOS</v>
      </c>
      <c r="C2165" s="18" t="str">
        <f t="shared" si="133"/>
        <v>Pažangi medicinos inžinerija ankstyvai diagnostikai ir gydymui</v>
      </c>
      <c r="D2165" s="18" t="str">
        <f t="shared" si="134"/>
        <v>Eksperimentinė plėtra</v>
      </c>
      <c r="E2165" s="119" t="s">
        <v>25</v>
      </c>
      <c r="F2165" s="132" t="s">
        <v>1845</v>
      </c>
      <c r="G2165" s="42" t="s">
        <v>367</v>
      </c>
      <c r="H2165" s="119">
        <v>20</v>
      </c>
      <c r="I2165" s="12" t="str">
        <f t="shared" si="135"/>
        <v>Baltijos pažangių technologijų institutas</v>
      </c>
    </row>
    <row r="2166" spans="1:9" ht="60">
      <c r="A2166" s="11">
        <v>2164</v>
      </c>
      <c r="B2166" s="18" t="str">
        <f t="shared" si="132"/>
        <v>SVEIKATOS TECHNOLOGIJOS IR BIOTECHNOLOGIJOS</v>
      </c>
      <c r="C2166" s="18" t="str">
        <f t="shared" si="133"/>
        <v>Pažangi medicinos inžinerija ankstyvai diagnostikai ir gydymui</v>
      </c>
      <c r="D2166" s="18" t="str">
        <f t="shared" si="134"/>
        <v>Eksperimentinė plėtra</v>
      </c>
      <c r="E2166" s="119" t="s">
        <v>25</v>
      </c>
      <c r="F2166" s="132" t="s">
        <v>1843</v>
      </c>
      <c r="G2166" s="42" t="s">
        <v>367</v>
      </c>
      <c r="H2166" s="119">
        <v>20</v>
      </c>
      <c r="I2166" s="12" t="str">
        <f t="shared" si="135"/>
        <v>Baltijos pažangių technologijų institutas</v>
      </c>
    </row>
    <row r="2167" spans="1:9" ht="60">
      <c r="A2167" s="11">
        <v>2165</v>
      </c>
      <c r="B2167" s="18" t="str">
        <f t="shared" si="132"/>
        <v>SVEIKATOS TECHNOLOGIJOS IR BIOTECHNOLOGIJOS</v>
      </c>
      <c r="C2167" s="18" t="str">
        <f t="shared" si="133"/>
        <v>Pažangi medicinos inžinerija ankstyvai diagnostikai ir gydymui</v>
      </c>
      <c r="D2167" s="18" t="str">
        <f t="shared" si="134"/>
        <v>Eksperimentinė plėtra</v>
      </c>
      <c r="E2167" s="46" t="s">
        <v>25</v>
      </c>
      <c r="F2167" s="45" t="s">
        <v>1111</v>
      </c>
      <c r="G2167" s="89" t="s">
        <v>1112</v>
      </c>
      <c r="H2167" s="11">
        <v>9</v>
      </c>
      <c r="I2167" s="12" t="str">
        <f t="shared" si="135"/>
        <v>Šiaulių valstybinė kolegija</v>
      </c>
    </row>
    <row r="2168" spans="1:9" ht="105">
      <c r="A2168" s="11">
        <v>2166</v>
      </c>
      <c r="B2168" s="18" t="str">
        <f t="shared" si="132"/>
        <v>SVEIKATOS TECHNOLOGIJOS IR BIOTECHNOLOGIJOS</v>
      </c>
      <c r="C2168" s="18" t="str">
        <f t="shared" si="133"/>
        <v>Pažangi medicinos inžinerija ankstyvai diagnostikai ir gydymui</v>
      </c>
      <c r="D2168" s="18" t="str">
        <f t="shared" si="134"/>
        <v>Eksperimentinė plėtra</v>
      </c>
      <c r="E2168" s="46" t="s">
        <v>25</v>
      </c>
      <c r="F2168" s="45" t="s">
        <v>1289</v>
      </c>
      <c r="G2168" s="89" t="s">
        <v>1288</v>
      </c>
      <c r="H2168" s="11">
        <v>33</v>
      </c>
      <c r="I2168" s="12" t="str">
        <f t="shared" si="135"/>
        <v>Vilniaus Gedimino technikos universitetas</v>
      </c>
    </row>
    <row r="2169" spans="1:9" ht="105">
      <c r="A2169" s="11">
        <v>2167</v>
      </c>
      <c r="B2169" s="18" t="str">
        <f t="shared" si="132"/>
        <v>SVEIKATOS TECHNOLOGIJOS IR BIOTECHNOLOGIJOS</v>
      </c>
      <c r="C2169" s="18" t="str">
        <f t="shared" si="133"/>
        <v>Pažangi medicinos inžinerija ankstyvai diagnostikai ir gydymui</v>
      </c>
      <c r="D2169" s="18" t="str">
        <f t="shared" si="134"/>
        <v>Eksperimentinė plėtra</v>
      </c>
      <c r="E2169" s="46" t="s">
        <v>25</v>
      </c>
      <c r="F2169" s="45" t="s">
        <v>1290</v>
      </c>
      <c r="G2169" s="89" t="s">
        <v>1291</v>
      </c>
      <c r="H2169" s="11">
        <v>33</v>
      </c>
      <c r="I2169" s="12" t="str">
        <f t="shared" si="135"/>
        <v>Vilniaus Gedimino technikos universitetas</v>
      </c>
    </row>
    <row r="2170" spans="1:9" ht="105">
      <c r="A2170" s="11">
        <v>2168</v>
      </c>
      <c r="B2170" s="18" t="str">
        <f t="shared" si="132"/>
        <v>SVEIKATOS TECHNOLOGIJOS IR BIOTECHNOLOGIJOS</v>
      </c>
      <c r="C2170" s="18" t="str">
        <f t="shared" si="133"/>
        <v>Pažangi medicinos inžinerija ankstyvai diagnostikai ir gydymui</v>
      </c>
      <c r="D2170" s="18" t="str">
        <f t="shared" si="134"/>
        <v>Eksperimentinė plėtra</v>
      </c>
      <c r="E2170" s="46" t="s">
        <v>25</v>
      </c>
      <c r="F2170" s="45" t="s">
        <v>1292</v>
      </c>
      <c r="G2170" s="89" t="s">
        <v>1291</v>
      </c>
      <c r="H2170" s="11">
        <v>33</v>
      </c>
      <c r="I2170" s="12" t="str">
        <f t="shared" si="135"/>
        <v>Vilniaus Gedimino technikos universitetas</v>
      </c>
    </row>
    <row r="2171" spans="1:9" ht="105">
      <c r="A2171" s="11">
        <v>2169</v>
      </c>
      <c r="B2171" s="18" t="str">
        <f t="shared" si="132"/>
        <v>SVEIKATOS TECHNOLOGIJOS IR BIOTECHNOLOGIJOS</v>
      </c>
      <c r="C2171" s="18" t="str">
        <f t="shared" si="133"/>
        <v>Pažangi medicinos inžinerija ankstyvai diagnostikai ir gydymui</v>
      </c>
      <c r="D2171" s="18" t="str">
        <f t="shared" si="134"/>
        <v>Eksperimentinė plėtra</v>
      </c>
      <c r="E2171" s="46" t="s">
        <v>25</v>
      </c>
      <c r="F2171" s="45" t="s">
        <v>1293</v>
      </c>
      <c r="G2171" s="89" t="s">
        <v>1291</v>
      </c>
      <c r="H2171" s="11">
        <v>33</v>
      </c>
      <c r="I2171" s="12" t="str">
        <f t="shared" si="135"/>
        <v>Vilniaus Gedimino technikos universitetas</v>
      </c>
    </row>
    <row r="2172" spans="1:9" ht="150">
      <c r="A2172" s="11">
        <v>2170</v>
      </c>
      <c r="B2172" s="18" t="str">
        <f t="shared" si="132"/>
        <v>SVEIKATOS TECHNOLOGIJOS IR BIOTECHNOLOGIJOS</v>
      </c>
      <c r="C2172" s="18" t="str">
        <f t="shared" si="133"/>
        <v>Pažangi medicinos inžinerija ankstyvai diagnostikai ir gydymui</v>
      </c>
      <c r="D2172" s="18" t="str">
        <f t="shared" si="134"/>
        <v>Eksperimentinė plėtra</v>
      </c>
      <c r="E2172" s="46" t="s">
        <v>25</v>
      </c>
      <c r="F2172" s="80" t="s">
        <v>1086</v>
      </c>
      <c r="G2172" s="89" t="s">
        <v>1087</v>
      </c>
      <c r="H2172" s="11">
        <v>33</v>
      </c>
      <c r="I2172" s="12" t="str">
        <f t="shared" si="135"/>
        <v>Vilniaus Gedimino technikos universitetas</v>
      </c>
    </row>
    <row r="2173" spans="1:9" ht="135">
      <c r="A2173" s="11">
        <v>2171</v>
      </c>
      <c r="B2173" s="18" t="str">
        <f t="shared" si="132"/>
        <v>SVEIKATOS TECHNOLOGIJOS IR BIOTECHNOLOGIJOS</v>
      </c>
      <c r="C2173" s="18" t="str">
        <f t="shared" si="133"/>
        <v>Pažangi medicinos inžinerija ankstyvai diagnostikai ir gydymui</v>
      </c>
      <c r="D2173" s="18" t="str">
        <f t="shared" si="134"/>
        <v>Eksperimentinė plėtra</v>
      </c>
      <c r="E2173" s="59" t="s">
        <v>25</v>
      </c>
      <c r="F2173" s="60" t="s">
        <v>1278</v>
      </c>
      <c r="G2173" s="94" t="s">
        <v>230</v>
      </c>
      <c r="H2173" s="11">
        <v>22</v>
      </c>
      <c r="I2173" s="12" t="str">
        <f t="shared" si="135"/>
        <v>VšĮ Kauno technologijos universitetas</v>
      </c>
    </row>
    <row r="2174" spans="1:9" ht="90">
      <c r="A2174" s="11">
        <v>2172</v>
      </c>
      <c r="B2174" s="18" t="str">
        <f t="shared" si="132"/>
        <v>SVEIKATOS TECHNOLOGIJOS IR BIOTECHNOLOGIJOS</v>
      </c>
      <c r="C2174" s="18" t="str">
        <f t="shared" si="133"/>
        <v>Pažangi medicinos inžinerija ankstyvai diagnostikai ir gydymui</v>
      </c>
      <c r="D2174" s="18" t="str">
        <f t="shared" si="134"/>
        <v>Eksperimentinė plėtra</v>
      </c>
      <c r="E2174" s="59" t="s">
        <v>25</v>
      </c>
      <c r="F2174" s="60" t="s">
        <v>1277</v>
      </c>
      <c r="G2174" s="94" t="s">
        <v>230</v>
      </c>
      <c r="H2174" s="11">
        <v>22</v>
      </c>
      <c r="I2174" s="12" t="str">
        <f t="shared" si="135"/>
        <v>VšĮ Kauno technologijos universitetas</v>
      </c>
    </row>
    <row r="2175" spans="1:9" ht="120">
      <c r="A2175" s="11">
        <v>2173</v>
      </c>
      <c r="B2175" s="18" t="str">
        <f t="shared" si="132"/>
        <v>SVEIKATOS TECHNOLOGIJOS IR BIOTECHNOLOGIJOS</v>
      </c>
      <c r="C2175" s="18" t="str">
        <f t="shared" si="133"/>
        <v>Pažangi medicinos inžinerija ankstyvai diagnostikai ir gydymui</v>
      </c>
      <c r="D2175" s="18" t="str">
        <f t="shared" si="134"/>
        <v>Eksperimentinė plėtra</v>
      </c>
      <c r="E2175" s="59" t="s">
        <v>25</v>
      </c>
      <c r="F2175" s="60" t="s">
        <v>1280</v>
      </c>
      <c r="G2175" s="94" t="s">
        <v>230</v>
      </c>
      <c r="H2175" s="11">
        <v>22</v>
      </c>
      <c r="I2175" s="12" t="str">
        <f t="shared" si="135"/>
        <v>VšĮ Kauno technologijos universitetas</v>
      </c>
    </row>
    <row r="2176" spans="1:9" ht="75">
      <c r="A2176" s="11">
        <v>2174</v>
      </c>
      <c r="B2176" s="18" t="str">
        <f t="shared" si="132"/>
        <v>SVEIKATOS TECHNOLOGIJOS IR BIOTECHNOLOGIJOS</v>
      </c>
      <c r="C2176" s="18" t="str">
        <f t="shared" si="133"/>
        <v>Pažangi medicinos inžinerija ankstyvai diagnostikai ir gydymui</v>
      </c>
      <c r="D2176" s="18" t="str">
        <f t="shared" si="134"/>
        <v>Eksperimentinė plėtra</v>
      </c>
      <c r="E2176" s="46" t="s">
        <v>25</v>
      </c>
      <c r="F2176" s="45" t="s">
        <v>1152</v>
      </c>
      <c r="G2176" s="89" t="s">
        <v>540</v>
      </c>
      <c r="H2176" s="11">
        <v>33</v>
      </c>
      <c r="I2176" s="12" t="str">
        <f t="shared" si="135"/>
        <v>Vilniaus Gedimino technikos universitetas</v>
      </c>
    </row>
    <row r="2177" spans="1:9" ht="75">
      <c r="A2177" s="11">
        <v>2175</v>
      </c>
      <c r="B2177" s="18" t="str">
        <f t="shared" si="132"/>
        <v>SVEIKATOS TECHNOLOGIJOS IR BIOTECHNOLOGIJOS</v>
      </c>
      <c r="C2177" s="18" t="str">
        <f t="shared" si="133"/>
        <v>Pažangi medicinos inžinerija ankstyvai diagnostikai ir gydymui</v>
      </c>
      <c r="D2177" s="18" t="str">
        <f t="shared" si="134"/>
        <v>Eksperimentinė plėtra</v>
      </c>
      <c r="E2177" s="51" t="s">
        <v>25</v>
      </c>
      <c r="F2177" s="52" t="s">
        <v>1267</v>
      </c>
      <c r="G2177" s="93" t="s">
        <v>1064</v>
      </c>
      <c r="H2177" s="11">
        <v>20</v>
      </c>
      <c r="I2177" s="12" t="str">
        <f t="shared" si="135"/>
        <v>Baltijos pažangių technologijų institutas</v>
      </c>
    </row>
    <row r="2178" spans="1:9" ht="60">
      <c r="A2178" s="11">
        <v>2176</v>
      </c>
      <c r="B2178" s="18" t="str">
        <f t="shared" si="132"/>
        <v>SVEIKATOS TECHNOLOGIJOS IR BIOTECHNOLOGIJOS</v>
      </c>
      <c r="C2178" s="18" t="str">
        <f t="shared" si="133"/>
        <v>Pažangi medicinos inžinerija ankstyvai diagnostikai ir gydymui</v>
      </c>
      <c r="D2178" s="18" t="str">
        <f t="shared" si="134"/>
        <v>Eksperimentinė plėtra</v>
      </c>
      <c r="E2178" s="75" t="s">
        <v>25</v>
      </c>
      <c r="F2178" s="76" t="s">
        <v>1294</v>
      </c>
      <c r="G2178" s="87" t="s">
        <v>1254</v>
      </c>
      <c r="H2178" s="11">
        <v>33</v>
      </c>
      <c r="I2178" s="12" t="str">
        <f t="shared" si="135"/>
        <v>Vilniaus Gedimino technikos universitetas</v>
      </c>
    </row>
    <row r="2179" spans="1:9" ht="60">
      <c r="A2179" s="11">
        <v>2177</v>
      </c>
      <c r="B2179" s="18" t="str">
        <f t="shared" ref="B2179:B2242" si="136">IF(ISBLANK(E2179), ,VLOOKUP(E2179, Kodai,2, FALSE))</f>
        <v>SVEIKATOS TECHNOLOGIJOS IR BIOTECHNOLOGIJOS</v>
      </c>
      <c r="C2179" s="18" t="str">
        <f t="shared" ref="C2179:C2242" si="137">IF(ISBLANK(E2179), ,VLOOKUP(E2179, Kodai,3, FALSE))</f>
        <v>Pažangi medicinos inžinerija ankstyvai diagnostikai ir gydymui</v>
      </c>
      <c r="D2179" s="18" t="str">
        <f t="shared" ref="D2179:D2242" si="138">IF(ISBLANK(E2179), ,VLOOKUP(E2179, Kodai,4, FALSE))</f>
        <v>Eksperimentinė plėtra</v>
      </c>
      <c r="E2179" s="55" t="s">
        <v>25</v>
      </c>
      <c r="F2179" s="56" t="s">
        <v>1224</v>
      </c>
      <c r="G2179" s="94" t="s">
        <v>230</v>
      </c>
      <c r="H2179" s="11">
        <v>22</v>
      </c>
      <c r="I2179" s="12" t="str">
        <f t="shared" ref="I2179:I2242" si="139">IF(ISBLANK(H2179), ,VLOOKUP(H2179, Institucijos,2, FALSE))</f>
        <v>VšĮ Kauno technologijos universitetas</v>
      </c>
    </row>
    <row r="2180" spans="1:9" ht="90">
      <c r="A2180" s="11">
        <v>2178</v>
      </c>
      <c r="B2180" s="18" t="str">
        <f t="shared" si="136"/>
        <v>SVEIKATOS TECHNOLOGIJOS IR BIOTECHNOLOGIJOS</v>
      </c>
      <c r="C2180" s="18" t="str">
        <f t="shared" si="137"/>
        <v>Pažangi medicinos inžinerija ankstyvai diagnostikai ir gydymui</v>
      </c>
      <c r="D2180" s="18" t="str">
        <f t="shared" si="138"/>
        <v>Eksperimentinė plėtra</v>
      </c>
      <c r="E2180" s="44" t="s">
        <v>25</v>
      </c>
      <c r="F2180" s="45" t="s">
        <v>1075</v>
      </c>
      <c r="G2180" s="89" t="s">
        <v>1076</v>
      </c>
      <c r="H2180" s="11">
        <v>26</v>
      </c>
      <c r="I2180" s="12" t="str">
        <f t="shared" si="139"/>
        <v>Lietuvos sporto universitetas</v>
      </c>
    </row>
    <row r="2181" spans="1:9" ht="60">
      <c r="A2181" s="11">
        <v>2179</v>
      </c>
      <c r="B2181" s="18" t="str">
        <f t="shared" si="136"/>
        <v>SVEIKATOS TECHNOLOGIJOS IR BIOTECHNOLOGIJOS</v>
      </c>
      <c r="C2181" s="18" t="str">
        <f t="shared" si="137"/>
        <v>Pažangi medicinos inžinerija ankstyvai diagnostikai ir gydymui</v>
      </c>
      <c r="D2181" s="18" t="str">
        <f t="shared" si="138"/>
        <v>Moksliniai tyrimai</v>
      </c>
      <c r="E2181" s="46" t="s">
        <v>26</v>
      </c>
      <c r="F2181" s="45" t="s">
        <v>1211</v>
      </c>
      <c r="G2181" s="89" t="s">
        <v>974</v>
      </c>
      <c r="H2181" s="11">
        <v>17</v>
      </c>
      <c r="I2181" s="12" t="str">
        <f t="shared" si="139"/>
        <v>Lietuvos sveikatos mokslų universitetas</v>
      </c>
    </row>
    <row r="2182" spans="1:9" ht="90">
      <c r="A2182" s="11">
        <v>2180</v>
      </c>
      <c r="B2182" s="18" t="str">
        <f t="shared" si="136"/>
        <v>SVEIKATOS TECHNOLOGIJOS IR BIOTECHNOLOGIJOS</v>
      </c>
      <c r="C2182" s="18" t="str">
        <f t="shared" si="137"/>
        <v>Pažangi medicinos inžinerija ankstyvai diagnostikai ir gydymui</v>
      </c>
      <c r="D2182" s="18" t="str">
        <f t="shared" si="138"/>
        <v>Moksliniai tyrimai</v>
      </c>
      <c r="E2182" s="44" t="s">
        <v>26</v>
      </c>
      <c r="F2182" s="45" t="s">
        <v>1077</v>
      </c>
      <c r="G2182" s="89" t="s">
        <v>1076</v>
      </c>
      <c r="H2182" s="11">
        <v>26</v>
      </c>
      <c r="I2182" s="12" t="str">
        <f t="shared" si="139"/>
        <v>Lietuvos sporto universitetas</v>
      </c>
    </row>
    <row r="2183" spans="1:9" ht="60">
      <c r="A2183" s="11">
        <v>2181</v>
      </c>
      <c r="B2183" s="18" t="str">
        <f t="shared" si="136"/>
        <v>SVEIKATOS TECHNOLOGIJOS IR BIOTECHNOLOGIJOS</v>
      </c>
      <c r="C2183" s="18" t="str">
        <f t="shared" si="137"/>
        <v>Pažangi medicinos inžinerija ankstyvai diagnostikai ir gydymui</v>
      </c>
      <c r="D2183" s="18" t="str">
        <f t="shared" si="138"/>
        <v>Moksliniai tyrimai</v>
      </c>
      <c r="E2183" s="55" t="s">
        <v>26</v>
      </c>
      <c r="F2183" s="56" t="s">
        <v>1225</v>
      </c>
      <c r="G2183" s="94" t="s">
        <v>230</v>
      </c>
      <c r="H2183" s="11">
        <v>22</v>
      </c>
      <c r="I2183" s="12" t="str">
        <f t="shared" si="139"/>
        <v>VšĮ Kauno technologijos universitetas</v>
      </c>
    </row>
    <row r="2184" spans="1:9" ht="60">
      <c r="A2184" s="11">
        <v>2182</v>
      </c>
      <c r="B2184" s="18" t="str">
        <f t="shared" si="136"/>
        <v>SVEIKATOS TECHNOLOGIJOS IR BIOTECHNOLOGIJOS</v>
      </c>
      <c r="C2184" s="18" t="str">
        <f t="shared" si="137"/>
        <v>Pažangi medicinos inžinerija ankstyvai diagnostikai ir gydymui</v>
      </c>
      <c r="D2184" s="18" t="str">
        <f t="shared" si="138"/>
        <v>Moksliniai tyrimai</v>
      </c>
      <c r="E2184" s="46" t="s">
        <v>26</v>
      </c>
      <c r="F2184" s="45" t="s">
        <v>1175</v>
      </c>
      <c r="G2184" s="89" t="s">
        <v>1062</v>
      </c>
      <c r="H2184" s="11">
        <v>18</v>
      </c>
      <c r="I2184" s="12" t="str">
        <f t="shared" si="139"/>
        <v>Valstybinis mokslinių tyrimų institutas Fizinių ir technologijos mokslų centras</v>
      </c>
    </row>
    <row r="2185" spans="1:9" ht="60">
      <c r="A2185" s="11">
        <v>2183</v>
      </c>
      <c r="B2185" s="18" t="str">
        <f t="shared" si="136"/>
        <v>SVEIKATOS TECHNOLOGIJOS IR BIOTECHNOLOGIJOS</v>
      </c>
      <c r="C2185" s="18" t="str">
        <f t="shared" si="137"/>
        <v>Pažangi medicinos inžinerija ankstyvai diagnostikai ir gydymui</v>
      </c>
      <c r="D2185" s="18" t="str">
        <f t="shared" si="138"/>
        <v>Moksliniai tyrimai</v>
      </c>
      <c r="E2185" s="55" t="s">
        <v>26</v>
      </c>
      <c r="F2185" s="56" t="s">
        <v>1314</v>
      </c>
      <c r="G2185" s="94" t="s">
        <v>230</v>
      </c>
      <c r="H2185" s="11">
        <v>22</v>
      </c>
      <c r="I2185" s="12" t="str">
        <f t="shared" si="139"/>
        <v>VšĮ Kauno technologijos universitetas</v>
      </c>
    </row>
    <row r="2186" spans="1:9" ht="60">
      <c r="A2186" s="11">
        <v>2184</v>
      </c>
      <c r="B2186" s="18" t="str">
        <f t="shared" si="136"/>
        <v>SVEIKATOS TECHNOLOGIJOS IR BIOTECHNOLOGIJOS</v>
      </c>
      <c r="C2186" s="18" t="str">
        <f t="shared" si="137"/>
        <v>Pažangi medicinos inžinerija ankstyvai diagnostikai ir gydymui</v>
      </c>
      <c r="D2186" s="18" t="str">
        <f t="shared" si="138"/>
        <v>Moksliniai tyrimai</v>
      </c>
      <c r="E2186" s="46" t="s">
        <v>26</v>
      </c>
      <c r="F2186" s="45" t="s">
        <v>1216</v>
      </c>
      <c r="G2186" s="89" t="s">
        <v>959</v>
      </c>
      <c r="H2186" s="11">
        <v>18</v>
      </c>
      <c r="I2186" s="12" t="str">
        <f t="shared" si="139"/>
        <v>Valstybinis mokslinių tyrimų institutas Fizinių ir technologijos mokslų centras</v>
      </c>
    </row>
    <row r="2187" spans="1:9" ht="60">
      <c r="A2187" s="11">
        <v>2185</v>
      </c>
      <c r="B2187" s="18" t="str">
        <f t="shared" si="136"/>
        <v>SVEIKATOS TECHNOLOGIJOS IR BIOTECHNOLOGIJOS</v>
      </c>
      <c r="C2187" s="18" t="str">
        <f t="shared" si="137"/>
        <v>Pažangi medicinos inžinerija ankstyvai diagnostikai ir gydymui</v>
      </c>
      <c r="D2187" s="18" t="str">
        <f t="shared" si="138"/>
        <v>Moksliniai tyrimai</v>
      </c>
      <c r="E2187" s="51" t="s">
        <v>26</v>
      </c>
      <c r="F2187" s="52" t="s">
        <v>1311</v>
      </c>
      <c r="G2187" s="93" t="s">
        <v>367</v>
      </c>
      <c r="H2187" s="11">
        <v>20</v>
      </c>
      <c r="I2187" s="12" t="str">
        <f t="shared" si="139"/>
        <v>Baltijos pažangių technologijų institutas</v>
      </c>
    </row>
    <row r="2188" spans="1:9" ht="60">
      <c r="A2188" s="11">
        <v>2186</v>
      </c>
      <c r="B2188" s="18" t="str">
        <f t="shared" si="136"/>
        <v>SVEIKATOS TECHNOLOGIJOS IR BIOTECHNOLOGIJOS</v>
      </c>
      <c r="C2188" s="18" t="str">
        <f t="shared" si="137"/>
        <v>Pažangi medicinos inžinerija ankstyvai diagnostikai ir gydymui</v>
      </c>
      <c r="D2188" s="18" t="str">
        <f t="shared" si="138"/>
        <v>Moksliniai tyrimai</v>
      </c>
      <c r="E2188" s="44" t="s">
        <v>26</v>
      </c>
      <c r="F2188" s="45" t="s">
        <v>1311</v>
      </c>
      <c r="G2188" s="89" t="s">
        <v>1191</v>
      </c>
      <c r="H2188" s="11">
        <v>31</v>
      </c>
      <c r="I2188" s="12" t="str">
        <f t="shared" si="139"/>
        <v>Vytauto Didžiojo universitetas</v>
      </c>
    </row>
    <row r="2189" spans="1:9" ht="75">
      <c r="A2189" s="11">
        <v>2187</v>
      </c>
      <c r="B2189" s="18" t="str">
        <f t="shared" si="136"/>
        <v>SVEIKATOS TECHNOLOGIJOS IR BIOTECHNOLOGIJOS</v>
      </c>
      <c r="C2189" s="18" t="str">
        <f t="shared" si="137"/>
        <v>Pažangi medicinos inžinerija ankstyvai diagnostikai ir gydymui</v>
      </c>
      <c r="D2189" s="18" t="str">
        <f t="shared" si="138"/>
        <v>Moksliniai tyrimai</v>
      </c>
      <c r="E2189" s="46" t="s">
        <v>26</v>
      </c>
      <c r="F2189" s="45" t="s">
        <v>1210</v>
      </c>
      <c r="G2189" s="89" t="s">
        <v>974</v>
      </c>
      <c r="H2189" s="11">
        <v>17</v>
      </c>
      <c r="I2189" s="12" t="str">
        <f t="shared" si="139"/>
        <v>Lietuvos sveikatos mokslų universitetas</v>
      </c>
    </row>
    <row r="2190" spans="1:9" ht="210">
      <c r="A2190" s="11">
        <v>2188</v>
      </c>
      <c r="B2190" s="18" t="str">
        <f t="shared" si="136"/>
        <v>SVEIKATOS TECHNOLOGIJOS IR BIOTECHNOLOGIJOS</v>
      </c>
      <c r="C2190" s="18" t="str">
        <f t="shared" si="137"/>
        <v>Pažangi medicinos inžinerija ankstyvai diagnostikai ir gydymui</v>
      </c>
      <c r="D2190" s="18" t="str">
        <f t="shared" si="138"/>
        <v>Moksliniai tyrimai</v>
      </c>
      <c r="E2190" s="44" t="s">
        <v>26</v>
      </c>
      <c r="F2190" s="45" t="s">
        <v>1295</v>
      </c>
      <c r="G2190" s="89" t="s">
        <v>954</v>
      </c>
      <c r="H2190" s="11">
        <v>8</v>
      </c>
      <c r="I2190" s="12" t="str">
        <f t="shared" si="139"/>
        <v>Valstybinis mokslinių tyrimų institutas Inovatyvios medicinos centras</v>
      </c>
    </row>
    <row r="2191" spans="1:9" ht="75">
      <c r="A2191" s="11">
        <v>2189</v>
      </c>
      <c r="B2191" s="18" t="str">
        <f t="shared" si="136"/>
        <v>SVEIKATOS TECHNOLOGIJOS IR BIOTECHNOLOGIJOS</v>
      </c>
      <c r="C2191" s="18" t="str">
        <f t="shared" si="137"/>
        <v>Pažangi medicinos inžinerija ankstyvai diagnostikai ir gydymui</v>
      </c>
      <c r="D2191" s="18" t="str">
        <f t="shared" si="138"/>
        <v>Moksliniai tyrimai</v>
      </c>
      <c r="E2191" s="59" t="s">
        <v>26</v>
      </c>
      <c r="F2191" s="60" t="s">
        <v>1317</v>
      </c>
      <c r="G2191" s="94" t="s">
        <v>230</v>
      </c>
      <c r="H2191" s="11">
        <v>22</v>
      </c>
      <c r="I2191" s="12" t="str">
        <f t="shared" si="139"/>
        <v>VšĮ Kauno technologijos universitetas</v>
      </c>
    </row>
    <row r="2192" spans="1:9" ht="60">
      <c r="A2192" s="11">
        <v>2190</v>
      </c>
      <c r="B2192" s="18" t="str">
        <f t="shared" si="136"/>
        <v>SVEIKATOS TECHNOLOGIJOS IR BIOTECHNOLOGIJOS</v>
      </c>
      <c r="C2192" s="18" t="str">
        <f t="shared" si="137"/>
        <v>Pažangi medicinos inžinerija ankstyvai diagnostikai ir gydymui</v>
      </c>
      <c r="D2192" s="18" t="str">
        <f t="shared" si="138"/>
        <v>Moksliniai tyrimai</v>
      </c>
      <c r="E2192" s="51" t="s">
        <v>26</v>
      </c>
      <c r="F2192" s="52" t="s">
        <v>1310</v>
      </c>
      <c r="G2192" s="93" t="s">
        <v>367</v>
      </c>
      <c r="H2192" s="11">
        <v>20</v>
      </c>
      <c r="I2192" s="12" t="str">
        <f t="shared" si="139"/>
        <v>Baltijos pažangių technologijų institutas</v>
      </c>
    </row>
    <row r="2193" spans="1:9" ht="60">
      <c r="A2193" s="11">
        <v>2191</v>
      </c>
      <c r="B2193" s="18" t="str">
        <f t="shared" si="136"/>
        <v>SVEIKATOS TECHNOLOGIJOS IR BIOTECHNOLOGIJOS</v>
      </c>
      <c r="C2193" s="18" t="str">
        <f t="shared" si="137"/>
        <v>Pažangi medicinos inžinerija ankstyvai diagnostikai ir gydymui</v>
      </c>
      <c r="D2193" s="18" t="str">
        <f t="shared" si="138"/>
        <v>Moksliniai tyrimai</v>
      </c>
      <c r="E2193" s="44" t="s">
        <v>26</v>
      </c>
      <c r="F2193" s="45" t="s">
        <v>1305</v>
      </c>
      <c r="G2193" s="89" t="s">
        <v>1306</v>
      </c>
      <c r="H2193" s="11">
        <v>17</v>
      </c>
      <c r="I2193" s="12" t="str">
        <f t="shared" si="139"/>
        <v>Lietuvos sveikatos mokslų universitetas</v>
      </c>
    </row>
    <row r="2194" spans="1:9" ht="120">
      <c r="A2194" s="11">
        <v>2192</v>
      </c>
      <c r="B2194" s="18" t="str">
        <f t="shared" si="136"/>
        <v>SVEIKATOS TECHNOLOGIJOS IR BIOTECHNOLOGIJOS</v>
      </c>
      <c r="C2194" s="18" t="str">
        <f t="shared" si="137"/>
        <v>Pažangi medicinos inžinerija ankstyvai diagnostikai ir gydymui</v>
      </c>
      <c r="D2194" s="18" t="str">
        <f t="shared" si="138"/>
        <v>Moksliniai tyrimai</v>
      </c>
      <c r="E2194" s="46" t="s">
        <v>26</v>
      </c>
      <c r="F2194" s="45" t="s">
        <v>1297</v>
      </c>
      <c r="G2194" s="89" t="s">
        <v>1209</v>
      </c>
      <c r="H2194" s="11">
        <v>17</v>
      </c>
      <c r="I2194" s="12" t="str">
        <f t="shared" si="139"/>
        <v>Lietuvos sveikatos mokslų universitetas</v>
      </c>
    </row>
    <row r="2195" spans="1:9" ht="60">
      <c r="A2195" s="11">
        <v>2193</v>
      </c>
      <c r="B2195" s="18" t="str">
        <f t="shared" si="136"/>
        <v>SVEIKATOS TECHNOLOGIJOS IR BIOTECHNOLOGIJOS</v>
      </c>
      <c r="C2195" s="18" t="str">
        <f t="shared" si="137"/>
        <v>Pažangi medicinos inžinerija ankstyvai diagnostikai ir gydymui</v>
      </c>
      <c r="D2195" s="18" t="str">
        <f t="shared" si="138"/>
        <v>Moksliniai tyrimai</v>
      </c>
      <c r="E2195" s="46" t="s">
        <v>26</v>
      </c>
      <c r="F2195" s="45" t="s">
        <v>1212</v>
      </c>
      <c r="G2195" s="89" t="s">
        <v>974</v>
      </c>
      <c r="H2195" s="11">
        <v>17</v>
      </c>
      <c r="I2195" s="12" t="str">
        <f t="shared" si="139"/>
        <v>Lietuvos sveikatos mokslų universitetas</v>
      </c>
    </row>
    <row r="2196" spans="1:9" ht="60">
      <c r="A2196" s="11">
        <v>2194</v>
      </c>
      <c r="B2196" s="18" t="str">
        <f t="shared" si="136"/>
        <v>SVEIKATOS TECHNOLOGIJOS IR BIOTECHNOLOGIJOS</v>
      </c>
      <c r="C2196" s="18" t="str">
        <f t="shared" si="137"/>
        <v>Pažangi medicinos inžinerija ankstyvai diagnostikai ir gydymui</v>
      </c>
      <c r="D2196" s="18" t="str">
        <f t="shared" si="138"/>
        <v>Moksliniai tyrimai</v>
      </c>
      <c r="E2196" s="51" t="s">
        <v>26</v>
      </c>
      <c r="F2196" s="52" t="s">
        <v>1180</v>
      </c>
      <c r="G2196" s="93" t="s">
        <v>376</v>
      </c>
      <c r="H2196" s="11">
        <v>20</v>
      </c>
      <c r="I2196" s="12" t="str">
        <f t="shared" si="139"/>
        <v>Baltijos pažangių technologijų institutas</v>
      </c>
    </row>
    <row r="2197" spans="1:9" ht="60">
      <c r="A2197" s="11">
        <v>2195</v>
      </c>
      <c r="B2197" s="18" t="str">
        <f t="shared" si="136"/>
        <v>SVEIKATOS TECHNOLOGIJOS IR BIOTECHNOLOGIJOS</v>
      </c>
      <c r="C2197" s="18" t="str">
        <f t="shared" si="137"/>
        <v>Pažangi medicinos inžinerija ankstyvai diagnostikai ir gydymui</v>
      </c>
      <c r="D2197" s="18" t="str">
        <f t="shared" si="138"/>
        <v>Moksliniai tyrimai</v>
      </c>
      <c r="E2197" s="51" t="s">
        <v>26</v>
      </c>
      <c r="F2197" s="52" t="s">
        <v>1309</v>
      </c>
      <c r="G2197" s="93" t="s">
        <v>965</v>
      </c>
      <c r="H2197" s="11">
        <v>20</v>
      </c>
      <c r="I2197" s="12" t="str">
        <f t="shared" si="139"/>
        <v>Baltijos pažangių technologijų institutas</v>
      </c>
    </row>
    <row r="2198" spans="1:9" ht="60">
      <c r="A2198" s="11">
        <v>2196</v>
      </c>
      <c r="B2198" s="18" t="str">
        <f t="shared" si="136"/>
        <v>SVEIKATOS TECHNOLOGIJOS IR BIOTECHNOLOGIJOS</v>
      </c>
      <c r="C2198" s="18" t="str">
        <f t="shared" si="137"/>
        <v>Pažangi medicinos inžinerija ankstyvai diagnostikai ir gydymui</v>
      </c>
      <c r="D2198" s="18" t="str">
        <f t="shared" si="138"/>
        <v>Moksliniai tyrimai</v>
      </c>
      <c r="E2198" s="51" t="s">
        <v>26</v>
      </c>
      <c r="F2198" s="52" t="s">
        <v>1312</v>
      </c>
      <c r="G2198" s="93" t="s">
        <v>1070</v>
      </c>
      <c r="H2198" s="11">
        <v>20</v>
      </c>
      <c r="I2198" s="12" t="str">
        <f t="shared" si="139"/>
        <v>Baltijos pažangių technologijų institutas</v>
      </c>
    </row>
    <row r="2199" spans="1:9" ht="60">
      <c r="A2199" s="11">
        <v>2197</v>
      </c>
      <c r="B2199" s="18" t="str">
        <f t="shared" si="136"/>
        <v>SVEIKATOS TECHNOLOGIJOS IR BIOTECHNOLOGIJOS</v>
      </c>
      <c r="C2199" s="18" t="str">
        <f t="shared" si="137"/>
        <v>Pažangi medicinos inžinerija ankstyvai diagnostikai ir gydymui</v>
      </c>
      <c r="D2199" s="18" t="str">
        <f t="shared" si="138"/>
        <v>Moksliniai tyrimai</v>
      </c>
      <c r="E2199" s="51" t="s">
        <v>26</v>
      </c>
      <c r="F2199" s="52" t="s">
        <v>1183</v>
      </c>
      <c r="G2199" s="93" t="s">
        <v>1070</v>
      </c>
      <c r="H2199" s="11">
        <v>20</v>
      </c>
      <c r="I2199" s="12" t="str">
        <f t="shared" si="139"/>
        <v>Baltijos pažangių technologijų institutas</v>
      </c>
    </row>
    <row r="2200" spans="1:9" ht="135">
      <c r="A2200" s="11">
        <v>2198</v>
      </c>
      <c r="B2200" s="18" t="str">
        <f t="shared" si="136"/>
        <v>SVEIKATOS TECHNOLOGIJOS IR BIOTECHNOLOGIJOS</v>
      </c>
      <c r="C2200" s="18" t="str">
        <f t="shared" si="137"/>
        <v>Pažangi medicinos inžinerija ankstyvai diagnostikai ir gydymui</v>
      </c>
      <c r="D2200" s="18" t="str">
        <f t="shared" si="138"/>
        <v>Moksliniai tyrimai</v>
      </c>
      <c r="E2200" s="53" t="s">
        <v>26</v>
      </c>
      <c r="F2200" s="54" t="s">
        <v>1313</v>
      </c>
      <c r="G2200" s="94" t="s">
        <v>230</v>
      </c>
      <c r="H2200" s="11">
        <v>22</v>
      </c>
      <c r="I2200" s="12" t="str">
        <f t="shared" si="139"/>
        <v>VšĮ Kauno technologijos universitetas</v>
      </c>
    </row>
    <row r="2201" spans="1:9" ht="60">
      <c r="A2201" s="11">
        <v>2199</v>
      </c>
      <c r="B2201" s="18" t="str">
        <f t="shared" si="136"/>
        <v>SVEIKATOS TECHNOLOGIJOS IR BIOTECHNOLOGIJOS</v>
      </c>
      <c r="C2201" s="18" t="str">
        <f t="shared" si="137"/>
        <v>Pažangi medicinos inžinerija ankstyvai diagnostikai ir gydymui</v>
      </c>
      <c r="D2201" s="18" t="str">
        <f t="shared" si="138"/>
        <v>Moksliniai tyrimai</v>
      </c>
      <c r="E2201" s="51" t="s">
        <v>26</v>
      </c>
      <c r="F2201" s="52" t="s">
        <v>1220</v>
      </c>
      <c r="G2201" s="93" t="s">
        <v>367</v>
      </c>
      <c r="H2201" s="11">
        <v>20</v>
      </c>
      <c r="I2201" s="12" t="str">
        <f t="shared" si="139"/>
        <v>Baltijos pažangių technologijų institutas</v>
      </c>
    </row>
    <row r="2202" spans="1:9" ht="60">
      <c r="A2202" s="11">
        <v>2200</v>
      </c>
      <c r="B2202" s="18" t="str">
        <f t="shared" si="136"/>
        <v>SVEIKATOS TECHNOLOGIJOS IR BIOTECHNOLOGIJOS</v>
      </c>
      <c r="C2202" s="18" t="str">
        <f t="shared" si="137"/>
        <v>Pažangi medicinos inžinerija ankstyvai diagnostikai ir gydymui</v>
      </c>
      <c r="D2202" s="18" t="str">
        <f t="shared" si="138"/>
        <v>Moksliniai tyrimai</v>
      </c>
      <c r="E2202" s="51" t="s">
        <v>26</v>
      </c>
      <c r="F2202" s="52" t="s">
        <v>1221</v>
      </c>
      <c r="G2202" s="93" t="s">
        <v>367</v>
      </c>
      <c r="H2202" s="11">
        <v>20</v>
      </c>
      <c r="I2202" s="12" t="str">
        <f t="shared" si="139"/>
        <v>Baltijos pažangių technologijų institutas</v>
      </c>
    </row>
    <row r="2203" spans="1:9" ht="60">
      <c r="A2203" s="11">
        <v>2201</v>
      </c>
      <c r="B2203" s="18" t="str">
        <f t="shared" si="136"/>
        <v>SVEIKATOS TECHNOLOGIJOS IR BIOTECHNOLOGIJOS</v>
      </c>
      <c r="C2203" s="18" t="str">
        <f t="shared" si="137"/>
        <v>Pažangi medicinos inžinerija ankstyvai diagnostikai ir gydymui</v>
      </c>
      <c r="D2203" s="18" t="str">
        <f t="shared" si="138"/>
        <v>Moksliniai tyrimai</v>
      </c>
      <c r="E2203" s="51" t="s">
        <v>26</v>
      </c>
      <c r="F2203" s="52" t="s">
        <v>1219</v>
      </c>
      <c r="G2203" s="93" t="s">
        <v>1066</v>
      </c>
      <c r="H2203" s="11">
        <v>20</v>
      </c>
      <c r="I2203" s="12" t="str">
        <f t="shared" si="139"/>
        <v>Baltijos pažangių technologijų institutas</v>
      </c>
    </row>
    <row r="2204" spans="1:9" ht="60">
      <c r="A2204" s="11">
        <v>2202</v>
      </c>
      <c r="B2204" s="18" t="str">
        <f t="shared" si="136"/>
        <v>SVEIKATOS TECHNOLOGIJOS IR BIOTECHNOLOGIJOS</v>
      </c>
      <c r="C2204" s="18" t="str">
        <f t="shared" si="137"/>
        <v>Pažangi medicinos inžinerija ankstyvai diagnostikai ir gydymui</v>
      </c>
      <c r="D2204" s="18" t="str">
        <f t="shared" si="138"/>
        <v>Moksliniai tyrimai</v>
      </c>
      <c r="E2204" s="44" t="s">
        <v>26</v>
      </c>
      <c r="F2204" s="45" t="s">
        <v>1203</v>
      </c>
      <c r="G2204" s="89" t="s">
        <v>360</v>
      </c>
      <c r="H2204" s="11">
        <v>31</v>
      </c>
      <c r="I2204" s="12" t="str">
        <f t="shared" si="139"/>
        <v>Vytauto Didžiojo universitetas</v>
      </c>
    </row>
    <row r="2205" spans="1:9" ht="60">
      <c r="A2205" s="11">
        <v>2203</v>
      </c>
      <c r="B2205" s="18" t="str">
        <f t="shared" si="136"/>
        <v>SVEIKATOS TECHNOLOGIJOS IR BIOTECHNOLOGIJOS</v>
      </c>
      <c r="C2205" s="18" t="str">
        <f t="shared" si="137"/>
        <v>Pažangi medicinos inžinerija ankstyvai diagnostikai ir gydymui</v>
      </c>
      <c r="D2205" s="18" t="str">
        <f t="shared" si="138"/>
        <v>Moksliniai tyrimai</v>
      </c>
      <c r="E2205" s="46" t="s">
        <v>26</v>
      </c>
      <c r="F2205" s="45" t="s">
        <v>1244</v>
      </c>
      <c r="G2205" s="89" t="s">
        <v>1245</v>
      </c>
      <c r="H2205" s="11">
        <v>32</v>
      </c>
      <c r="I2205" s="12" t="str">
        <f t="shared" si="139"/>
        <v>Vilniaus universitetas</v>
      </c>
    </row>
    <row r="2206" spans="1:9" ht="60">
      <c r="A2206" s="11">
        <v>2204</v>
      </c>
      <c r="B2206" s="18" t="str">
        <f t="shared" si="136"/>
        <v>SVEIKATOS TECHNOLOGIJOS IR BIOTECHNOLOGIJOS</v>
      </c>
      <c r="C2206" s="18" t="str">
        <f t="shared" si="137"/>
        <v>Pažangi medicinos inžinerija ankstyvai diagnostikai ir gydymui</v>
      </c>
      <c r="D2206" s="18" t="str">
        <f t="shared" si="138"/>
        <v>Moksliniai tyrimai</v>
      </c>
      <c r="E2206" s="44" t="s">
        <v>26</v>
      </c>
      <c r="F2206" s="45" t="s">
        <v>1320</v>
      </c>
      <c r="G2206" s="89" t="s">
        <v>1245</v>
      </c>
      <c r="H2206" s="11">
        <v>32</v>
      </c>
      <c r="I2206" s="12" t="str">
        <f t="shared" si="139"/>
        <v>Vilniaus universitetas</v>
      </c>
    </row>
    <row r="2207" spans="1:9" ht="60">
      <c r="A2207" s="11">
        <v>2205</v>
      </c>
      <c r="B2207" s="18" t="str">
        <f t="shared" si="136"/>
        <v>SVEIKATOS TECHNOLOGIJOS IR BIOTECHNOLOGIJOS</v>
      </c>
      <c r="C2207" s="18" t="str">
        <f t="shared" si="137"/>
        <v>Pažangi medicinos inžinerija ankstyvai diagnostikai ir gydymui</v>
      </c>
      <c r="D2207" s="18" t="str">
        <f t="shared" si="138"/>
        <v>Moksliniai tyrimai</v>
      </c>
      <c r="E2207" s="44" t="s">
        <v>26</v>
      </c>
      <c r="F2207" s="45" t="s">
        <v>1321</v>
      </c>
      <c r="G2207" s="89" t="s">
        <v>981</v>
      </c>
      <c r="H2207" s="11">
        <v>32</v>
      </c>
      <c r="I2207" s="12" t="str">
        <f t="shared" si="139"/>
        <v>Vilniaus universitetas</v>
      </c>
    </row>
    <row r="2208" spans="1:9" ht="45">
      <c r="A2208" s="11">
        <v>2206</v>
      </c>
      <c r="B2208" s="18" t="str">
        <f t="shared" si="136"/>
        <v>SVEIKATOS TECHNOLOGIJOS IR BIOTECHNOLOGIJOS</v>
      </c>
      <c r="C2208" s="18" t="str">
        <f t="shared" si="137"/>
        <v>Pažangi medicinos inžinerija ankstyvai diagnostikai ir gydymui</v>
      </c>
      <c r="D2208" s="18" t="str">
        <f t="shared" si="138"/>
        <v>Moksliniai tyrimai</v>
      </c>
      <c r="E2208" s="46" t="s">
        <v>26</v>
      </c>
      <c r="F2208" s="45" t="s">
        <v>1084</v>
      </c>
      <c r="G2208" s="89" t="s">
        <v>1085</v>
      </c>
      <c r="H2208" s="11">
        <v>32</v>
      </c>
      <c r="I2208" s="12" t="str">
        <f t="shared" si="139"/>
        <v>Vilniaus universitetas</v>
      </c>
    </row>
    <row r="2209" spans="1:9" ht="75">
      <c r="A2209" s="11">
        <v>2207</v>
      </c>
      <c r="B2209" s="18" t="str">
        <f t="shared" si="136"/>
        <v>SVEIKATOS TECHNOLOGIJOS IR BIOTECHNOLOGIJOS</v>
      </c>
      <c r="C2209" s="18" t="str">
        <f t="shared" si="137"/>
        <v>Pažangi medicinos inžinerija ankstyvai diagnostikai ir gydymui</v>
      </c>
      <c r="D2209" s="18" t="str">
        <f t="shared" si="138"/>
        <v>Moksliniai tyrimai</v>
      </c>
      <c r="E2209" s="44" t="s">
        <v>26</v>
      </c>
      <c r="F2209" s="45" t="s">
        <v>1078</v>
      </c>
      <c r="G2209" s="89" t="s">
        <v>1079</v>
      </c>
      <c r="H2209" s="11">
        <v>26</v>
      </c>
      <c r="I2209" s="12" t="str">
        <f t="shared" si="139"/>
        <v>Lietuvos sporto universitetas</v>
      </c>
    </row>
    <row r="2210" spans="1:9" ht="60">
      <c r="A2210" s="11">
        <v>2208</v>
      </c>
      <c r="B2210" s="18" t="str">
        <f t="shared" si="136"/>
        <v>SVEIKATOS TECHNOLOGIJOS IR BIOTECHNOLOGIJOS</v>
      </c>
      <c r="C2210" s="18" t="str">
        <f t="shared" si="137"/>
        <v>Pažangi medicinos inžinerija ankstyvai diagnostikai ir gydymui</v>
      </c>
      <c r="D2210" s="18" t="str">
        <f t="shared" si="138"/>
        <v>Moksliniai tyrimai</v>
      </c>
      <c r="E2210" s="44" t="s">
        <v>26</v>
      </c>
      <c r="F2210" s="45" t="s">
        <v>1307</v>
      </c>
      <c r="G2210" s="89" t="s">
        <v>1306</v>
      </c>
      <c r="H2210" s="11">
        <v>17</v>
      </c>
      <c r="I2210" s="12" t="str">
        <f t="shared" si="139"/>
        <v>Lietuvos sveikatos mokslų universitetas</v>
      </c>
    </row>
    <row r="2211" spans="1:9" ht="75">
      <c r="A2211" s="11">
        <v>2209</v>
      </c>
      <c r="B2211" s="18" t="str">
        <f t="shared" si="136"/>
        <v>SVEIKATOS TECHNOLOGIJOS IR BIOTECHNOLOGIJOS</v>
      </c>
      <c r="C2211" s="18" t="str">
        <f t="shared" si="137"/>
        <v>Pažangi medicinos inžinerija ankstyvai diagnostikai ir gydymui</v>
      </c>
      <c r="D2211" s="18" t="str">
        <f t="shared" si="138"/>
        <v>Moksliniai tyrimai</v>
      </c>
      <c r="E2211" s="44" t="s">
        <v>26</v>
      </c>
      <c r="F2211" s="45" t="s">
        <v>1164</v>
      </c>
      <c r="G2211" s="89" t="s">
        <v>1049</v>
      </c>
      <c r="H2211" s="11">
        <v>17</v>
      </c>
      <c r="I2211" s="12" t="str">
        <f t="shared" si="139"/>
        <v>Lietuvos sveikatos mokslų universitetas</v>
      </c>
    </row>
    <row r="2212" spans="1:9" ht="135">
      <c r="A2212" s="11">
        <v>2210</v>
      </c>
      <c r="B2212" s="18" t="str">
        <f t="shared" si="136"/>
        <v>SVEIKATOS TECHNOLOGIJOS IR BIOTECHNOLOGIJOS</v>
      </c>
      <c r="C2212" s="18" t="str">
        <f t="shared" si="137"/>
        <v>Pažangi medicinos inžinerija ankstyvai diagnostikai ir gydymui</v>
      </c>
      <c r="D2212" s="18" t="str">
        <f t="shared" si="138"/>
        <v>Moksliniai tyrimai</v>
      </c>
      <c r="E2212" s="55" t="s">
        <v>26</v>
      </c>
      <c r="F2212" s="56" t="s">
        <v>1319</v>
      </c>
      <c r="G2212" s="94" t="s">
        <v>230</v>
      </c>
      <c r="H2212" s="11">
        <v>22</v>
      </c>
      <c r="I2212" s="12" t="str">
        <f t="shared" si="139"/>
        <v>VšĮ Kauno technologijos universitetas</v>
      </c>
    </row>
    <row r="2213" spans="1:9" ht="60">
      <c r="A2213" s="11">
        <v>2211</v>
      </c>
      <c r="B2213" s="18" t="str">
        <f t="shared" si="136"/>
        <v>SVEIKATOS TECHNOLOGIJOS IR BIOTECHNOLOGIJOS</v>
      </c>
      <c r="C2213" s="18" t="str">
        <f t="shared" si="137"/>
        <v>Pažangi medicinos inžinerija ankstyvai diagnostikai ir gydymui</v>
      </c>
      <c r="D2213" s="18" t="str">
        <f t="shared" si="138"/>
        <v>Moksliniai tyrimai</v>
      </c>
      <c r="E2213" s="55" t="s">
        <v>26</v>
      </c>
      <c r="F2213" s="56" t="s">
        <v>1184</v>
      </c>
      <c r="G2213" s="94" t="s">
        <v>230</v>
      </c>
      <c r="H2213" s="11">
        <v>22</v>
      </c>
      <c r="I2213" s="12" t="str">
        <f t="shared" si="139"/>
        <v>VšĮ Kauno technologijos universitetas</v>
      </c>
    </row>
    <row r="2214" spans="1:9" ht="165">
      <c r="A2214" s="11">
        <v>2212</v>
      </c>
      <c r="B2214" s="18" t="str">
        <f t="shared" si="136"/>
        <v>SVEIKATOS TECHNOLOGIJOS IR BIOTECHNOLOGIJOS</v>
      </c>
      <c r="C2214" s="18" t="str">
        <f t="shared" si="137"/>
        <v>Pažangi medicinos inžinerija ankstyvai diagnostikai ir gydymui</v>
      </c>
      <c r="D2214" s="18" t="str">
        <f t="shared" si="138"/>
        <v>Moksliniai tyrimai</v>
      </c>
      <c r="E2214" s="44" t="s">
        <v>26</v>
      </c>
      <c r="F2214" s="45" t="s">
        <v>1296</v>
      </c>
      <c r="G2214" s="89" t="s">
        <v>954</v>
      </c>
      <c r="H2214" s="11">
        <v>8</v>
      </c>
      <c r="I2214" s="12" t="str">
        <f t="shared" si="139"/>
        <v>Valstybinis mokslinių tyrimų institutas Inovatyvios medicinos centras</v>
      </c>
    </row>
    <row r="2215" spans="1:9" ht="60">
      <c r="A2215" s="11">
        <v>2213</v>
      </c>
      <c r="B2215" s="18" t="str">
        <f t="shared" si="136"/>
        <v>SVEIKATOS TECHNOLOGIJOS IR BIOTECHNOLOGIJOS</v>
      </c>
      <c r="C2215" s="18" t="str">
        <f t="shared" si="137"/>
        <v>Pažangi medicinos inžinerija ankstyvai diagnostikai ir gydymui</v>
      </c>
      <c r="D2215" s="18" t="str">
        <f t="shared" si="138"/>
        <v>Moksliniai tyrimai</v>
      </c>
      <c r="E2215" s="44" t="s">
        <v>26</v>
      </c>
      <c r="F2215" s="45" t="s">
        <v>1298</v>
      </c>
      <c r="G2215" s="89" t="s">
        <v>1299</v>
      </c>
      <c r="H2215" s="11">
        <v>17</v>
      </c>
      <c r="I2215" s="12" t="str">
        <f t="shared" si="139"/>
        <v>Lietuvos sveikatos mokslų universitetas</v>
      </c>
    </row>
    <row r="2216" spans="1:9" ht="60">
      <c r="A2216" s="11">
        <v>2214</v>
      </c>
      <c r="B2216" s="18" t="str">
        <f t="shared" si="136"/>
        <v>SVEIKATOS TECHNOLOGIJOS IR BIOTECHNOLOGIJOS</v>
      </c>
      <c r="C2216" s="18" t="str">
        <f t="shared" si="137"/>
        <v>Pažangi medicinos inžinerija ankstyvai diagnostikai ir gydymui</v>
      </c>
      <c r="D2216" s="18" t="str">
        <f t="shared" si="138"/>
        <v>Moksliniai tyrimai</v>
      </c>
      <c r="E2216" s="55" t="s">
        <v>26</v>
      </c>
      <c r="F2216" s="56" t="s">
        <v>1231</v>
      </c>
      <c r="G2216" s="94" t="s">
        <v>230</v>
      </c>
      <c r="H2216" s="11">
        <v>22</v>
      </c>
      <c r="I2216" s="12" t="str">
        <f t="shared" si="139"/>
        <v>VšĮ Kauno technologijos universitetas</v>
      </c>
    </row>
    <row r="2217" spans="1:9" ht="90">
      <c r="A2217" s="11">
        <v>2215</v>
      </c>
      <c r="B2217" s="18" t="str">
        <f t="shared" si="136"/>
        <v>SVEIKATOS TECHNOLOGIJOS IR BIOTECHNOLOGIJOS</v>
      </c>
      <c r="C2217" s="18" t="str">
        <f t="shared" si="137"/>
        <v>Pažangi medicinos inžinerija ankstyvai diagnostikai ir gydymui</v>
      </c>
      <c r="D2217" s="18" t="str">
        <f t="shared" si="138"/>
        <v>Moksliniai tyrimai</v>
      </c>
      <c r="E2217" s="126" t="s">
        <v>26</v>
      </c>
      <c r="F2217" s="52" t="s">
        <v>992</v>
      </c>
      <c r="G2217" s="89" t="s">
        <v>993</v>
      </c>
      <c r="H2217" s="11">
        <v>17</v>
      </c>
      <c r="I2217" s="12" t="str">
        <f t="shared" si="139"/>
        <v>Lietuvos sveikatos mokslų universitetas</v>
      </c>
    </row>
    <row r="2218" spans="1:9" ht="75">
      <c r="A2218" s="11">
        <v>2216</v>
      </c>
      <c r="B2218" s="18" t="str">
        <f t="shared" si="136"/>
        <v>SVEIKATOS TECHNOLOGIJOS IR BIOTECHNOLOGIJOS</v>
      </c>
      <c r="C2218" s="18" t="str">
        <f t="shared" si="137"/>
        <v>Pažangi medicinos inžinerija ankstyvai diagnostikai ir gydymui</v>
      </c>
      <c r="D2218" s="18" t="str">
        <f t="shared" si="138"/>
        <v>Moksliniai tyrimai</v>
      </c>
      <c r="E2218" s="126" t="s">
        <v>26</v>
      </c>
      <c r="F2218" s="45" t="s">
        <v>1006</v>
      </c>
      <c r="G2218" s="89" t="s">
        <v>1007</v>
      </c>
      <c r="H2218" s="11">
        <v>17</v>
      </c>
      <c r="I2218" s="12" t="str">
        <f t="shared" si="139"/>
        <v>Lietuvos sveikatos mokslų universitetas</v>
      </c>
    </row>
    <row r="2219" spans="1:9" ht="120">
      <c r="A2219" s="11">
        <v>2217</v>
      </c>
      <c r="B2219" s="18" t="str">
        <f t="shared" si="136"/>
        <v>SVEIKATOS TECHNOLOGIJOS IR BIOTECHNOLOGIJOS</v>
      </c>
      <c r="C2219" s="18" t="str">
        <f t="shared" si="137"/>
        <v>Pažangi medicinos inžinerija ankstyvai diagnostikai ir gydymui</v>
      </c>
      <c r="D2219" s="18" t="str">
        <f t="shared" si="138"/>
        <v>Moksliniai tyrimai</v>
      </c>
      <c r="E2219" s="46" t="s">
        <v>26</v>
      </c>
      <c r="F2219" s="45" t="s">
        <v>1241</v>
      </c>
      <c r="G2219" s="89" t="s">
        <v>1242</v>
      </c>
      <c r="H2219" s="11">
        <v>32</v>
      </c>
      <c r="I2219" s="12" t="str">
        <f t="shared" si="139"/>
        <v>Vilniaus universitetas</v>
      </c>
    </row>
    <row r="2220" spans="1:9" ht="90">
      <c r="A2220" s="11">
        <v>2218</v>
      </c>
      <c r="B2220" s="18" t="str">
        <f t="shared" si="136"/>
        <v>SVEIKATOS TECHNOLOGIJOS IR BIOTECHNOLOGIJOS</v>
      </c>
      <c r="C2220" s="18" t="str">
        <f t="shared" si="137"/>
        <v>Pažangi medicinos inžinerija ankstyvai diagnostikai ir gydymui</v>
      </c>
      <c r="D2220" s="18" t="str">
        <f t="shared" si="138"/>
        <v>Moksliniai tyrimai</v>
      </c>
      <c r="E2220" s="46" t="s">
        <v>26</v>
      </c>
      <c r="F2220" s="96" t="s">
        <v>1322</v>
      </c>
      <c r="G2220" s="45" t="s">
        <v>1323</v>
      </c>
      <c r="H2220" s="11">
        <v>33</v>
      </c>
      <c r="I2220" s="12" t="str">
        <f t="shared" si="139"/>
        <v>Vilniaus Gedimino technikos universitetas</v>
      </c>
    </row>
    <row r="2221" spans="1:9" ht="60">
      <c r="A2221" s="11">
        <v>2219</v>
      </c>
      <c r="B2221" s="18" t="str">
        <f t="shared" si="136"/>
        <v>SVEIKATOS TECHNOLOGIJOS IR BIOTECHNOLOGIJOS</v>
      </c>
      <c r="C2221" s="18" t="str">
        <f t="shared" si="137"/>
        <v>Pažangi medicinos inžinerija ankstyvai diagnostikai ir gydymui</v>
      </c>
      <c r="D2221" s="18" t="str">
        <f t="shared" si="138"/>
        <v>Moksliniai tyrimai</v>
      </c>
      <c r="E2221" s="44" t="s">
        <v>26</v>
      </c>
      <c r="F2221" s="45" t="s">
        <v>1246</v>
      </c>
      <c r="G2221" s="89" t="s">
        <v>1247</v>
      </c>
      <c r="H2221" s="11">
        <v>32</v>
      </c>
      <c r="I2221" s="12" t="str">
        <f t="shared" si="139"/>
        <v>Vilniaus universitetas</v>
      </c>
    </row>
    <row r="2222" spans="1:9" ht="90">
      <c r="A2222" s="11">
        <v>2220</v>
      </c>
      <c r="B2222" s="18" t="str">
        <f t="shared" si="136"/>
        <v>SVEIKATOS TECHNOLOGIJOS IR BIOTECHNOLOGIJOS</v>
      </c>
      <c r="C2222" s="18" t="str">
        <f t="shared" si="137"/>
        <v>Pažangi medicinos inžinerija ankstyvai diagnostikai ir gydymui</v>
      </c>
      <c r="D2222" s="18" t="str">
        <f t="shared" si="138"/>
        <v>Moksliniai tyrimai</v>
      </c>
      <c r="E2222" s="59" t="s">
        <v>26</v>
      </c>
      <c r="F2222" s="60" t="s">
        <v>1316</v>
      </c>
      <c r="G2222" s="94" t="s">
        <v>230</v>
      </c>
      <c r="H2222" s="11">
        <v>22</v>
      </c>
      <c r="I2222" s="12" t="str">
        <f t="shared" si="139"/>
        <v>VšĮ Kauno technologijos universitetas</v>
      </c>
    </row>
    <row r="2223" spans="1:9" ht="60">
      <c r="A2223" s="11">
        <v>2221</v>
      </c>
      <c r="B2223" s="18" t="str">
        <f t="shared" si="136"/>
        <v>SVEIKATOS TECHNOLOGIJOS IR BIOTECHNOLOGIJOS</v>
      </c>
      <c r="C2223" s="18" t="str">
        <f t="shared" si="137"/>
        <v>Pažangi medicinos inžinerija ankstyvai diagnostikai ir gydymui</v>
      </c>
      <c r="D2223" s="18" t="str">
        <f t="shared" si="138"/>
        <v>Moksliniai tyrimai</v>
      </c>
      <c r="E2223" s="59" t="s">
        <v>26</v>
      </c>
      <c r="F2223" s="60" t="s">
        <v>1315</v>
      </c>
      <c r="G2223" s="94" t="s">
        <v>230</v>
      </c>
      <c r="H2223" s="11">
        <v>22</v>
      </c>
      <c r="I2223" s="12" t="str">
        <f t="shared" si="139"/>
        <v>VšĮ Kauno technologijos universitetas</v>
      </c>
    </row>
    <row r="2224" spans="1:9" ht="135">
      <c r="A2224" s="11">
        <v>2222</v>
      </c>
      <c r="B2224" s="18" t="str">
        <f t="shared" si="136"/>
        <v>SVEIKATOS TECHNOLOGIJOS IR BIOTECHNOLOGIJOS</v>
      </c>
      <c r="C2224" s="18" t="str">
        <f t="shared" si="137"/>
        <v>Pažangi medicinos inžinerija ankstyvai diagnostikai ir gydymui</v>
      </c>
      <c r="D2224" s="18" t="str">
        <f t="shared" si="138"/>
        <v>Moksliniai tyrimai</v>
      </c>
      <c r="E2224" s="59" t="s">
        <v>26</v>
      </c>
      <c r="F2224" s="60" t="s">
        <v>1318</v>
      </c>
      <c r="G2224" s="94" t="s">
        <v>230</v>
      </c>
      <c r="H2224" s="11">
        <v>22</v>
      </c>
      <c r="I2224" s="12" t="str">
        <f t="shared" si="139"/>
        <v>VšĮ Kauno technologijos universitetas</v>
      </c>
    </row>
    <row r="2225" spans="1:9" ht="75">
      <c r="A2225" s="11">
        <v>2223</v>
      </c>
      <c r="B2225" s="18" t="str">
        <f t="shared" si="136"/>
        <v>SVEIKATOS TECHNOLOGIJOS IR BIOTECHNOLOGIJOS</v>
      </c>
      <c r="C2225" s="18" t="str">
        <f t="shared" si="137"/>
        <v>Pažangi medicinos inžinerija ankstyvai diagnostikai ir gydymui</v>
      </c>
      <c r="D2225" s="18" t="str">
        <f t="shared" si="138"/>
        <v>Moksliniai tyrimai</v>
      </c>
      <c r="E2225" s="51" t="s">
        <v>26</v>
      </c>
      <c r="F2225" s="52" t="s">
        <v>1308</v>
      </c>
      <c r="G2225" s="93" t="s">
        <v>1064</v>
      </c>
      <c r="H2225" s="11">
        <v>20</v>
      </c>
      <c r="I2225" s="12" t="str">
        <f t="shared" si="139"/>
        <v>Baltijos pažangių technologijų institutas</v>
      </c>
    </row>
    <row r="2226" spans="1:9" ht="75">
      <c r="A2226" s="11">
        <v>2224</v>
      </c>
      <c r="B2226" s="18" t="str">
        <f t="shared" si="136"/>
        <v>SVEIKATOS TECHNOLOGIJOS IR BIOTECHNOLOGIJOS</v>
      </c>
      <c r="C2226" s="18" t="str">
        <f t="shared" si="137"/>
        <v>Pažangi medicinos inžinerija ankstyvai diagnostikai ir gydymui</v>
      </c>
      <c r="D2226" s="18" t="str">
        <f t="shared" si="138"/>
        <v>Techninė galimybių studija</v>
      </c>
      <c r="E2226" s="44" t="s">
        <v>24</v>
      </c>
      <c r="F2226" s="45" t="s">
        <v>1217</v>
      </c>
      <c r="G2226" s="89" t="s">
        <v>324</v>
      </c>
      <c r="H2226" s="11">
        <v>18</v>
      </c>
      <c r="I2226" s="12" t="str">
        <f t="shared" si="139"/>
        <v>Valstybinis mokslinių tyrimų institutas Fizinių ir technologijos mokslų centras</v>
      </c>
    </row>
    <row r="2227" spans="1:9" ht="90">
      <c r="A2227" s="11">
        <v>2225</v>
      </c>
      <c r="B2227" s="18" t="str">
        <f t="shared" si="136"/>
        <v>SVEIKATOS TECHNOLOGIJOS IR BIOTECHNOLOGIJOS</v>
      </c>
      <c r="C2227" s="18" t="str">
        <f t="shared" si="137"/>
        <v>Pažangi medicinos inžinerija ankstyvai diagnostikai ir gydymui</v>
      </c>
      <c r="D2227" s="18" t="str">
        <f t="shared" si="138"/>
        <v>Techninė galimybių studija</v>
      </c>
      <c r="E2227" s="55" t="s">
        <v>24</v>
      </c>
      <c r="F2227" s="56" t="s">
        <v>1227</v>
      </c>
      <c r="G2227" s="94" t="s">
        <v>230</v>
      </c>
      <c r="H2227" s="11">
        <v>22</v>
      </c>
      <c r="I2227" s="12" t="str">
        <f t="shared" si="139"/>
        <v>VšĮ Kauno technologijos universitetas</v>
      </c>
    </row>
    <row r="2228" spans="1:9" ht="75">
      <c r="A2228" s="11">
        <v>2226</v>
      </c>
      <c r="B2228" s="18" t="str">
        <f t="shared" si="136"/>
        <v>SVEIKATOS TECHNOLOGIJOS IR BIOTECHNOLOGIJOS</v>
      </c>
      <c r="C2228" s="18" t="str">
        <f t="shared" si="137"/>
        <v>Pažangi medicinos inžinerija ankstyvai diagnostikai ir gydymui</v>
      </c>
      <c r="D2228" s="18" t="str">
        <f t="shared" si="138"/>
        <v>Techninė galimybių studija</v>
      </c>
      <c r="E2228" s="55" t="s">
        <v>24</v>
      </c>
      <c r="F2228" s="56" t="s">
        <v>1226</v>
      </c>
      <c r="G2228" s="94" t="s">
        <v>230</v>
      </c>
      <c r="H2228" s="11">
        <v>22</v>
      </c>
      <c r="I2228" s="12" t="str">
        <f t="shared" si="139"/>
        <v>VšĮ Kauno technologijos universitetas</v>
      </c>
    </row>
    <row r="2229" spans="1:9" ht="90">
      <c r="A2229" s="11">
        <v>2227</v>
      </c>
      <c r="B2229" s="18" t="str">
        <f t="shared" si="136"/>
        <v>SVEIKATOS TECHNOLOGIJOS IR BIOTECHNOLOGIJOS</v>
      </c>
      <c r="C2229" s="18" t="str">
        <f t="shared" si="137"/>
        <v>Pažangi medicinos inžinerija ankstyvai diagnostikai ir gydymui</v>
      </c>
      <c r="D2229" s="18" t="str">
        <f t="shared" si="138"/>
        <v>Techninė galimybių studija</v>
      </c>
      <c r="E2229" s="55" t="s">
        <v>24</v>
      </c>
      <c r="F2229" s="56" t="s">
        <v>1228</v>
      </c>
      <c r="G2229" s="94" t="s">
        <v>230</v>
      </c>
      <c r="H2229" s="11">
        <v>22</v>
      </c>
      <c r="I2229" s="12" t="str">
        <f t="shared" si="139"/>
        <v>VšĮ Kauno technologijos universitetas</v>
      </c>
    </row>
    <row r="2230" spans="1:9" ht="120">
      <c r="A2230" s="11">
        <v>2228</v>
      </c>
      <c r="B2230" s="18" t="str">
        <f t="shared" si="136"/>
        <v>SVEIKATOS TECHNOLOGIJOS IR BIOTECHNOLOGIJOS</v>
      </c>
      <c r="C2230" s="18" t="str">
        <f t="shared" si="137"/>
        <v>Pažangi medicinos inžinerija ankstyvai diagnostikai ir gydymui</v>
      </c>
      <c r="D2230" s="18" t="str">
        <f t="shared" si="138"/>
        <v>Techninė galimybių studija</v>
      </c>
      <c r="E2230" s="46" t="s">
        <v>24</v>
      </c>
      <c r="F2230" s="45" t="s">
        <v>1208</v>
      </c>
      <c r="G2230" s="89" t="s">
        <v>1209</v>
      </c>
      <c r="H2230" s="11">
        <v>17</v>
      </c>
      <c r="I2230" s="12" t="str">
        <f t="shared" si="139"/>
        <v>Lietuvos sveikatos mokslų universitetas</v>
      </c>
    </row>
    <row r="2231" spans="1:9" ht="60">
      <c r="A2231" s="11">
        <v>2229</v>
      </c>
      <c r="B2231" s="18" t="str">
        <f t="shared" si="136"/>
        <v>SVEIKATOS TECHNOLOGIJOS IR BIOTECHNOLOGIJOS</v>
      </c>
      <c r="C2231" s="18" t="str">
        <f t="shared" si="137"/>
        <v>Pažangi medicinos inžinerija ankstyvai diagnostikai ir gydymui</v>
      </c>
      <c r="D2231" s="18" t="str">
        <f t="shared" si="138"/>
        <v>Techninė galimybių studija</v>
      </c>
      <c r="E2231" s="46" t="s">
        <v>24</v>
      </c>
      <c r="F2231" s="45" t="s">
        <v>1216</v>
      </c>
      <c r="G2231" s="89" t="s">
        <v>959</v>
      </c>
      <c r="H2231" s="11">
        <v>18</v>
      </c>
      <c r="I2231" s="12" t="str">
        <f t="shared" si="139"/>
        <v>Valstybinis mokslinių tyrimų institutas Fizinių ir technologijos mokslų centras</v>
      </c>
    </row>
    <row r="2232" spans="1:9" ht="60">
      <c r="A2232" s="11">
        <v>2230</v>
      </c>
      <c r="B2232" s="18" t="str">
        <f t="shared" si="136"/>
        <v>SVEIKATOS TECHNOLOGIJOS IR BIOTECHNOLOGIJOS</v>
      </c>
      <c r="C2232" s="18" t="str">
        <f t="shared" si="137"/>
        <v>Pažangi medicinos inžinerija ankstyvai diagnostikai ir gydymui</v>
      </c>
      <c r="D2232" s="18" t="str">
        <f t="shared" si="138"/>
        <v>Techninė galimybių studija</v>
      </c>
      <c r="E2232" s="55" t="s">
        <v>24</v>
      </c>
      <c r="F2232" s="56" t="s">
        <v>1074</v>
      </c>
      <c r="G2232" s="94" t="s">
        <v>230</v>
      </c>
      <c r="H2232" s="11">
        <v>22</v>
      </c>
      <c r="I2232" s="12" t="str">
        <f t="shared" si="139"/>
        <v>VšĮ Kauno technologijos universitetas</v>
      </c>
    </row>
    <row r="2233" spans="1:9" ht="60">
      <c r="A2233" s="11">
        <v>2231</v>
      </c>
      <c r="B2233" s="18" t="str">
        <f t="shared" si="136"/>
        <v>SVEIKATOS TECHNOLOGIJOS IR BIOTECHNOLOGIJOS</v>
      </c>
      <c r="C2233" s="18" t="str">
        <f t="shared" si="137"/>
        <v>Pažangi medicinos inžinerija ankstyvai diagnostikai ir gydymui</v>
      </c>
      <c r="D2233" s="18" t="str">
        <f t="shared" si="138"/>
        <v>Techninė galimybių studija</v>
      </c>
      <c r="E2233" s="46" t="s">
        <v>24</v>
      </c>
      <c r="F2233" s="45" t="s">
        <v>1240</v>
      </c>
      <c r="G2233" s="89" t="s">
        <v>415</v>
      </c>
      <c r="H2233" s="11">
        <v>32</v>
      </c>
      <c r="I2233" s="12" t="str">
        <f t="shared" si="139"/>
        <v>Vilniaus universitetas</v>
      </c>
    </row>
    <row r="2234" spans="1:9" ht="60">
      <c r="A2234" s="11">
        <v>2232</v>
      </c>
      <c r="B2234" s="18" t="str">
        <f t="shared" si="136"/>
        <v>SVEIKATOS TECHNOLOGIJOS IR BIOTECHNOLOGIJOS</v>
      </c>
      <c r="C2234" s="18" t="str">
        <f t="shared" si="137"/>
        <v>Pažangi medicinos inžinerija ankstyvai diagnostikai ir gydymui</v>
      </c>
      <c r="D2234" s="18" t="str">
        <f t="shared" si="138"/>
        <v>Techninė galimybių studija</v>
      </c>
      <c r="E2234" s="46" t="s">
        <v>24</v>
      </c>
      <c r="F2234" s="45" t="s">
        <v>1058</v>
      </c>
      <c r="G2234" s="89" t="s">
        <v>974</v>
      </c>
      <c r="H2234" s="11">
        <v>17</v>
      </c>
      <c r="I2234" s="12" t="str">
        <f t="shared" si="139"/>
        <v>Lietuvos sveikatos mokslų universitetas</v>
      </c>
    </row>
    <row r="2235" spans="1:9" ht="60">
      <c r="A2235" s="11">
        <v>2233</v>
      </c>
      <c r="B2235" s="18" t="str">
        <f t="shared" si="136"/>
        <v>SVEIKATOS TECHNOLOGIJOS IR BIOTECHNOLOGIJOS</v>
      </c>
      <c r="C2235" s="18" t="str">
        <f t="shared" si="137"/>
        <v>Pažangi medicinos inžinerija ankstyvai diagnostikai ir gydymui</v>
      </c>
      <c r="D2235" s="18" t="str">
        <f t="shared" si="138"/>
        <v>Techninė galimybių studija</v>
      </c>
      <c r="E2235" s="46" t="s">
        <v>24</v>
      </c>
      <c r="F2235" s="45" t="s">
        <v>1238</v>
      </c>
      <c r="G2235" s="89" t="s">
        <v>1239</v>
      </c>
      <c r="H2235" s="11">
        <v>32</v>
      </c>
      <c r="I2235" s="12" t="str">
        <f t="shared" si="139"/>
        <v>Vilniaus universitetas</v>
      </c>
    </row>
    <row r="2236" spans="1:9" ht="90">
      <c r="A2236" s="11">
        <v>2234</v>
      </c>
      <c r="B2236" s="18" t="str">
        <f t="shared" si="136"/>
        <v>SVEIKATOS TECHNOLOGIJOS IR BIOTECHNOLOGIJOS</v>
      </c>
      <c r="C2236" s="18" t="str">
        <f t="shared" si="137"/>
        <v>Pažangi medicinos inžinerija ankstyvai diagnostikai ir gydymui</v>
      </c>
      <c r="D2236" s="18" t="str">
        <f t="shared" si="138"/>
        <v>Techninė galimybių studija</v>
      </c>
      <c r="E2236" s="44" t="s">
        <v>24</v>
      </c>
      <c r="F2236" s="45" t="s">
        <v>1206</v>
      </c>
      <c r="G2236" s="89" t="s">
        <v>1029</v>
      </c>
      <c r="H2236" s="11">
        <v>1</v>
      </c>
      <c r="I2236" s="12" t="str">
        <f t="shared" si="139"/>
        <v>Viešoji įstaiga Socialinių mokslų kolegija</v>
      </c>
    </row>
    <row r="2237" spans="1:9" ht="60">
      <c r="A2237" s="11">
        <v>2235</v>
      </c>
      <c r="B2237" s="18" t="str">
        <f t="shared" si="136"/>
        <v>SVEIKATOS TECHNOLOGIJOS IR BIOTECHNOLOGIJOS</v>
      </c>
      <c r="C2237" s="18" t="str">
        <f t="shared" si="137"/>
        <v>Pažangi medicinos inžinerija ankstyvai diagnostikai ir gydymui</v>
      </c>
      <c r="D2237" s="18" t="str">
        <f t="shared" si="138"/>
        <v>Techninė galimybių studija</v>
      </c>
      <c r="E2237" s="46" t="s">
        <v>24</v>
      </c>
      <c r="F2237" s="45" t="s">
        <v>1248</v>
      </c>
      <c r="G2237" s="89" t="s">
        <v>1249</v>
      </c>
      <c r="H2237" s="11">
        <v>33</v>
      </c>
      <c r="I2237" s="12" t="str">
        <f t="shared" si="139"/>
        <v>Vilniaus Gedimino technikos universitetas</v>
      </c>
    </row>
    <row r="2238" spans="1:9" ht="60">
      <c r="A2238" s="11">
        <v>2236</v>
      </c>
      <c r="B2238" s="18" t="str">
        <f t="shared" si="136"/>
        <v>SVEIKATOS TECHNOLOGIJOS IR BIOTECHNOLOGIJOS</v>
      </c>
      <c r="C2238" s="18" t="str">
        <f t="shared" si="137"/>
        <v>Pažangi medicinos inžinerija ankstyvai diagnostikai ir gydymui</v>
      </c>
      <c r="D2238" s="18" t="str">
        <f t="shared" si="138"/>
        <v>Techninė galimybių studija</v>
      </c>
      <c r="E2238" s="51" t="s">
        <v>24</v>
      </c>
      <c r="F2238" s="52" t="s">
        <v>964</v>
      </c>
      <c r="G2238" s="93" t="s">
        <v>965</v>
      </c>
      <c r="H2238" s="11">
        <v>20</v>
      </c>
      <c r="I2238" s="12" t="str">
        <f t="shared" si="139"/>
        <v>Baltijos pažangių technologijų institutas</v>
      </c>
    </row>
    <row r="2239" spans="1:9" ht="60">
      <c r="A2239" s="11">
        <v>2237</v>
      </c>
      <c r="B2239" s="18" t="str">
        <f t="shared" si="136"/>
        <v>SVEIKATOS TECHNOLOGIJOS IR BIOTECHNOLOGIJOS</v>
      </c>
      <c r="C2239" s="18" t="str">
        <f t="shared" si="137"/>
        <v>Pažangi medicinos inžinerija ankstyvai diagnostikai ir gydymui</v>
      </c>
      <c r="D2239" s="18" t="str">
        <f t="shared" si="138"/>
        <v>Techninė galimybių studija</v>
      </c>
      <c r="E2239" s="46" t="s">
        <v>24</v>
      </c>
      <c r="F2239" s="45" t="s">
        <v>1215</v>
      </c>
      <c r="G2239" s="89" t="s">
        <v>298</v>
      </c>
      <c r="H2239" s="11">
        <v>18</v>
      </c>
      <c r="I2239" s="12" t="str">
        <f t="shared" si="139"/>
        <v>Valstybinis mokslinių tyrimų institutas Fizinių ir technologijos mokslų centras</v>
      </c>
    </row>
    <row r="2240" spans="1:9" ht="60">
      <c r="A2240" s="11">
        <v>2238</v>
      </c>
      <c r="B2240" s="18" t="str">
        <f t="shared" si="136"/>
        <v>SVEIKATOS TECHNOLOGIJOS IR BIOTECHNOLOGIJOS</v>
      </c>
      <c r="C2240" s="18" t="str">
        <f t="shared" si="137"/>
        <v>Pažangi medicinos inžinerija ankstyvai diagnostikai ir gydymui</v>
      </c>
      <c r="D2240" s="18" t="str">
        <f t="shared" si="138"/>
        <v>Techninė galimybių studija</v>
      </c>
      <c r="E2240" s="51" t="s">
        <v>24</v>
      </c>
      <c r="F2240" s="52" t="s">
        <v>1218</v>
      </c>
      <c r="G2240" s="93" t="s">
        <v>965</v>
      </c>
      <c r="H2240" s="11">
        <v>20</v>
      </c>
      <c r="I2240" s="12" t="str">
        <f t="shared" si="139"/>
        <v>Baltijos pažangių technologijų institutas</v>
      </c>
    </row>
    <row r="2241" spans="1:9" ht="60">
      <c r="A2241" s="11">
        <v>2239</v>
      </c>
      <c r="B2241" s="18" t="str">
        <f t="shared" si="136"/>
        <v>SVEIKATOS TECHNOLOGIJOS IR BIOTECHNOLOGIJOS</v>
      </c>
      <c r="C2241" s="18" t="str">
        <f t="shared" si="137"/>
        <v>Pažangi medicinos inžinerija ankstyvai diagnostikai ir gydymui</v>
      </c>
      <c r="D2241" s="18" t="str">
        <f t="shared" si="138"/>
        <v>Techninė galimybių studija</v>
      </c>
      <c r="E2241" s="51" t="s">
        <v>24</v>
      </c>
      <c r="F2241" s="52" t="s">
        <v>1222</v>
      </c>
      <c r="G2241" s="93" t="s">
        <v>1070</v>
      </c>
      <c r="H2241" s="11">
        <v>20</v>
      </c>
      <c r="I2241" s="12" t="str">
        <f t="shared" si="139"/>
        <v>Baltijos pažangių technologijų institutas</v>
      </c>
    </row>
    <row r="2242" spans="1:9" ht="60">
      <c r="A2242" s="11">
        <v>2240</v>
      </c>
      <c r="B2242" s="18" t="str">
        <f t="shared" si="136"/>
        <v>SVEIKATOS TECHNOLOGIJOS IR BIOTECHNOLOGIJOS</v>
      </c>
      <c r="C2242" s="18" t="str">
        <f t="shared" si="137"/>
        <v>Pažangi medicinos inžinerija ankstyvai diagnostikai ir gydymui</v>
      </c>
      <c r="D2242" s="18" t="str">
        <f t="shared" si="138"/>
        <v>Techninė galimybių studija</v>
      </c>
      <c r="E2242" s="51" t="s">
        <v>24</v>
      </c>
      <c r="F2242" s="52" t="s">
        <v>1069</v>
      </c>
      <c r="G2242" s="93" t="s">
        <v>1070</v>
      </c>
      <c r="H2242" s="11">
        <v>20</v>
      </c>
      <c r="I2242" s="12" t="str">
        <f t="shared" si="139"/>
        <v>Baltijos pažangių technologijų institutas</v>
      </c>
    </row>
    <row r="2243" spans="1:9" ht="165">
      <c r="A2243" s="11">
        <v>2241</v>
      </c>
      <c r="B2243" s="18" t="str">
        <f t="shared" ref="B2243:B2306" si="140">IF(ISBLANK(E2243), ,VLOOKUP(E2243, Kodai,2, FALSE))</f>
        <v>SVEIKATOS TECHNOLOGIJOS IR BIOTECHNOLOGIJOS</v>
      </c>
      <c r="C2243" s="18" t="str">
        <f t="shared" ref="C2243:C2306" si="141">IF(ISBLANK(E2243), ,VLOOKUP(E2243, Kodai,3, FALSE))</f>
        <v>Pažangi medicinos inžinerija ankstyvai diagnostikai ir gydymui</v>
      </c>
      <c r="D2243" s="18" t="str">
        <f t="shared" ref="D2243:D2306" si="142">IF(ISBLANK(E2243), ,VLOOKUP(E2243, Kodai,4, FALSE))</f>
        <v>Techninė galimybių studija</v>
      </c>
      <c r="E2243" s="53" t="s">
        <v>24</v>
      </c>
      <c r="F2243" s="54" t="s">
        <v>1233</v>
      </c>
      <c r="G2243" s="94" t="s">
        <v>230</v>
      </c>
      <c r="H2243" s="11">
        <v>22</v>
      </c>
      <c r="I2243" s="12" t="str">
        <f t="shared" ref="I2243:I2306" si="143">IF(ISBLANK(H2243), ,VLOOKUP(H2243, Institucijos,2, FALSE))</f>
        <v>VšĮ Kauno technologijos universitetas</v>
      </c>
    </row>
    <row r="2244" spans="1:9" ht="150">
      <c r="A2244" s="11">
        <v>2242</v>
      </c>
      <c r="B2244" s="18" t="str">
        <f t="shared" si="140"/>
        <v>SVEIKATOS TECHNOLOGIJOS IR BIOTECHNOLOGIJOS</v>
      </c>
      <c r="C2244" s="18" t="str">
        <f t="shared" si="141"/>
        <v>Pažangi medicinos inžinerija ankstyvai diagnostikai ir gydymui</v>
      </c>
      <c r="D2244" s="18" t="str">
        <f t="shared" si="142"/>
        <v>Techninė galimybių studija</v>
      </c>
      <c r="E2244" s="53" t="s">
        <v>24</v>
      </c>
      <c r="F2244" s="54" t="s">
        <v>1223</v>
      </c>
      <c r="G2244" s="94" t="s">
        <v>230</v>
      </c>
      <c r="H2244" s="11">
        <v>22</v>
      </c>
      <c r="I2244" s="12" t="str">
        <f t="shared" si="143"/>
        <v>VšĮ Kauno technologijos universitetas</v>
      </c>
    </row>
    <row r="2245" spans="1:9" ht="150">
      <c r="A2245" s="11">
        <v>2243</v>
      </c>
      <c r="B2245" s="18" t="str">
        <f t="shared" si="140"/>
        <v>SVEIKATOS TECHNOLOGIJOS IR BIOTECHNOLOGIJOS</v>
      </c>
      <c r="C2245" s="18" t="str">
        <f t="shared" si="141"/>
        <v>Pažangi medicinos inžinerija ankstyvai diagnostikai ir gydymui</v>
      </c>
      <c r="D2245" s="18" t="str">
        <f t="shared" si="142"/>
        <v>Techninė galimybių studija</v>
      </c>
      <c r="E2245" s="53" t="s">
        <v>24</v>
      </c>
      <c r="F2245" s="54" t="s">
        <v>1234</v>
      </c>
      <c r="G2245" s="94" t="s">
        <v>230</v>
      </c>
      <c r="H2245" s="11">
        <v>22</v>
      </c>
      <c r="I2245" s="12" t="str">
        <f t="shared" si="143"/>
        <v>VšĮ Kauno technologijos universitetas</v>
      </c>
    </row>
    <row r="2246" spans="1:9" ht="60">
      <c r="A2246" s="11">
        <v>2244</v>
      </c>
      <c r="B2246" s="18" t="str">
        <f t="shared" si="140"/>
        <v>SVEIKATOS TECHNOLOGIJOS IR BIOTECHNOLOGIJOS</v>
      </c>
      <c r="C2246" s="18" t="str">
        <f t="shared" si="141"/>
        <v>Pažangi medicinos inžinerija ankstyvai diagnostikai ir gydymui</v>
      </c>
      <c r="D2246" s="18" t="str">
        <f t="shared" si="142"/>
        <v>Techninė galimybių studija</v>
      </c>
      <c r="E2246" s="46" t="s">
        <v>24</v>
      </c>
      <c r="F2246" s="89" t="s">
        <v>1255</v>
      </c>
      <c r="G2246" s="83" t="s">
        <v>1256</v>
      </c>
      <c r="H2246" s="11">
        <v>33</v>
      </c>
      <c r="I2246" s="12" t="str">
        <f t="shared" si="143"/>
        <v>Vilniaus Gedimino technikos universitetas</v>
      </c>
    </row>
    <row r="2247" spans="1:9" ht="210">
      <c r="A2247" s="11">
        <v>2245</v>
      </c>
      <c r="B2247" s="18" t="str">
        <f t="shared" si="140"/>
        <v>SVEIKATOS TECHNOLOGIJOS IR BIOTECHNOLOGIJOS</v>
      </c>
      <c r="C2247" s="18" t="str">
        <f t="shared" si="141"/>
        <v>Pažangi medicinos inžinerija ankstyvai diagnostikai ir gydymui</v>
      </c>
      <c r="D2247" s="18" t="str">
        <f t="shared" si="142"/>
        <v>Techninė galimybių studija</v>
      </c>
      <c r="E2247" s="44" t="s">
        <v>24</v>
      </c>
      <c r="F2247" s="45" t="s">
        <v>1207</v>
      </c>
      <c r="G2247" s="89" t="s">
        <v>954</v>
      </c>
      <c r="H2247" s="11">
        <v>8</v>
      </c>
      <c r="I2247" s="12" t="str">
        <f t="shared" si="143"/>
        <v>Valstybinis mokslinių tyrimų institutas Inovatyvios medicinos centras</v>
      </c>
    </row>
    <row r="2248" spans="1:9" ht="60">
      <c r="A2248" s="11">
        <v>2246</v>
      </c>
      <c r="B2248" s="18" t="str">
        <f t="shared" si="140"/>
        <v>SVEIKATOS TECHNOLOGIJOS IR BIOTECHNOLOGIJOS</v>
      </c>
      <c r="C2248" s="18" t="str">
        <f t="shared" si="141"/>
        <v>Pažangi medicinos inžinerija ankstyvai diagnostikai ir gydymui</v>
      </c>
      <c r="D2248" s="18" t="str">
        <f t="shared" si="142"/>
        <v>Techninė galimybių studija</v>
      </c>
      <c r="E2248" s="46" t="s">
        <v>24</v>
      </c>
      <c r="F2248" s="45" t="s">
        <v>1213</v>
      </c>
      <c r="G2248" s="89" t="s">
        <v>974</v>
      </c>
      <c r="H2248" s="11">
        <v>17</v>
      </c>
      <c r="I2248" s="12" t="str">
        <f t="shared" si="143"/>
        <v>Lietuvos sveikatos mokslų universitetas</v>
      </c>
    </row>
    <row r="2249" spans="1:9" ht="165">
      <c r="A2249" s="11">
        <v>2247</v>
      </c>
      <c r="B2249" s="18" t="str">
        <f t="shared" si="140"/>
        <v>SVEIKATOS TECHNOLOGIJOS IR BIOTECHNOLOGIJOS</v>
      </c>
      <c r="C2249" s="18" t="str">
        <f t="shared" si="141"/>
        <v>Pažangi medicinos inžinerija ankstyvai diagnostikai ir gydymui</v>
      </c>
      <c r="D2249" s="18" t="str">
        <f t="shared" si="142"/>
        <v>Techninė galimybių studija</v>
      </c>
      <c r="E2249" s="61" t="s">
        <v>24</v>
      </c>
      <c r="F2249" s="62" t="s">
        <v>1232</v>
      </c>
      <c r="G2249" s="94" t="s">
        <v>230</v>
      </c>
      <c r="H2249" s="11">
        <v>22</v>
      </c>
      <c r="I2249" s="12" t="str">
        <f t="shared" si="143"/>
        <v>VšĮ Kauno technologijos universitetas</v>
      </c>
    </row>
    <row r="2250" spans="1:9" ht="90">
      <c r="A2250" s="11">
        <v>2248</v>
      </c>
      <c r="B2250" s="18" t="str">
        <f t="shared" si="140"/>
        <v>SVEIKATOS TECHNOLOGIJOS IR BIOTECHNOLOGIJOS</v>
      </c>
      <c r="C2250" s="18" t="str">
        <f t="shared" si="141"/>
        <v>Pažangi medicinos inžinerija ankstyvai diagnostikai ir gydymui</v>
      </c>
      <c r="D2250" s="18" t="str">
        <f t="shared" si="142"/>
        <v>Techninė galimybių studija</v>
      </c>
      <c r="E2250" s="51" t="s">
        <v>24</v>
      </c>
      <c r="F2250" s="52" t="s">
        <v>1063</v>
      </c>
      <c r="G2250" s="93" t="s">
        <v>1064</v>
      </c>
      <c r="H2250" s="11">
        <v>20</v>
      </c>
      <c r="I2250" s="12" t="str">
        <f t="shared" si="143"/>
        <v>Baltijos pažangių technologijų institutas</v>
      </c>
    </row>
    <row r="2251" spans="1:9" ht="120">
      <c r="A2251" s="11">
        <v>2249</v>
      </c>
      <c r="B2251" s="18" t="str">
        <f t="shared" si="140"/>
        <v>SVEIKATOS TECHNOLOGIJOS IR BIOTECHNOLOGIJOS</v>
      </c>
      <c r="C2251" s="18" t="str">
        <f t="shared" si="141"/>
        <v>Pažangi medicinos inžinerija ankstyvai diagnostikai ir gydymui</v>
      </c>
      <c r="D2251" s="18" t="str">
        <f t="shared" si="142"/>
        <v>Techninė galimybių studija</v>
      </c>
      <c r="E2251" s="46" t="s">
        <v>24</v>
      </c>
      <c r="F2251" s="45" t="s">
        <v>1054</v>
      </c>
      <c r="G2251" s="89" t="s">
        <v>1055</v>
      </c>
      <c r="H2251" s="11">
        <v>17</v>
      </c>
      <c r="I2251" s="12" t="str">
        <f t="shared" si="143"/>
        <v>Lietuvos sveikatos mokslų universitetas</v>
      </c>
    </row>
    <row r="2252" spans="1:9" ht="75">
      <c r="A2252" s="11">
        <v>2250</v>
      </c>
      <c r="B2252" s="18" t="str">
        <f t="shared" si="140"/>
        <v>SVEIKATOS TECHNOLOGIJOS IR BIOTECHNOLOGIJOS</v>
      </c>
      <c r="C2252" s="18" t="str">
        <f t="shared" si="141"/>
        <v>Pažangi medicinos inžinerija ankstyvai diagnostikai ir gydymui</v>
      </c>
      <c r="D2252" s="18" t="str">
        <f t="shared" si="142"/>
        <v>Techninė galimybių studija</v>
      </c>
      <c r="E2252" s="44" t="s">
        <v>24</v>
      </c>
      <c r="F2252" s="45" t="s">
        <v>1048</v>
      </c>
      <c r="G2252" s="89" t="s">
        <v>1049</v>
      </c>
      <c r="H2252" s="11">
        <v>17</v>
      </c>
      <c r="I2252" s="12" t="str">
        <f t="shared" si="143"/>
        <v>Lietuvos sveikatos mokslų universitetas</v>
      </c>
    </row>
    <row r="2253" spans="1:9" ht="60">
      <c r="A2253" s="11">
        <v>2251</v>
      </c>
      <c r="B2253" s="18" t="str">
        <f t="shared" si="140"/>
        <v>SVEIKATOS TECHNOLOGIJOS IR BIOTECHNOLOGIJOS</v>
      </c>
      <c r="C2253" s="18" t="str">
        <f t="shared" si="141"/>
        <v>Pažangi medicinos inžinerija ankstyvai diagnostikai ir gydymui</v>
      </c>
      <c r="D2253" s="18" t="str">
        <f t="shared" si="142"/>
        <v>Techninė galimybių studija</v>
      </c>
      <c r="E2253" s="46" t="s">
        <v>24</v>
      </c>
      <c r="F2253" s="45" t="s">
        <v>528</v>
      </c>
      <c r="G2253" s="89" t="s">
        <v>464</v>
      </c>
      <c r="H2253" s="11">
        <v>33</v>
      </c>
      <c r="I2253" s="12" t="str">
        <f t="shared" si="143"/>
        <v>Vilniaus Gedimino technikos universitetas</v>
      </c>
    </row>
    <row r="2254" spans="1:9" ht="60">
      <c r="A2254" s="11">
        <v>2252</v>
      </c>
      <c r="B2254" s="18" t="str">
        <f t="shared" si="140"/>
        <v>SVEIKATOS TECHNOLOGIJOS IR BIOTECHNOLOGIJOS</v>
      </c>
      <c r="C2254" s="18" t="str">
        <f t="shared" si="141"/>
        <v>Pažangi medicinos inžinerija ankstyvai diagnostikai ir gydymui</v>
      </c>
      <c r="D2254" s="18" t="str">
        <f t="shared" si="142"/>
        <v>Techninė galimybių studija</v>
      </c>
      <c r="E2254" s="46" t="s">
        <v>24</v>
      </c>
      <c r="F2254" s="45" t="s">
        <v>1243</v>
      </c>
      <c r="G2254" s="89" t="s">
        <v>417</v>
      </c>
      <c r="H2254" s="11">
        <v>32</v>
      </c>
      <c r="I2254" s="12" t="str">
        <f t="shared" si="143"/>
        <v>Vilniaus universitetas</v>
      </c>
    </row>
    <row r="2255" spans="1:9" ht="90">
      <c r="A2255" s="11">
        <v>2253</v>
      </c>
      <c r="B2255" s="18" t="str">
        <f t="shared" si="140"/>
        <v>SVEIKATOS TECHNOLOGIJOS IR BIOTECHNOLOGIJOS</v>
      </c>
      <c r="C2255" s="18" t="str">
        <f t="shared" si="141"/>
        <v>Pažangi medicinos inžinerija ankstyvai diagnostikai ir gydymui</v>
      </c>
      <c r="D2255" s="18" t="str">
        <f t="shared" si="142"/>
        <v>Techninė galimybių studija</v>
      </c>
      <c r="E2255" s="55" t="s">
        <v>24</v>
      </c>
      <c r="F2255" s="56" t="s">
        <v>1229</v>
      </c>
      <c r="G2255" s="94" t="s">
        <v>230</v>
      </c>
      <c r="H2255" s="11">
        <v>22</v>
      </c>
      <c r="I2255" s="12" t="str">
        <f t="shared" si="143"/>
        <v>VšĮ Kauno technologijos universitetas</v>
      </c>
    </row>
    <row r="2256" spans="1:9" ht="105">
      <c r="A2256" s="11">
        <v>2254</v>
      </c>
      <c r="B2256" s="18" t="str">
        <f t="shared" si="140"/>
        <v>SVEIKATOS TECHNOLOGIJOS IR BIOTECHNOLOGIJOS</v>
      </c>
      <c r="C2256" s="18" t="str">
        <f t="shared" si="141"/>
        <v>Pažangi medicinos inžinerija ankstyvai diagnostikai ir gydymui</v>
      </c>
      <c r="D2256" s="18" t="str">
        <f t="shared" si="142"/>
        <v>Techninė galimybių studija</v>
      </c>
      <c r="E2256" s="59" t="s">
        <v>24</v>
      </c>
      <c r="F2256" s="95" t="s">
        <v>1236</v>
      </c>
      <c r="G2256" s="94" t="s">
        <v>230</v>
      </c>
      <c r="H2256" s="11">
        <v>22</v>
      </c>
      <c r="I2256" s="12" t="str">
        <f t="shared" si="143"/>
        <v>VšĮ Kauno technologijos universitetas</v>
      </c>
    </row>
    <row r="2257" spans="1:9" ht="75">
      <c r="A2257" s="11">
        <v>2255</v>
      </c>
      <c r="B2257" s="18" t="str">
        <f t="shared" si="140"/>
        <v>SVEIKATOS TECHNOLOGIJOS IR BIOTECHNOLOGIJOS</v>
      </c>
      <c r="C2257" s="18" t="str">
        <f t="shared" si="141"/>
        <v>Pažangi medicinos inžinerija ankstyvai diagnostikai ir gydymui</v>
      </c>
      <c r="D2257" s="18" t="str">
        <f t="shared" si="142"/>
        <v>Techninė galimybių studija</v>
      </c>
      <c r="E2257" s="59" t="s">
        <v>24</v>
      </c>
      <c r="F2257" s="95" t="s">
        <v>1235</v>
      </c>
      <c r="G2257" s="94" t="s">
        <v>230</v>
      </c>
      <c r="H2257" s="11">
        <v>22</v>
      </c>
      <c r="I2257" s="12" t="str">
        <f t="shared" si="143"/>
        <v>VšĮ Kauno technologijos universitetas</v>
      </c>
    </row>
    <row r="2258" spans="1:9" ht="135">
      <c r="A2258" s="11">
        <v>2256</v>
      </c>
      <c r="B2258" s="18" t="str">
        <f t="shared" si="140"/>
        <v>SVEIKATOS TECHNOLOGIJOS IR BIOTECHNOLOGIJOS</v>
      </c>
      <c r="C2258" s="18" t="str">
        <f t="shared" si="141"/>
        <v>Pažangi medicinos inžinerija ankstyvai diagnostikai ir gydymui</v>
      </c>
      <c r="D2258" s="18" t="str">
        <f t="shared" si="142"/>
        <v>Techninė galimybių studija</v>
      </c>
      <c r="E2258" s="59" t="s">
        <v>24</v>
      </c>
      <c r="F2258" s="95" t="s">
        <v>1237</v>
      </c>
      <c r="G2258" s="94" t="s">
        <v>230</v>
      </c>
      <c r="H2258" s="11">
        <v>22</v>
      </c>
      <c r="I2258" s="12" t="str">
        <f t="shared" si="143"/>
        <v>VšĮ Kauno technologijos universitetas</v>
      </c>
    </row>
    <row r="2259" spans="1:9" ht="60">
      <c r="A2259" s="11">
        <v>2257</v>
      </c>
      <c r="B2259" s="18" t="str">
        <f t="shared" si="140"/>
        <v>SVEIKATOS TECHNOLOGIJOS IR BIOTECHNOLOGIJOS</v>
      </c>
      <c r="C2259" s="18" t="str">
        <f t="shared" si="141"/>
        <v>Pažangi medicinos inžinerija ankstyvai diagnostikai ir gydymui</v>
      </c>
      <c r="D2259" s="18" t="str">
        <f t="shared" si="142"/>
        <v>Techninė galimybių studija</v>
      </c>
      <c r="E2259" s="75" t="s">
        <v>24</v>
      </c>
      <c r="F2259" s="76" t="s">
        <v>1253</v>
      </c>
      <c r="G2259" s="89" t="s">
        <v>1254</v>
      </c>
      <c r="H2259" s="11">
        <v>33</v>
      </c>
      <c r="I2259" s="12" t="str">
        <f t="shared" si="143"/>
        <v>Vilniaus Gedimino technikos universitetas</v>
      </c>
    </row>
    <row r="2260" spans="1:9" ht="120">
      <c r="A2260" s="11">
        <v>2258</v>
      </c>
      <c r="B2260" s="18" t="str">
        <f t="shared" si="140"/>
        <v>SVEIKATOS TECHNOLOGIJOS IR BIOTECHNOLOGIJOS</v>
      </c>
      <c r="C2260" s="18" t="str">
        <f t="shared" si="141"/>
        <v>Pažangi medicinos inžinerija ankstyvai diagnostikai ir gydymui</v>
      </c>
      <c r="D2260" s="18" t="str">
        <f t="shared" si="142"/>
        <v>Techninė galimybių studija</v>
      </c>
      <c r="E2260" s="46" t="s">
        <v>24</v>
      </c>
      <c r="F2260" s="45" t="s">
        <v>1057</v>
      </c>
      <c r="G2260" s="89" t="s">
        <v>1055</v>
      </c>
      <c r="H2260" s="11">
        <v>17</v>
      </c>
      <c r="I2260" s="12" t="str">
        <f t="shared" si="143"/>
        <v>Lietuvos sveikatos mokslų universitetas</v>
      </c>
    </row>
    <row r="2261" spans="1:9" ht="45">
      <c r="A2261" s="11">
        <v>2259</v>
      </c>
      <c r="B2261" s="18" t="str">
        <f t="shared" si="140"/>
        <v>SVEIKATOS TECHNOLOGIJOS IR BIOTECHNOLOGIJOS</v>
      </c>
      <c r="C2261" s="18" t="str">
        <f t="shared" si="141"/>
        <v>Pažangios taikomosios technologijos asmens bei visuomenės sveikatai</v>
      </c>
      <c r="D2261" s="18" t="str">
        <f t="shared" si="142"/>
        <v>Eksperimentinė plėtra</v>
      </c>
      <c r="E2261" s="46" t="s">
        <v>22</v>
      </c>
      <c r="F2261" s="45" t="s">
        <v>1148</v>
      </c>
      <c r="G2261" s="89" t="s">
        <v>968</v>
      </c>
      <c r="H2261" s="11">
        <v>32</v>
      </c>
      <c r="I2261" s="12" t="str">
        <f t="shared" si="143"/>
        <v>Vilniaus universitetas</v>
      </c>
    </row>
    <row r="2262" spans="1:9" ht="45">
      <c r="A2262" s="11">
        <v>2260</v>
      </c>
      <c r="B2262" s="18" t="str">
        <f t="shared" si="140"/>
        <v>SVEIKATOS TECHNOLOGIJOS IR BIOTECHNOLOGIJOS</v>
      </c>
      <c r="C2262" s="18" t="str">
        <f t="shared" si="141"/>
        <v>Pažangios taikomosios technologijos asmens bei visuomenės sveikatai</v>
      </c>
      <c r="D2262" s="18" t="str">
        <f t="shared" si="142"/>
        <v>Eksperimentinė plėtra</v>
      </c>
      <c r="E2262" s="46" t="s">
        <v>22</v>
      </c>
      <c r="F2262" s="45" t="s">
        <v>1138</v>
      </c>
      <c r="G2262" s="89" t="s">
        <v>1137</v>
      </c>
      <c r="H2262" s="11">
        <v>23</v>
      </c>
      <c r="I2262" s="12" t="str">
        <f t="shared" si="143"/>
        <v>Klaipėdos universitetas</v>
      </c>
    </row>
    <row r="2263" spans="1:9" ht="45">
      <c r="A2263" s="11">
        <v>2261</v>
      </c>
      <c r="B2263" s="18" t="str">
        <f t="shared" si="140"/>
        <v>SVEIKATOS TECHNOLOGIJOS IR BIOTECHNOLOGIJOS</v>
      </c>
      <c r="C2263" s="18" t="str">
        <f t="shared" si="141"/>
        <v>Pažangios taikomosios technologijos asmens bei visuomenės sveikatai</v>
      </c>
      <c r="D2263" s="18" t="str">
        <f t="shared" si="142"/>
        <v>Eksperimentinė plėtra</v>
      </c>
      <c r="E2263" s="46" t="s">
        <v>22</v>
      </c>
      <c r="F2263" s="45" t="s">
        <v>1143</v>
      </c>
      <c r="G2263" s="89" t="s">
        <v>968</v>
      </c>
      <c r="H2263" s="11">
        <v>32</v>
      </c>
      <c r="I2263" s="12" t="str">
        <f t="shared" si="143"/>
        <v>Vilniaus universitetas</v>
      </c>
    </row>
    <row r="2264" spans="1:9" ht="60">
      <c r="A2264" s="11">
        <v>2262</v>
      </c>
      <c r="B2264" s="18" t="str">
        <f t="shared" si="140"/>
        <v>SVEIKATOS TECHNOLOGIJOS IR BIOTECHNOLOGIJOS</v>
      </c>
      <c r="C2264" s="18" t="str">
        <f t="shared" si="141"/>
        <v>Pažangios taikomosios technologijos asmens bei visuomenės sveikatai</v>
      </c>
      <c r="D2264" s="18" t="str">
        <f t="shared" si="142"/>
        <v>Eksperimentinė plėtra</v>
      </c>
      <c r="E2264" s="44" t="s">
        <v>22</v>
      </c>
      <c r="F2264" s="45" t="s">
        <v>1100</v>
      </c>
      <c r="G2264" s="89" t="s">
        <v>1096</v>
      </c>
      <c r="H2264" s="11">
        <v>7</v>
      </c>
      <c r="I2264" s="12" t="str">
        <f t="shared" si="143"/>
        <v>Nacionalinis vėžio institutas</v>
      </c>
    </row>
    <row r="2265" spans="1:9" ht="45">
      <c r="A2265" s="11">
        <v>2263</v>
      </c>
      <c r="B2265" s="18" t="str">
        <f t="shared" si="140"/>
        <v>SVEIKATOS TECHNOLOGIJOS IR BIOTECHNOLOGIJOS</v>
      </c>
      <c r="C2265" s="18" t="str">
        <f t="shared" si="141"/>
        <v>Pažangios taikomosios technologijos asmens bei visuomenės sveikatai</v>
      </c>
      <c r="D2265" s="18" t="str">
        <f t="shared" si="142"/>
        <v>Eksperimentinė plėtra</v>
      </c>
      <c r="E2265" s="46" t="s">
        <v>22</v>
      </c>
      <c r="F2265" s="45" t="s">
        <v>1144</v>
      </c>
      <c r="G2265" s="89" t="s">
        <v>968</v>
      </c>
      <c r="H2265" s="11">
        <v>32</v>
      </c>
      <c r="I2265" s="12" t="str">
        <f t="shared" si="143"/>
        <v>Vilniaus universitetas</v>
      </c>
    </row>
    <row r="2266" spans="1:9" ht="105">
      <c r="A2266" s="11">
        <v>2264</v>
      </c>
      <c r="B2266" s="18" t="str">
        <f t="shared" si="140"/>
        <v>SVEIKATOS TECHNOLOGIJOS IR BIOTECHNOLOGIJOS</v>
      </c>
      <c r="C2266" s="18" t="str">
        <f t="shared" si="141"/>
        <v>Pažangios taikomosios technologijos asmens bei visuomenės sveikatai</v>
      </c>
      <c r="D2266" s="18" t="str">
        <f t="shared" si="142"/>
        <v>Eksperimentinė plėtra</v>
      </c>
      <c r="E2266" s="46" t="s">
        <v>22</v>
      </c>
      <c r="F2266" s="45" t="s">
        <v>1149</v>
      </c>
      <c r="G2266" s="89" t="s">
        <v>1150</v>
      </c>
      <c r="H2266" s="11">
        <v>33</v>
      </c>
      <c r="I2266" s="12" t="str">
        <f t="shared" si="143"/>
        <v>Vilniaus Gedimino technikos universitetas</v>
      </c>
    </row>
    <row r="2267" spans="1:9" ht="45">
      <c r="A2267" s="11">
        <v>2265</v>
      </c>
      <c r="B2267" s="18" t="str">
        <f t="shared" si="140"/>
        <v>SVEIKATOS TECHNOLOGIJOS IR BIOTECHNOLOGIJOS</v>
      </c>
      <c r="C2267" s="18" t="str">
        <f t="shared" si="141"/>
        <v>Pažangios taikomosios technologijos asmens bei visuomenės sveikatai</v>
      </c>
      <c r="D2267" s="18" t="str">
        <f t="shared" si="142"/>
        <v>Eksperimentinė plėtra</v>
      </c>
      <c r="E2267" s="44" t="s">
        <v>22</v>
      </c>
      <c r="F2267" s="45" t="s">
        <v>1103</v>
      </c>
      <c r="G2267" s="89" t="s">
        <v>984</v>
      </c>
      <c r="H2267" s="11">
        <v>7</v>
      </c>
      <c r="I2267" s="12" t="str">
        <f t="shared" si="143"/>
        <v>Nacionalinis vėžio institutas</v>
      </c>
    </row>
    <row r="2268" spans="1:9" ht="90">
      <c r="A2268" s="11">
        <v>2266</v>
      </c>
      <c r="B2268" s="18" t="str">
        <f t="shared" si="140"/>
        <v>SVEIKATOS TECHNOLOGIJOS IR BIOTECHNOLOGIJOS</v>
      </c>
      <c r="C2268" s="18" t="str">
        <f t="shared" si="141"/>
        <v>Pažangios taikomosios technologijos asmens bei visuomenės sveikatai</v>
      </c>
      <c r="D2268" s="18" t="str">
        <f t="shared" si="142"/>
        <v>Eksperimentinė plėtra</v>
      </c>
      <c r="E2268" s="44" t="s">
        <v>22</v>
      </c>
      <c r="F2268" s="45" t="s">
        <v>1093</v>
      </c>
      <c r="G2268" s="89" t="s">
        <v>1029</v>
      </c>
      <c r="H2268" s="11">
        <v>1</v>
      </c>
      <c r="I2268" s="12" t="str">
        <f t="shared" si="143"/>
        <v>Viešoji įstaiga Socialinių mokslų kolegija</v>
      </c>
    </row>
    <row r="2269" spans="1:9" ht="90">
      <c r="A2269" s="11">
        <v>2267</v>
      </c>
      <c r="B2269" s="18" t="str">
        <f t="shared" si="140"/>
        <v>SVEIKATOS TECHNOLOGIJOS IR BIOTECHNOLOGIJOS</v>
      </c>
      <c r="C2269" s="18" t="str">
        <f t="shared" si="141"/>
        <v>Pažangios taikomosios technologijos asmens bei visuomenės sveikatai</v>
      </c>
      <c r="D2269" s="18" t="str">
        <f t="shared" si="142"/>
        <v>Eksperimentinė plėtra</v>
      </c>
      <c r="E2269" s="44" t="s">
        <v>22</v>
      </c>
      <c r="F2269" s="45" t="s">
        <v>1139</v>
      </c>
      <c r="G2269" s="89" t="s">
        <v>1076</v>
      </c>
      <c r="H2269" s="11">
        <v>26</v>
      </c>
      <c r="I2269" s="12" t="str">
        <f t="shared" si="143"/>
        <v>Lietuvos sporto universitetas</v>
      </c>
    </row>
    <row r="2270" spans="1:9" ht="75">
      <c r="A2270" s="11">
        <v>2268</v>
      </c>
      <c r="B2270" s="18" t="str">
        <f t="shared" si="140"/>
        <v>SVEIKATOS TECHNOLOGIJOS IR BIOTECHNOLOGIJOS</v>
      </c>
      <c r="C2270" s="18" t="str">
        <f t="shared" si="141"/>
        <v>Pažangios taikomosios technologijos asmens bei visuomenės sveikatai</v>
      </c>
      <c r="D2270" s="18" t="str">
        <f t="shared" si="142"/>
        <v>Eksperimentinė plėtra</v>
      </c>
      <c r="E2270" s="44" t="s">
        <v>22</v>
      </c>
      <c r="F2270" s="45" t="s">
        <v>1140</v>
      </c>
      <c r="G2270" s="89" t="s">
        <v>1141</v>
      </c>
      <c r="H2270" s="11">
        <v>26</v>
      </c>
      <c r="I2270" s="12" t="str">
        <f t="shared" si="143"/>
        <v>Lietuvos sporto universitetas</v>
      </c>
    </row>
    <row r="2271" spans="1:9" ht="90">
      <c r="A2271" s="11">
        <v>2269</v>
      </c>
      <c r="B2271" s="18" t="str">
        <f t="shared" si="140"/>
        <v>SVEIKATOS TECHNOLOGIJOS IR BIOTECHNOLOGIJOS</v>
      </c>
      <c r="C2271" s="18" t="str">
        <f t="shared" si="141"/>
        <v>Pažangios taikomosios technologijos asmens bei visuomenės sveikatai</v>
      </c>
      <c r="D2271" s="18" t="str">
        <f t="shared" si="142"/>
        <v>Eksperimentinė plėtra</v>
      </c>
      <c r="E2271" s="44" t="s">
        <v>22</v>
      </c>
      <c r="F2271" s="45" t="s">
        <v>1142</v>
      </c>
      <c r="G2271" s="89" t="s">
        <v>1076</v>
      </c>
      <c r="H2271" s="11">
        <v>26</v>
      </c>
      <c r="I2271" s="12" t="str">
        <f t="shared" si="143"/>
        <v>Lietuvos sporto universitetas</v>
      </c>
    </row>
    <row r="2272" spans="1:9" ht="60">
      <c r="A2272" s="11">
        <v>2270</v>
      </c>
      <c r="B2272" s="18" t="str">
        <f t="shared" si="140"/>
        <v>SVEIKATOS TECHNOLOGIJOS IR BIOTECHNOLOGIJOS</v>
      </c>
      <c r="C2272" s="18" t="str">
        <f t="shared" si="141"/>
        <v>Pažangios taikomosios technologijos asmens bei visuomenės sveikatai</v>
      </c>
      <c r="D2272" s="18" t="str">
        <f t="shared" si="142"/>
        <v>Eksperimentinė plėtra</v>
      </c>
      <c r="E2272" s="46" t="s">
        <v>22</v>
      </c>
      <c r="F2272" s="45" t="s">
        <v>1108</v>
      </c>
      <c r="G2272" s="89" t="s">
        <v>1042</v>
      </c>
      <c r="H2272" s="11">
        <v>9</v>
      </c>
      <c r="I2272" s="12" t="str">
        <f t="shared" si="143"/>
        <v>Šiaulių valstybinė kolegija</v>
      </c>
    </row>
    <row r="2273" spans="1:9" ht="75">
      <c r="A2273" s="11">
        <v>2271</v>
      </c>
      <c r="B2273" s="18" t="str">
        <f t="shared" si="140"/>
        <v>SVEIKATOS TECHNOLOGIJOS IR BIOTECHNOLOGIJOS</v>
      </c>
      <c r="C2273" s="18" t="str">
        <f t="shared" si="141"/>
        <v>Pažangios taikomosios technologijos asmens bei visuomenės sveikatai</v>
      </c>
      <c r="D2273" s="18" t="str">
        <f t="shared" si="142"/>
        <v>Eksperimentinė plėtra</v>
      </c>
      <c r="E2273" s="44" t="s">
        <v>22</v>
      </c>
      <c r="F2273" s="45" t="s">
        <v>1105</v>
      </c>
      <c r="G2273" s="89" t="s">
        <v>954</v>
      </c>
      <c r="H2273" s="11">
        <v>8</v>
      </c>
      <c r="I2273" s="12" t="str">
        <f t="shared" si="143"/>
        <v>Valstybinis mokslinių tyrimų institutas Inovatyvios medicinos centras</v>
      </c>
    </row>
    <row r="2274" spans="1:9" ht="60">
      <c r="A2274" s="11">
        <v>2272</v>
      </c>
      <c r="B2274" s="18" t="str">
        <f t="shared" si="140"/>
        <v>SVEIKATOS TECHNOLOGIJOS IR BIOTECHNOLOGIJOS</v>
      </c>
      <c r="C2274" s="18" t="str">
        <f t="shared" si="141"/>
        <v>Pažangios taikomosios technologijos asmens bei visuomenės sveikatai</v>
      </c>
      <c r="D2274" s="18" t="str">
        <f t="shared" si="142"/>
        <v>Eksperimentinė plėtra</v>
      </c>
      <c r="E2274" s="51" t="s">
        <v>22</v>
      </c>
      <c r="F2274" s="52" t="s">
        <v>966</v>
      </c>
      <c r="G2274" s="93" t="s">
        <v>367</v>
      </c>
      <c r="H2274" s="11">
        <v>20</v>
      </c>
      <c r="I2274" s="12" t="str">
        <f t="shared" si="143"/>
        <v>Baltijos pažangių technologijų institutas</v>
      </c>
    </row>
    <row r="2275" spans="1:9" ht="60">
      <c r="A2275" s="11">
        <v>2273</v>
      </c>
      <c r="B2275" s="18" t="str">
        <f t="shared" si="140"/>
        <v>SVEIKATOS TECHNOLOGIJOS IR BIOTECHNOLOGIJOS</v>
      </c>
      <c r="C2275" s="18" t="str">
        <f t="shared" si="141"/>
        <v>Pažangios taikomosios technologijos asmens bei visuomenės sveikatai</v>
      </c>
      <c r="D2275" s="18" t="str">
        <f t="shared" si="142"/>
        <v>Eksperimentinė plėtra</v>
      </c>
      <c r="E2275" s="44" t="s">
        <v>22</v>
      </c>
      <c r="F2275" s="45" t="s">
        <v>1119</v>
      </c>
      <c r="G2275" s="89" t="s">
        <v>956</v>
      </c>
      <c r="H2275" s="11">
        <v>17</v>
      </c>
      <c r="I2275" s="12" t="str">
        <f t="shared" si="143"/>
        <v>Lietuvos sveikatos mokslų universitetas</v>
      </c>
    </row>
    <row r="2276" spans="1:9" ht="60">
      <c r="A2276" s="11">
        <v>2274</v>
      </c>
      <c r="B2276" s="18" t="str">
        <f t="shared" si="140"/>
        <v>SVEIKATOS TECHNOLOGIJOS IR BIOTECHNOLOGIJOS</v>
      </c>
      <c r="C2276" s="18" t="str">
        <f t="shared" si="141"/>
        <v>Pažangios taikomosios technologijos asmens bei visuomenės sveikatai</v>
      </c>
      <c r="D2276" s="18" t="str">
        <f t="shared" si="142"/>
        <v>Eksperimentinė plėtra</v>
      </c>
      <c r="E2276" s="55" t="s">
        <v>22</v>
      </c>
      <c r="F2276" s="56" t="s">
        <v>1132</v>
      </c>
      <c r="G2276" s="94" t="s">
        <v>230</v>
      </c>
      <c r="H2276" s="11">
        <v>22</v>
      </c>
      <c r="I2276" s="12" t="str">
        <f t="shared" si="143"/>
        <v>VšĮ Kauno technologijos universitetas</v>
      </c>
    </row>
    <row r="2277" spans="1:9" ht="75">
      <c r="A2277" s="11">
        <v>2275</v>
      </c>
      <c r="B2277" s="18" t="str">
        <f t="shared" si="140"/>
        <v>SVEIKATOS TECHNOLOGIJOS IR BIOTECHNOLOGIJOS</v>
      </c>
      <c r="C2277" s="18" t="str">
        <f t="shared" si="141"/>
        <v>Pažangios taikomosios technologijos asmens bei visuomenės sveikatai</v>
      </c>
      <c r="D2277" s="18" t="str">
        <f t="shared" si="142"/>
        <v>Eksperimentinė plėtra</v>
      </c>
      <c r="E2277" s="44" t="s">
        <v>22</v>
      </c>
      <c r="F2277" s="45" t="s">
        <v>1099</v>
      </c>
      <c r="G2277" s="89" t="s">
        <v>1096</v>
      </c>
      <c r="H2277" s="11">
        <v>7</v>
      </c>
      <c r="I2277" s="12" t="str">
        <f t="shared" si="143"/>
        <v>Nacionalinis vėžio institutas</v>
      </c>
    </row>
    <row r="2278" spans="1:9" ht="75">
      <c r="A2278" s="11">
        <v>2276</v>
      </c>
      <c r="B2278" s="18" t="str">
        <f t="shared" si="140"/>
        <v>SVEIKATOS TECHNOLOGIJOS IR BIOTECHNOLOGIJOS</v>
      </c>
      <c r="C2278" s="18" t="str">
        <f t="shared" si="141"/>
        <v>Pažangios taikomosios technologijos asmens bei visuomenės sveikatai</v>
      </c>
      <c r="D2278" s="18" t="str">
        <f t="shared" si="142"/>
        <v>Eksperimentinė plėtra</v>
      </c>
      <c r="E2278" s="44" t="s">
        <v>22</v>
      </c>
      <c r="F2278" s="45" t="s">
        <v>1097</v>
      </c>
      <c r="G2278" s="89" t="s">
        <v>1096</v>
      </c>
      <c r="H2278" s="11">
        <v>7</v>
      </c>
      <c r="I2278" s="12" t="str">
        <f t="shared" si="143"/>
        <v>Nacionalinis vėžio institutas</v>
      </c>
    </row>
    <row r="2279" spans="1:9" ht="45">
      <c r="A2279" s="11">
        <v>2277</v>
      </c>
      <c r="B2279" s="18" t="str">
        <f t="shared" si="140"/>
        <v>SVEIKATOS TECHNOLOGIJOS IR BIOTECHNOLOGIJOS</v>
      </c>
      <c r="C2279" s="18" t="str">
        <f t="shared" si="141"/>
        <v>Pažangios taikomosios technologijos asmens bei visuomenės sveikatai</v>
      </c>
      <c r="D2279" s="18" t="str">
        <f t="shared" si="142"/>
        <v>Eksperimentinė plėtra</v>
      </c>
      <c r="E2279" s="47" t="s">
        <v>22</v>
      </c>
      <c r="F2279" s="45" t="s">
        <v>1115</v>
      </c>
      <c r="G2279" s="89" t="s">
        <v>1116</v>
      </c>
      <c r="H2279" s="11">
        <v>16</v>
      </c>
      <c r="I2279" s="12" t="str">
        <f t="shared" si="143"/>
        <v>Šiaulių universitetas</v>
      </c>
    </row>
    <row r="2280" spans="1:9" ht="60">
      <c r="A2280" s="11">
        <v>2278</v>
      </c>
      <c r="B2280" s="18" t="str">
        <f t="shared" si="140"/>
        <v>SVEIKATOS TECHNOLOGIJOS IR BIOTECHNOLOGIJOS</v>
      </c>
      <c r="C2280" s="18" t="str">
        <f t="shared" si="141"/>
        <v>Pažangios taikomosios technologijos asmens bei visuomenės sveikatai</v>
      </c>
      <c r="D2280" s="18" t="str">
        <f t="shared" si="142"/>
        <v>Eksperimentinė plėtra</v>
      </c>
      <c r="E2280" s="46" t="s">
        <v>22</v>
      </c>
      <c r="F2280" s="45" t="s">
        <v>1106</v>
      </c>
      <c r="G2280" s="89" t="s">
        <v>1042</v>
      </c>
      <c r="H2280" s="11">
        <v>9</v>
      </c>
      <c r="I2280" s="12" t="str">
        <f t="shared" si="143"/>
        <v>Šiaulių valstybinė kolegija</v>
      </c>
    </row>
    <row r="2281" spans="1:9" ht="60">
      <c r="A2281" s="11">
        <v>2279</v>
      </c>
      <c r="B2281" s="18" t="str">
        <f t="shared" si="140"/>
        <v>SVEIKATOS TECHNOLOGIJOS IR BIOTECHNOLOGIJOS</v>
      </c>
      <c r="C2281" s="18" t="str">
        <f t="shared" si="141"/>
        <v>Pažangios taikomosios technologijos asmens bei visuomenės sveikatai</v>
      </c>
      <c r="D2281" s="18" t="str">
        <f t="shared" si="142"/>
        <v>Eksperimentinė plėtra</v>
      </c>
      <c r="E2281" s="44" t="s">
        <v>22</v>
      </c>
      <c r="F2281" s="45" t="s">
        <v>1260</v>
      </c>
      <c r="G2281" s="89" t="s">
        <v>1096</v>
      </c>
      <c r="H2281" s="11">
        <v>7</v>
      </c>
      <c r="I2281" s="12" t="str">
        <f t="shared" si="143"/>
        <v>Nacionalinis vėžio institutas</v>
      </c>
    </row>
    <row r="2282" spans="1:9" ht="45">
      <c r="A2282" s="11">
        <v>2280</v>
      </c>
      <c r="B2282" s="18" t="str">
        <f t="shared" si="140"/>
        <v>SVEIKATOS TECHNOLOGIJOS IR BIOTECHNOLOGIJOS</v>
      </c>
      <c r="C2282" s="18" t="str">
        <f t="shared" si="141"/>
        <v>Pažangios taikomosios technologijos asmens bei visuomenės sveikatai</v>
      </c>
      <c r="D2282" s="18" t="str">
        <f t="shared" si="142"/>
        <v>Eksperimentinė plėtra</v>
      </c>
      <c r="E2282" s="46" t="s">
        <v>22</v>
      </c>
      <c r="F2282" s="45" t="s">
        <v>1136</v>
      </c>
      <c r="G2282" s="89" t="s">
        <v>1137</v>
      </c>
      <c r="H2282" s="11">
        <v>23</v>
      </c>
      <c r="I2282" s="12" t="str">
        <f t="shared" si="143"/>
        <v>Klaipėdos universitetas</v>
      </c>
    </row>
    <row r="2283" spans="1:9" ht="90">
      <c r="A2283" s="11">
        <v>2281</v>
      </c>
      <c r="B2283" s="18" t="str">
        <f t="shared" si="140"/>
        <v>SVEIKATOS TECHNOLOGIJOS IR BIOTECHNOLOGIJOS</v>
      </c>
      <c r="C2283" s="18" t="str">
        <f t="shared" si="141"/>
        <v>Pažangios taikomosios technologijos asmens bei visuomenės sveikatai</v>
      </c>
      <c r="D2283" s="18" t="str">
        <f t="shared" si="142"/>
        <v>Eksperimentinė plėtra</v>
      </c>
      <c r="E2283" s="44" t="s">
        <v>22</v>
      </c>
      <c r="F2283" s="45" t="s">
        <v>1031</v>
      </c>
      <c r="G2283" s="89" t="s">
        <v>1029</v>
      </c>
      <c r="H2283" s="11">
        <v>1</v>
      </c>
      <c r="I2283" s="12" t="str">
        <f t="shared" si="143"/>
        <v>Viešoji įstaiga Socialinių mokslų kolegija</v>
      </c>
    </row>
    <row r="2284" spans="1:9" ht="75">
      <c r="A2284" s="11">
        <v>2282</v>
      </c>
      <c r="B2284" s="18" t="str">
        <f t="shared" si="140"/>
        <v>SVEIKATOS TECHNOLOGIJOS IR BIOTECHNOLOGIJOS</v>
      </c>
      <c r="C2284" s="18" t="str">
        <f t="shared" si="141"/>
        <v>Pažangios taikomosios technologijos asmens bei visuomenės sveikatai</v>
      </c>
      <c r="D2284" s="18" t="str">
        <f t="shared" si="142"/>
        <v>Eksperimentinė plėtra</v>
      </c>
      <c r="E2284" s="46" t="s">
        <v>22</v>
      </c>
      <c r="F2284" s="45" t="s">
        <v>1151</v>
      </c>
      <c r="G2284" s="89" t="s">
        <v>1090</v>
      </c>
      <c r="H2284" s="11">
        <v>33</v>
      </c>
      <c r="I2284" s="12" t="str">
        <f t="shared" si="143"/>
        <v>Vilniaus Gedimino technikos universitetas</v>
      </c>
    </row>
    <row r="2285" spans="1:9" ht="60">
      <c r="A2285" s="11">
        <v>2283</v>
      </c>
      <c r="B2285" s="18" t="str">
        <f t="shared" si="140"/>
        <v>SVEIKATOS TECHNOLOGIJOS IR BIOTECHNOLOGIJOS</v>
      </c>
      <c r="C2285" s="18" t="str">
        <f t="shared" si="141"/>
        <v>Pažangios taikomosios technologijos asmens bei visuomenės sveikatai</v>
      </c>
      <c r="D2285" s="18" t="str">
        <f t="shared" si="142"/>
        <v>Eksperimentinė plėtra</v>
      </c>
      <c r="E2285" s="44" t="s">
        <v>22</v>
      </c>
      <c r="F2285" s="45" t="s">
        <v>1094</v>
      </c>
      <c r="G2285" s="89" t="s">
        <v>1037</v>
      </c>
      <c r="H2285" s="11">
        <v>7</v>
      </c>
      <c r="I2285" s="12" t="str">
        <f t="shared" si="143"/>
        <v>Nacionalinis vėžio institutas</v>
      </c>
    </row>
    <row r="2286" spans="1:9" ht="60">
      <c r="A2286" s="11">
        <v>2284</v>
      </c>
      <c r="B2286" s="18" t="str">
        <f t="shared" si="140"/>
        <v>SVEIKATOS TECHNOLOGIJOS IR BIOTECHNOLOGIJOS</v>
      </c>
      <c r="C2286" s="18" t="str">
        <f t="shared" si="141"/>
        <v>Pažangios taikomosios technologijos asmens bei visuomenės sveikatai</v>
      </c>
      <c r="D2286" s="18" t="str">
        <f t="shared" si="142"/>
        <v>Eksperimentinė plėtra</v>
      </c>
      <c r="E2286" s="44" t="s">
        <v>22</v>
      </c>
      <c r="F2286" s="45" t="s">
        <v>1098</v>
      </c>
      <c r="G2286" s="89" t="s">
        <v>1096</v>
      </c>
      <c r="H2286" s="11">
        <v>7</v>
      </c>
      <c r="I2286" s="12" t="str">
        <f t="shared" si="143"/>
        <v>Nacionalinis vėžio institutas</v>
      </c>
    </row>
    <row r="2287" spans="1:9" ht="60">
      <c r="A2287" s="11">
        <v>2285</v>
      </c>
      <c r="B2287" s="18" t="str">
        <f t="shared" si="140"/>
        <v>SVEIKATOS TECHNOLOGIJOS IR BIOTECHNOLOGIJOS</v>
      </c>
      <c r="C2287" s="18" t="str">
        <f t="shared" si="141"/>
        <v>Pažangios taikomosios technologijos asmens bei visuomenės sveikatai</v>
      </c>
      <c r="D2287" s="18" t="str">
        <f t="shared" si="142"/>
        <v>Eksperimentinė plėtra</v>
      </c>
      <c r="E2287" s="44" t="s">
        <v>22</v>
      </c>
      <c r="F2287" s="45" t="s">
        <v>1036</v>
      </c>
      <c r="G2287" s="89" t="s">
        <v>1037</v>
      </c>
      <c r="H2287" s="11">
        <v>7</v>
      </c>
      <c r="I2287" s="12" t="str">
        <f t="shared" si="143"/>
        <v>Nacionalinis vėžio institutas</v>
      </c>
    </row>
    <row r="2288" spans="1:9" ht="60">
      <c r="A2288" s="11">
        <v>2286</v>
      </c>
      <c r="B2288" s="18" t="str">
        <f t="shared" si="140"/>
        <v>SVEIKATOS TECHNOLOGIJOS IR BIOTECHNOLOGIJOS</v>
      </c>
      <c r="C2288" s="18" t="str">
        <f t="shared" si="141"/>
        <v>Pažangios taikomosios technologijos asmens bei visuomenės sveikatai</v>
      </c>
      <c r="D2288" s="18" t="str">
        <f t="shared" si="142"/>
        <v>Eksperimentinė plėtra</v>
      </c>
      <c r="E2288" s="46" t="s">
        <v>22</v>
      </c>
      <c r="F2288" s="45" t="s">
        <v>1109</v>
      </c>
      <c r="G2288" s="89" t="s">
        <v>1110</v>
      </c>
      <c r="H2288" s="11">
        <v>9</v>
      </c>
      <c r="I2288" s="12" t="str">
        <f t="shared" si="143"/>
        <v>Šiaulių valstybinė kolegija</v>
      </c>
    </row>
    <row r="2289" spans="1:9" ht="60">
      <c r="A2289" s="11">
        <v>2287</v>
      </c>
      <c r="B2289" s="18" t="str">
        <f t="shared" si="140"/>
        <v>SVEIKATOS TECHNOLOGIJOS IR BIOTECHNOLOGIJOS</v>
      </c>
      <c r="C2289" s="18" t="str">
        <f t="shared" si="141"/>
        <v>Pažangios taikomosios technologijos asmens bei visuomenės sveikatai</v>
      </c>
      <c r="D2289" s="18" t="str">
        <f t="shared" si="142"/>
        <v>Eksperimentinė plėtra</v>
      </c>
      <c r="E2289" s="44" t="s">
        <v>22</v>
      </c>
      <c r="F2289" s="45" t="s">
        <v>1118</v>
      </c>
      <c r="G2289" s="89" t="s">
        <v>1052</v>
      </c>
      <c r="H2289" s="11">
        <v>17</v>
      </c>
      <c r="I2289" s="12" t="str">
        <f t="shared" si="143"/>
        <v>Lietuvos sveikatos mokslų universitetas</v>
      </c>
    </row>
    <row r="2290" spans="1:9" ht="60">
      <c r="A2290" s="11">
        <v>2288</v>
      </c>
      <c r="B2290" s="18" t="str">
        <f t="shared" si="140"/>
        <v>SVEIKATOS TECHNOLOGIJOS IR BIOTECHNOLOGIJOS</v>
      </c>
      <c r="C2290" s="18" t="str">
        <f t="shared" si="141"/>
        <v>Pažangios taikomosios technologijos asmens bei visuomenės sveikatai</v>
      </c>
      <c r="D2290" s="18" t="str">
        <f t="shared" si="142"/>
        <v>Eksperimentinė plėtra</v>
      </c>
      <c r="E2290" s="51" t="s">
        <v>22</v>
      </c>
      <c r="F2290" s="52" t="s">
        <v>1122</v>
      </c>
      <c r="G2290" s="93" t="s">
        <v>1121</v>
      </c>
      <c r="H2290" s="11">
        <v>20</v>
      </c>
      <c r="I2290" s="12" t="str">
        <f t="shared" si="143"/>
        <v>Baltijos pažangių technologijų institutas</v>
      </c>
    </row>
    <row r="2291" spans="1:9" ht="60">
      <c r="A2291" s="11">
        <v>2289</v>
      </c>
      <c r="B2291" s="18" t="str">
        <f t="shared" si="140"/>
        <v>SVEIKATOS TECHNOLOGIJOS IR BIOTECHNOLOGIJOS</v>
      </c>
      <c r="C2291" s="18" t="str">
        <f t="shared" si="141"/>
        <v>Pažangios taikomosios technologijos asmens bei visuomenės sveikatai</v>
      </c>
      <c r="D2291" s="18" t="str">
        <f t="shared" si="142"/>
        <v>Eksperimentinė plėtra</v>
      </c>
      <c r="E2291" s="51" t="s">
        <v>22</v>
      </c>
      <c r="F2291" s="52" t="s">
        <v>1120</v>
      </c>
      <c r="G2291" s="93" t="s">
        <v>1121</v>
      </c>
      <c r="H2291" s="11">
        <v>20</v>
      </c>
      <c r="I2291" s="12" t="str">
        <f t="shared" si="143"/>
        <v>Baltijos pažangių technologijų institutas</v>
      </c>
    </row>
    <row r="2292" spans="1:9" ht="60">
      <c r="A2292" s="11">
        <v>2290</v>
      </c>
      <c r="B2292" s="18" t="str">
        <f t="shared" si="140"/>
        <v>SVEIKATOS TECHNOLOGIJOS IR BIOTECHNOLOGIJOS</v>
      </c>
      <c r="C2292" s="18" t="str">
        <f t="shared" si="141"/>
        <v>Pažangios taikomosios technologijos asmens bei visuomenės sveikatai</v>
      </c>
      <c r="D2292" s="18" t="str">
        <f t="shared" si="142"/>
        <v>Eksperimentinė plėtra</v>
      </c>
      <c r="E2292" s="51" t="s">
        <v>22</v>
      </c>
      <c r="F2292" s="52" t="s">
        <v>1124</v>
      </c>
      <c r="G2292" s="93" t="s">
        <v>376</v>
      </c>
      <c r="H2292" s="11">
        <v>20</v>
      </c>
      <c r="I2292" s="12" t="str">
        <f t="shared" si="143"/>
        <v>Baltijos pažangių technologijų institutas</v>
      </c>
    </row>
    <row r="2293" spans="1:9" ht="60">
      <c r="A2293" s="11">
        <v>2291</v>
      </c>
      <c r="B2293" s="18" t="str">
        <f t="shared" si="140"/>
        <v>SVEIKATOS TECHNOLOGIJOS IR BIOTECHNOLOGIJOS</v>
      </c>
      <c r="C2293" s="18" t="str">
        <f t="shared" si="141"/>
        <v>Pažangios taikomosios technologijos asmens bei visuomenės sveikatai</v>
      </c>
      <c r="D2293" s="18" t="str">
        <f t="shared" si="142"/>
        <v>Eksperimentinė plėtra</v>
      </c>
      <c r="E2293" s="51" t="s">
        <v>22</v>
      </c>
      <c r="F2293" s="52" t="s">
        <v>1129</v>
      </c>
      <c r="G2293" s="93" t="s">
        <v>367</v>
      </c>
      <c r="H2293" s="11">
        <v>20</v>
      </c>
      <c r="I2293" s="12" t="str">
        <f t="shared" si="143"/>
        <v>Baltijos pažangių technologijų institutas</v>
      </c>
    </row>
    <row r="2294" spans="1:9" ht="60">
      <c r="A2294" s="11">
        <v>2292</v>
      </c>
      <c r="B2294" s="18" t="str">
        <f t="shared" si="140"/>
        <v>SVEIKATOS TECHNOLOGIJOS IR BIOTECHNOLOGIJOS</v>
      </c>
      <c r="C2294" s="18" t="str">
        <f t="shared" si="141"/>
        <v>Pažangios taikomosios technologijos asmens bei visuomenės sveikatai</v>
      </c>
      <c r="D2294" s="18" t="str">
        <f t="shared" si="142"/>
        <v>Eksperimentinė plėtra</v>
      </c>
      <c r="E2294" s="51" t="s">
        <v>22</v>
      </c>
      <c r="F2294" s="52" t="s">
        <v>1127</v>
      </c>
      <c r="G2294" s="93" t="s">
        <v>367</v>
      </c>
      <c r="H2294" s="11">
        <v>20</v>
      </c>
      <c r="I2294" s="12" t="str">
        <f t="shared" si="143"/>
        <v>Baltijos pažangių technologijų institutas</v>
      </c>
    </row>
    <row r="2295" spans="1:9" ht="60">
      <c r="A2295" s="11">
        <v>2293</v>
      </c>
      <c r="B2295" s="18" t="str">
        <f t="shared" si="140"/>
        <v>SVEIKATOS TECHNOLOGIJOS IR BIOTECHNOLOGIJOS</v>
      </c>
      <c r="C2295" s="18" t="str">
        <f t="shared" si="141"/>
        <v>Pažangios taikomosios technologijos asmens bei visuomenės sveikatai</v>
      </c>
      <c r="D2295" s="18" t="str">
        <f t="shared" si="142"/>
        <v>Eksperimentinė plėtra</v>
      </c>
      <c r="E2295" s="51" t="s">
        <v>22</v>
      </c>
      <c r="F2295" s="52" t="s">
        <v>1130</v>
      </c>
      <c r="G2295" s="93" t="s">
        <v>367</v>
      </c>
      <c r="H2295" s="11">
        <v>20</v>
      </c>
      <c r="I2295" s="12" t="str">
        <f t="shared" si="143"/>
        <v>Baltijos pažangių technologijų institutas</v>
      </c>
    </row>
    <row r="2296" spans="1:9" ht="60">
      <c r="A2296" s="11">
        <v>2294</v>
      </c>
      <c r="B2296" s="18" t="str">
        <f t="shared" si="140"/>
        <v>SVEIKATOS TECHNOLOGIJOS IR BIOTECHNOLOGIJOS</v>
      </c>
      <c r="C2296" s="18" t="str">
        <f t="shared" si="141"/>
        <v>Pažangios taikomosios technologijos asmens bei visuomenės sveikatai</v>
      </c>
      <c r="D2296" s="18" t="str">
        <f t="shared" si="142"/>
        <v>Eksperimentinė plėtra</v>
      </c>
      <c r="E2296" s="51" t="s">
        <v>22</v>
      </c>
      <c r="F2296" s="52" t="s">
        <v>1128</v>
      </c>
      <c r="G2296" s="93" t="s">
        <v>367</v>
      </c>
      <c r="H2296" s="11">
        <v>20</v>
      </c>
      <c r="I2296" s="12" t="str">
        <f t="shared" si="143"/>
        <v>Baltijos pažangių technologijų institutas</v>
      </c>
    </row>
    <row r="2297" spans="1:9" ht="60">
      <c r="A2297" s="11">
        <v>2295</v>
      </c>
      <c r="B2297" s="18" t="str">
        <f t="shared" si="140"/>
        <v>SVEIKATOS TECHNOLOGIJOS IR BIOTECHNOLOGIJOS</v>
      </c>
      <c r="C2297" s="18" t="str">
        <f t="shared" si="141"/>
        <v>Pažangios taikomosios technologijos asmens bei visuomenės sveikatai</v>
      </c>
      <c r="D2297" s="18" t="str">
        <f t="shared" si="142"/>
        <v>Eksperimentinė plėtra</v>
      </c>
      <c r="E2297" s="51" t="s">
        <v>22</v>
      </c>
      <c r="F2297" s="52" t="s">
        <v>1272</v>
      </c>
      <c r="G2297" s="93" t="s">
        <v>367</v>
      </c>
      <c r="H2297" s="11">
        <v>20</v>
      </c>
      <c r="I2297" s="12" t="str">
        <f t="shared" si="143"/>
        <v>Baltijos pažangių technologijų institutas</v>
      </c>
    </row>
    <row r="2298" spans="1:9" ht="60">
      <c r="A2298" s="11">
        <v>2296</v>
      </c>
      <c r="B2298" s="18" t="str">
        <f t="shared" si="140"/>
        <v>SVEIKATOS TECHNOLOGIJOS IR BIOTECHNOLOGIJOS</v>
      </c>
      <c r="C2298" s="18" t="str">
        <f t="shared" si="141"/>
        <v>Pažangios taikomosios technologijos asmens bei visuomenės sveikatai</v>
      </c>
      <c r="D2298" s="18" t="str">
        <f t="shared" si="142"/>
        <v>Eksperimentinė plėtra</v>
      </c>
      <c r="E2298" s="51" t="s">
        <v>22</v>
      </c>
      <c r="F2298" s="52" t="s">
        <v>1270</v>
      </c>
      <c r="G2298" s="93" t="s">
        <v>367</v>
      </c>
      <c r="H2298" s="11">
        <v>20</v>
      </c>
      <c r="I2298" s="12" t="str">
        <f t="shared" si="143"/>
        <v>Baltijos pažangių technologijų institutas</v>
      </c>
    </row>
    <row r="2299" spans="1:9" ht="60">
      <c r="A2299" s="11">
        <v>2297</v>
      </c>
      <c r="B2299" s="18" t="str">
        <f t="shared" si="140"/>
        <v>SVEIKATOS TECHNOLOGIJOS IR BIOTECHNOLOGIJOS</v>
      </c>
      <c r="C2299" s="18" t="str">
        <f t="shared" si="141"/>
        <v>Pažangios taikomosios technologijos asmens bei visuomenės sveikatai</v>
      </c>
      <c r="D2299" s="18" t="str">
        <f t="shared" si="142"/>
        <v>Eksperimentinė plėtra</v>
      </c>
      <c r="E2299" s="51" t="s">
        <v>22</v>
      </c>
      <c r="F2299" s="52" t="s">
        <v>978</v>
      </c>
      <c r="G2299" s="93" t="s">
        <v>367</v>
      </c>
      <c r="H2299" s="11">
        <v>20</v>
      </c>
      <c r="I2299" s="12" t="str">
        <f t="shared" si="143"/>
        <v>Baltijos pažangių technologijų institutas</v>
      </c>
    </row>
    <row r="2300" spans="1:9" ht="60">
      <c r="A2300" s="11">
        <v>2298</v>
      </c>
      <c r="B2300" s="18" t="str">
        <f t="shared" si="140"/>
        <v>SVEIKATOS TECHNOLOGIJOS IR BIOTECHNOLOGIJOS</v>
      </c>
      <c r="C2300" s="18" t="str">
        <f t="shared" si="141"/>
        <v>Pažangios taikomosios technologijos asmens bei visuomenės sveikatai</v>
      </c>
      <c r="D2300" s="18" t="str">
        <f t="shared" si="142"/>
        <v>Eksperimentinė plėtra</v>
      </c>
      <c r="E2300" s="126" t="s">
        <v>22</v>
      </c>
      <c r="F2300" s="52" t="s">
        <v>977</v>
      </c>
      <c r="G2300" s="93" t="s">
        <v>367</v>
      </c>
      <c r="H2300" s="11">
        <v>20</v>
      </c>
      <c r="I2300" s="12" t="str">
        <f t="shared" si="143"/>
        <v>Baltijos pažangių technologijų institutas</v>
      </c>
    </row>
    <row r="2301" spans="1:9" ht="60">
      <c r="A2301" s="11">
        <v>2299</v>
      </c>
      <c r="B2301" s="18" t="str">
        <f t="shared" si="140"/>
        <v>SVEIKATOS TECHNOLOGIJOS IR BIOTECHNOLOGIJOS</v>
      </c>
      <c r="C2301" s="18" t="str">
        <f t="shared" si="141"/>
        <v>Pažangios taikomosios technologijos asmens bei visuomenės sveikatai</v>
      </c>
      <c r="D2301" s="18" t="str">
        <f t="shared" si="142"/>
        <v>Eksperimentinė plėtra</v>
      </c>
      <c r="E2301" s="51" t="s">
        <v>22</v>
      </c>
      <c r="F2301" s="52" t="s">
        <v>1271</v>
      </c>
      <c r="G2301" s="93" t="s">
        <v>367</v>
      </c>
      <c r="H2301" s="11">
        <v>20</v>
      </c>
      <c r="I2301" s="12" t="str">
        <f t="shared" si="143"/>
        <v>Baltijos pažangių technologijų institutas</v>
      </c>
    </row>
    <row r="2302" spans="1:9" ht="60">
      <c r="A2302" s="11">
        <v>2300</v>
      </c>
      <c r="B2302" s="18" t="str">
        <f t="shared" si="140"/>
        <v>SVEIKATOS TECHNOLOGIJOS IR BIOTECHNOLOGIJOS</v>
      </c>
      <c r="C2302" s="18" t="str">
        <f t="shared" si="141"/>
        <v>Pažangios taikomosios technologijos asmens bei visuomenės sveikatai</v>
      </c>
      <c r="D2302" s="18" t="str">
        <f t="shared" si="142"/>
        <v>Eksperimentinė plėtra</v>
      </c>
      <c r="E2302" s="51" t="s">
        <v>22</v>
      </c>
      <c r="F2302" s="52" t="s">
        <v>1269</v>
      </c>
      <c r="G2302" s="93" t="s">
        <v>1066</v>
      </c>
      <c r="H2302" s="11">
        <v>20</v>
      </c>
      <c r="I2302" s="12" t="str">
        <f t="shared" si="143"/>
        <v>Baltijos pažangių technologijų institutas</v>
      </c>
    </row>
    <row r="2303" spans="1:9" ht="60">
      <c r="A2303" s="11">
        <v>2301</v>
      </c>
      <c r="B2303" s="18" t="str">
        <f t="shared" si="140"/>
        <v>SVEIKATOS TECHNOLOGIJOS IR BIOTECHNOLOGIJOS</v>
      </c>
      <c r="C2303" s="18" t="str">
        <f t="shared" si="141"/>
        <v>Pažangios taikomosios technologijos asmens bei visuomenės sveikatai</v>
      </c>
      <c r="D2303" s="18" t="str">
        <f t="shared" si="142"/>
        <v>Eksperimentinė plėtra</v>
      </c>
      <c r="E2303" s="51" t="s">
        <v>22</v>
      </c>
      <c r="F2303" s="52" t="s">
        <v>1126</v>
      </c>
      <c r="G2303" s="93" t="s">
        <v>1066</v>
      </c>
      <c r="H2303" s="11">
        <v>20</v>
      </c>
      <c r="I2303" s="12" t="str">
        <f t="shared" si="143"/>
        <v>Baltijos pažangių technologijų institutas</v>
      </c>
    </row>
    <row r="2304" spans="1:9" ht="60">
      <c r="A2304" s="11">
        <v>2302</v>
      </c>
      <c r="B2304" s="18" t="str">
        <f t="shared" si="140"/>
        <v>SVEIKATOS TECHNOLOGIJOS IR BIOTECHNOLOGIJOS</v>
      </c>
      <c r="C2304" s="18" t="str">
        <f t="shared" si="141"/>
        <v>Pažangios taikomosios technologijos asmens bei visuomenės sveikatai</v>
      </c>
      <c r="D2304" s="18" t="str">
        <f t="shared" si="142"/>
        <v>Eksperimentinė plėtra</v>
      </c>
      <c r="E2304" s="51" t="s">
        <v>22</v>
      </c>
      <c r="F2304" s="52" t="s">
        <v>1125</v>
      </c>
      <c r="G2304" s="93" t="s">
        <v>1066</v>
      </c>
      <c r="H2304" s="11">
        <v>20</v>
      </c>
      <c r="I2304" s="12" t="str">
        <f t="shared" si="143"/>
        <v>Baltijos pažangių technologijų institutas</v>
      </c>
    </row>
    <row r="2305" spans="1:9" ht="90">
      <c r="A2305" s="11">
        <v>2303</v>
      </c>
      <c r="B2305" s="18" t="str">
        <f t="shared" si="140"/>
        <v>SVEIKATOS TECHNOLOGIJOS IR BIOTECHNOLOGIJOS</v>
      </c>
      <c r="C2305" s="18" t="str">
        <f t="shared" si="141"/>
        <v>Pažangios taikomosios technologijos asmens bei visuomenės sveikatai</v>
      </c>
      <c r="D2305" s="18" t="str">
        <f t="shared" si="142"/>
        <v>Eksperimentinė plėtra</v>
      </c>
      <c r="E2305" s="51" t="s">
        <v>22</v>
      </c>
      <c r="F2305" s="52" t="s">
        <v>1123</v>
      </c>
      <c r="G2305" s="93" t="s">
        <v>1064</v>
      </c>
      <c r="H2305" s="11">
        <v>20</v>
      </c>
      <c r="I2305" s="12" t="str">
        <f t="shared" si="143"/>
        <v>Baltijos pažangių technologijų institutas</v>
      </c>
    </row>
    <row r="2306" spans="1:9" ht="45">
      <c r="A2306" s="11">
        <v>2304</v>
      </c>
      <c r="B2306" s="18" t="str">
        <f t="shared" si="140"/>
        <v>SVEIKATOS TECHNOLOGIJOS IR BIOTECHNOLOGIJOS</v>
      </c>
      <c r="C2306" s="18" t="str">
        <f t="shared" si="141"/>
        <v>Pažangios taikomosios technologijos asmens bei visuomenės sveikatai</v>
      </c>
      <c r="D2306" s="18" t="str">
        <f t="shared" si="142"/>
        <v>Eksperimentinė plėtra</v>
      </c>
      <c r="E2306" s="44" t="s">
        <v>22</v>
      </c>
      <c r="F2306" s="45" t="s">
        <v>1101</v>
      </c>
      <c r="G2306" s="89" t="s">
        <v>1102</v>
      </c>
      <c r="H2306" s="11">
        <v>7</v>
      </c>
      <c r="I2306" s="12" t="str">
        <f t="shared" si="143"/>
        <v>Nacionalinis vėžio institutas</v>
      </c>
    </row>
    <row r="2307" spans="1:9" ht="60">
      <c r="A2307" s="11">
        <v>2305</v>
      </c>
      <c r="B2307" s="18" t="str">
        <f t="shared" ref="B2307:B2370" si="144">IF(ISBLANK(E2307), ,VLOOKUP(E2307, Kodai,2, FALSE))</f>
        <v>SVEIKATOS TECHNOLOGIJOS IR BIOTECHNOLOGIJOS</v>
      </c>
      <c r="C2307" s="18" t="str">
        <f t="shared" ref="C2307:C2370" si="145">IF(ISBLANK(E2307), ,VLOOKUP(E2307, Kodai,3, FALSE))</f>
        <v>Pažangios taikomosios technologijos asmens bei visuomenės sveikatai</v>
      </c>
      <c r="D2307" s="18" t="str">
        <f t="shared" ref="D2307:D2370" si="146">IF(ISBLANK(E2307), ,VLOOKUP(E2307, Kodai,4, FALSE))</f>
        <v>Eksperimentinė plėtra</v>
      </c>
      <c r="E2307" s="46" t="s">
        <v>22</v>
      </c>
      <c r="F2307" s="45" t="s">
        <v>1146</v>
      </c>
      <c r="G2307" s="89" t="s">
        <v>1147</v>
      </c>
      <c r="H2307" s="11">
        <v>32</v>
      </c>
      <c r="I2307" s="12" t="str">
        <f t="shared" ref="I2307:I2370" si="147">IF(ISBLANK(H2307), ,VLOOKUP(H2307, Institucijos,2, FALSE))</f>
        <v>Vilniaus universitetas</v>
      </c>
    </row>
    <row r="2308" spans="1:9" ht="60">
      <c r="A2308" s="11">
        <v>2306</v>
      </c>
      <c r="B2308" s="18" t="str">
        <f t="shared" si="144"/>
        <v>SVEIKATOS TECHNOLOGIJOS IR BIOTECHNOLOGIJOS</v>
      </c>
      <c r="C2308" s="18" t="str">
        <f t="shared" si="145"/>
        <v>Pažangios taikomosios technologijos asmens bei visuomenės sveikatai</v>
      </c>
      <c r="D2308" s="18" t="str">
        <f t="shared" si="146"/>
        <v>Eksperimentinė plėtra</v>
      </c>
      <c r="E2308" s="46" t="s">
        <v>22</v>
      </c>
      <c r="F2308" s="45" t="s">
        <v>1107</v>
      </c>
      <c r="G2308" s="89" t="s">
        <v>1042</v>
      </c>
      <c r="H2308" s="11">
        <v>9</v>
      </c>
      <c r="I2308" s="12" t="str">
        <f t="shared" si="147"/>
        <v>Šiaulių valstybinė kolegija</v>
      </c>
    </row>
    <row r="2309" spans="1:9" ht="180">
      <c r="A2309" s="11">
        <v>2307</v>
      </c>
      <c r="B2309" s="18" t="str">
        <f t="shared" si="144"/>
        <v>SVEIKATOS TECHNOLOGIJOS IR BIOTECHNOLOGIJOS</v>
      </c>
      <c r="C2309" s="18" t="str">
        <f t="shared" si="145"/>
        <v>Pažangios taikomosios technologijos asmens bei visuomenės sveikatai</v>
      </c>
      <c r="D2309" s="18" t="str">
        <f t="shared" si="146"/>
        <v>Eksperimentinė plėtra</v>
      </c>
      <c r="E2309" s="44" t="s">
        <v>22</v>
      </c>
      <c r="F2309" s="45" t="s">
        <v>1104</v>
      </c>
      <c r="G2309" s="89" t="s">
        <v>954</v>
      </c>
      <c r="H2309" s="11">
        <v>8</v>
      </c>
      <c r="I2309" s="12" t="str">
        <f t="shared" si="147"/>
        <v>Valstybinis mokslinių tyrimų institutas Inovatyvios medicinos centras</v>
      </c>
    </row>
    <row r="2310" spans="1:9" ht="45">
      <c r="A2310" s="11">
        <v>2308</v>
      </c>
      <c r="B2310" s="18" t="str">
        <f t="shared" si="144"/>
        <v>SVEIKATOS TECHNOLOGIJOS IR BIOTECHNOLOGIJOS</v>
      </c>
      <c r="C2310" s="18" t="str">
        <f t="shared" si="145"/>
        <v>Pažangios taikomosios technologijos asmens bei visuomenės sveikatai</v>
      </c>
      <c r="D2310" s="18" t="str">
        <f t="shared" si="146"/>
        <v>Eksperimentinė plėtra</v>
      </c>
      <c r="E2310" s="46" t="s">
        <v>22</v>
      </c>
      <c r="F2310" s="45" t="s">
        <v>1134</v>
      </c>
      <c r="G2310" s="89" t="s">
        <v>1135</v>
      </c>
      <c r="H2310" s="11">
        <v>23</v>
      </c>
      <c r="I2310" s="12" t="str">
        <f t="shared" si="147"/>
        <v>Klaipėdos universitetas</v>
      </c>
    </row>
    <row r="2311" spans="1:9" ht="75">
      <c r="A2311" s="11">
        <v>2309</v>
      </c>
      <c r="B2311" s="18" t="str">
        <f t="shared" si="144"/>
        <v>SVEIKATOS TECHNOLOGIJOS IR BIOTECHNOLOGIJOS</v>
      </c>
      <c r="C2311" s="18" t="str">
        <f t="shared" si="145"/>
        <v>Pažangios taikomosios technologijos asmens bei visuomenės sveikatai</v>
      </c>
      <c r="D2311" s="18" t="str">
        <f t="shared" si="146"/>
        <v>Eksperimentinė plėtra</v>
      </c>
      <c r="E2311" s="44" t="s">
        <v>22</v>
      </c>
      <c r="F2311" s="45" t="s">
        <v>1092</v>
      </c>
      <c r="G2311" s="89" t="s">
        <v>1033</v>
      </c>
      <c r="H2311" s="11">
        <v>1</v>
      </c>
      <c r="I2311" s="12" t="str">
        <f t="shared" si="147"/>
        <v>Viešoji įstaiga Socialinių mokslų kolegija</v>
      </c>
    </row>
    <row r="2312" spans="1:9" ht="60">
      <c r="A2312" s="11">
        <v>2310</v>
      </c>
      <c r="B2312" s="18" t="str">
        <f t="shared" si="144"/>
        <v>SVEIKATOS TECHNOLOGIJOS IR BIOTECHNOLOGIJOS</v>
      </c>
      <c r="C2312" s="18" t="str">
        <f t="shared" si="145"/>
        <v>Pažangios taikomosios technologijos asmens bei visuomenės sveikatai</v>
      </c>
      <c r="D2312" s="18" t="str">
        <f t="shared" si="146"/>
        <v>Eksperimentinė plėtra</v>
      </c>
      <c r="E2312" s="44" t="s">
        <v>22</v>
      </c>
      <c r="F2312" s="45" t="s">
        <v>1095</v>
      </c>
      <c r="G2312" s="89" t="s">
        <v>1096</v>
      </c>
      <c r="H2312" s="11">
        <v>7</v>
      </c>
      <c r="I2312" s="12" t="str">
        <f t="shared" si="147"/>
        <v>Nacionalinis vėžio institutas</v>
      </c>
    </row>
    <row r="2313" spans="1:9" ht="45">
      <c r="A2313" s="11">
        <v>2311</v>
      </c>
      <c r="B2313" s="18" t="str">
        <f t="shared" si="144"/>
        <v>SVEIKATOS TECHNOLOGIJOS IR BIOTECHNOLOGIJOS</v>
      </c>
      <c r="C2313" s="18" t="str">
        <f t="shared" si="145"/>
        <v>Pažangios taikomosios technologijos asmens bei visuomenės sveikatai</v>
      </c>
      <c r="D2313" s="18" t="str">
        <f t="shared" si="146"/>
        <v>Eksperimentinė plėtra</v>
      </c>
      <c r="E2313" s="46" t="s">
        <v>22</v>
      </c>
      <c r="F2313" s="45" t="s">
        <v>1145</v>
      </c>
      <c r="G2313" s="89" t="s">
        <v>1083</v>
      </c>
      <c r="H2313" s="11">
        <v>32</v>
      </c>
      <c r="I2313" s="12" t="str">
        <f t="shared" si="147"/>
        <v>Vilniaus universitetas</v>
      </c>
    </row>
    <row r="2314" spans="1:9" ht="60">
      <c r="A2314" s="11">
        <v>2312</v>
      </c>
      <c r="B2314" s="18" t="str">
        <f t="shared" si="144"/>
        <v>SVEIKATOS TECHNOLOGIJOS IR BIOTECHNOLOGIJOS</v>
      </c>
      <c r="C2314" s="18" t="str">
        <f t="shared" si="145"/>
        <v>Pažangios taikomosios technologijos asmens bei visuomenės sveikatai</v>
      </c>
      <c r="D2314" s="18" t="str">
        <f t="shared" si="146"/>
        <v>Moksliniai tyrimai</v>
      </c>
      <c r="E2314" s="44" t="s">
        <v>23</v>
      </c>
      <c r="F2314" s="45" t="s">
        <v>1178</v>
      </c>
      <c r="G2314" s="89" t="s">
        <v>330</v>
      </c>
      <c r="H2314" s="11">
        <v>18</v>
      </c>
      <c r="I2314" s="12" t="str">
        <f t="shared" si="147"/>
        <v>Valstybinis mokslinių tyrimų institutas Fizinių ir technologijos mokslų centras</v>
      </c>
    </row>
    <row r="2315" spans="1:9" ht="60">
      <c r="A2315" s="11">
        <v>2313</v>
      </c>
      <c r="B2315" s="18" t="str">
        <f t="shared" si="144"/>
        <v>SVEIKATOS TECHNOLOGIJOS IR BIOTECHNOLOGIJOS</v>
      </c>
      <c r="C2315" s="18" t="str">
        <f t="shared" si="145"/>
        <v>Pažangios taikomosios technologijos asmens bei visuomenės sveikatai</v>
      </c>
      <c r="D2315" s="18" t="str">
        <f t="shared" si="146"/>
        <v>Moksliniai tyrimai</v>
      </c>
      <c r="E2315" s="126" t="s">
        <v>23</v>
      </c>
      <c r="F2315" s="52" t="s">
        <v>1008</v>
      </c>
      <c r="G2315" s="93" t="s">
        <v>965</v>
      </c>
      <c r="H2315" s="11">
        <v>20</v>
      </c>
      <c r="I2315" s="12" t="str">
        <f t="shared" si="147"/>
        <v>Baltijos pažangių technologijų institutas</v>
      </c>
    </row>
    <row r="2316" spans="1:9" ht="75">
      <c r="A2316" s="11">
        <v>2314</v>
      </c>
      <c r="B2316" s="18" t="str">
        <f t="shared" si="144"/>
        <v>SVEIKATOS TECHNOLOGIJOS IR BIOTECHNOLOGIJOS</v>
      </c>
      <c r="C2316" s="18" t="str">
        <f t="shared" si="145"/>
        <v>Pažangios taikomosios technologijos asmens bei visuomenės sveikatai</v>
      </c>
      <c r="D2316" s="18" t="str">
        <f t="shared" si="146"/>
        <v>Moksliniai tyrimai</v>
      </c>
      <c r="E2316" s="46" t="s">
        <v>23</v>
      </c>
      <c r="F2316" s="45" t="s">
        <v>1199</v>
      </c>
      <c r="G2316" s="89" t="s">
        <v>1200</v>
      </c>
      <c r="H2316" s="11">
        <v>31</v>
      </c>
      <c r="I2316" s="12" t="str">
        <f t="shared" si="147"/>
        <v>Vytauto Didžiojo universitetas</v>
      </c>
    </row>
    <row r="2317" spans="1:9" ht="60">
      <c r="A2317" s="11">
        <v>2315</v>
      </c>
      <c r="B2317" s="18" t="str">
        <f t="shared" si="144"/>
        <v>SVEIKATOS TECHNOLOGIJOS IR BIOTECHNOLOGIJOS</v>
      </c>
      <c r="C2317" s="18" t="str">
        <f t="shared" si="145"/>
        <v>Pažangios taikomosios technologijos asmens bei visuomenės sveikatai</v>
      </c>
      <c r="D2317" s="18" t="str">
        <f t="shared" si="146"/>
        <v>Moksliniai tyrimai</v>
      </c>
      <c r="E2317" s="44" t="s">
        <v>23</v>
      </c>
      <c r="F2317" s="45" t="s">
        <v>1172</v>
      </c>
      <c r="G2317" s="89" t="s">
        <v>1170</v>
      </c>
      <c r="H2317" s="11">
        <v>17</v>
      </c>
      <c r="I2317" s="12" t="str">
        <f t="shared" si="147"/>
        <v>Lietuvos sveikatos mokslų universitetas</v>
      </c>
    </row>
    <row r="2318" spans="1:9" ht="90">
      <c r="A2318" s="11">
        <v>2316</v>
      </c>
      <c r="B2318" s="18" t="str">
        <f t="shared" si="144"/>
        <v>SVEIKATOS TECHNOLOGIJOS IR BIOTECHNOLOGIJOS</v>
      </c>
      <c r="C2318" s="18" t="str">
        <f t="shared" si="145"/>
        <v>Pažangios taikomosios technologijos asmens bei visuomenės sveikatai</v>
      </c>
      <c r="D2318" s="18" t="str">
        <f t="shared" si="146"/>
        <v>Moksliniai tyrimai</v>
      </c>
      <c r="E2318" s="46" t="s">
        <v>23</v>
      </c>
      <c r="F2318" s="45" t="s">
        <v>1195</v>
      </c>
      <c r="G2318" s="89" t="s">
        <v>1196</v>
      </c>
      <c r="H2318" s="11">
        <v>31</v>
      </c>
      <c r="I2318" s="12" t="str">
        <f t="shared" si="147"/>
        <v>Vytauto Didžiojo universitetas</v>
      </c>
    </row>
    <row r="2319" spans="1:9" ht="60">
      <c r="A2319" s="11">
        <v>2317</v>
      </c>
      <c r="B2319" s="18" t="str">
        <f t="shared" si="144"/>
        <v>SVEIKATOS TECHNOLOGIJOS IR BIOTECHNOLOGIJOS</v>
      </c>
      <c r="C2319" s="18" t="str">
        <f t="shared" si="145"/>
        <v>Pažangios taikomosios technologijos asmens bei visuomenės sveikatai</v>
      </c>
      <c r="D2319" s="18" t="str">
        <f t="shared" si="146"/>
        <v>Moksliniai tyrimai</v>
      </c>
      <c r="E2319" s="44" t="s">
        <v>23</v>
      </c>
      <c r="F2319" s="45" t="s">
        <v>1017</v>
      </c>
      <c r="G2319" s="89" t="s">
        <v>1018</v>
      </c>
      <c r="H2319" s="11">
        <v>32</v>
      </c>
      <c r="I2319" s="12" t="str">
        <f t="shared" si="147"/>
        <v>Vilniaus universitetas</v>
      </c>
    </row>
    <row r="2320" spans="1:9" ht="150">
      <c r="A2320" s="11">
        <v>2318</v>
      </c>
      <c r="B2320" s="18" t="str">
        <f t="shared" si="144"/>
        <v>SVEIKATOS TECHNOLOGIJOS IR BIOTECHNOLOGIJOS</v>
      </c>
      <c r="C2320" s="18" t="str">
        <f t="shared" si="145"/>
        <v>Pažangios taikomosios technologijos asmens bei visuomenės sveikatai</v>
      </c>
      <c r="D2320" s="18" t="str">
        <f t="shared" si="146"/>
        <v>Moksliniai tyrimai</v>
      </c>
      <c r="E2320" s="44" t="s">
        <v>23</v>
      </c>
      <c r="F2320" s="45" t="s">
        <v>1161</v>
      </c>
      <c r="G2320" s="89" t="s">
        <v>1162</v>
      </c>
      <c r="H2320" s="11">
        <v>17</v>
      </c>
      <c r="I2320" s="12" t="str">
        <f t="shared" si="147"/>
        <v>Lietuvos sveikatos mokslų universitetas</v>
      </c>
    </row>
    <row r="2321" spans="1:9" ht="120">
      <c r="A2321" s="11">
        <v>2319</v>
      </c>
      <c r="B2321" s="18" t="str">
        <f t="shared" si="144"/>
        <v>SVEIKATOS TECHNOLOGIJOS IR BIOTECHNOLOGIJOS</v>
      </c>
      <c r="C2321" s="18" t="str">
        <f t="shared" si="145"/>
        <v>Pažangios taikomosios technologijos asmens bei visuomenės sveikatai</v>
      </c>
      <c r="D2321" s="18" t="str">
        <f t="shared" si="146"/>
        <v>Moksliniai tyrimai</v>
      </c>
      <c r="E2321" s="46" t="s">
        <v>23</v>
      </c>
      <c r="F2321" s="45" t="s">
        <v>1163</v>
      </c>
      <c r="G2321" s="89" t="s">
        <v>1162</v>
      </c>
      <c r="H2321" s="11">
        <v>17</v>
      </c>
      <c r="I2321" s="12" t="str">
        <f t="shared" si="147"/>
        <v>Lietuvos sveikatos mokslų universitetas</v>
      </c>
    </row>
    <row r="2322" spans="1:9" ht="60">
      <c r="A2322" s="11">
        <v>2320</v>
      </c>
      <c r="B2322" s="18" t="str">
        <f t="shared" si="144"/>
        <v>SVEIKATOS TECHNOLOGIJOS IR BIOTECHNOLOGIJOS</v>
      </c>
      <c r="C2322" s="18" t="str">
        <f t="shared" si="145"/>
        <v>Pažangios taikomosios technologijos asmens bei visuomenės sveikatai</v>
      </c>
      <c r="D2322" s="18" t="str">
        <f t="shared" si="146"/>
        <v>Moksliniai tyrimai</v>
      </c>
      <c r="E2322" s="51" t="s">
        <v>23</v>
      </c>
      <c r="F2322" s="52" t="s">
        <v>1181</v>
      </c>
      <c r="G2322" s="93" t="s">
        <v>367</v>
      </c>
      <c r="H2322" s="11">
        <v>20</v>
      </c>
      <c r="I2322" s="12" t="str">
        <f t="shared" si="147"/>
        <v>Baltijos pažangių technologijų institutas</v>
      </c>
    </row>
    <row r="2323" spans="1:9" ht="60">
      <c r="A2323" s="11">
        <v>2321</v>
      </c>
      <c r="B2323" s="18" t="str">
        <f t="shared" si="144"/>
        <v>SVEIKATOS TECHNOLOGIJOS IR BIOTECHNOLOGIJOS</v>
      </c>
      <c r="C2323" s="18" t="str">
        <f t="shared" si="145"/>
        <v>Pažangios taikomosios technologijos asmens bei visuomenės sveikatai</v>
      </c>
      <c r="D2323" s="18" t="str">
        <f t="shared" si="146"/>
        <v>Moksliniai tyrimai</v>
      </c>
      <c r="E2323" s="44" t="s">
        <v>23</v>
      </c>
      <c r="F2323" s="45" t="s">
        <v>1181</v>
      </c>
      <c r="G2323" s="89" t="s">
        <v>1191</v>
      </c>
      <c r="H2323" s="11">
        <v>31</v>
      </c>
      <c r="I2323" s="12" t="str">
        <f t="shared" si="147"/>
        <v>Vytauto Didžiojo universitetas</v>
      </c>
    </row>
    <row r="2324" spans="1:9" ht="60">
      <c r="A2324" s="11">
        <v>2322</v>
      </c>
      <c r="B2324" s="18" t="str">
        <f t="shared" si="144"/>
        <v>SVEIKATOS TECHNOLOGIJOS IR BIOTECHNOLOGIJOS</v>
      </c>
      <c r="C2324" s="18" t="str">
        <f t="shared" si="145"/>
        <v>Pažangios taikomosios technologijos asmens bei visuomenės sveikatai</v>
      </c>
      <c r="D2324" s="18" t="str">
        <f t="shared" si="146"/>
        <v>Moksliniai tyrimai</v>
      </c>
      <c r="E2324" s="51" t="s">
        <v>23</v>
      </c>
      <c r="F2324" s="52" t="s">
        <v>1009</v>
      </c>
      <c r="G2324" s="93" t="s">
        <v>367</v>
      </c>
      <c r="H2324" s="11">
        <v>20</v>
      </c>
      <c r="I2324" s="12" t="str">
        <f t="shared" si="147"/>
        <v>Baltijos pažangių technologijų institutas</v>
      </c>
    </row>
    <row r="2325" spans="1:9" ht="60">
      <c r="A2325" s="11">
        <v>2323</v>
      </c>
      <c r="B2325" s="18" t="str">
        <f t="shared" si="144"/>
        <v>SVEIKATOS TECHNOLOGIJOS IR BIOTECHNOLOGIJOS</v>
      </c>
      <c r="C2325" s="18" t="str">
        <f t="shared" si="145"/>
        <v>Pažangios taikomosios technologijos asmens bei visuomenės sveikatai</v>
      </c>
      <c r="D2325" s="18" t="str">
        <f t="shared" si="146"/>
        <v>Moksliniai tyrimai</v>
      </c>
      <c r="E2325" s="44" t="s">
        <v>23</v>
      </c>
      <c r="F2325" s="45" t="s">
        <v>1009</v>
      </c>
      <c r="G2325" s="89" t="s">
        <v>339</v>
      </c>
      <c r="H2325" s="11">
        <v>31</v>
      </c>
      <c r="I2325" s="12" t="str">
        <f t="shared" si="147"/>
        <v>Vytauto Didžiojo universitetas</v>
      </c>
    </row>
    <row r="2326" spans="1:9" ht="105">
      <c r="A2326" s="11">
        <v>2324</v>
      </c>
      <c r="B2326" s="18" t="str">
        <f t="shared" si="144"/>
        <v>SVEIKATOS TECHNOLOGIJOS IR BIOTECHNOLOGIJOS</v>
      </c>
      <c r="C2326" s="18" t="str">
        <f t="shared" si="145"/>
        <v>Pažangios taikomosios technologijos asmens bei visuomenės sveikatai</v>
      </c>
      <c r="D2326" s="18" t="str">
        <f t="shared" si="146"/>
        <v>Moksliniai tyrimai</v>
      </c>
      <c r="E2326" s="105" t="s">
        <v>23</v>
      </c>
      <c r="F2326" s="45" t="s">
        <v>3187</v>
      </c>
      <c r="G2326" s="27" t="s">
        <v>3188</v>
      </c>
      <c r="H2326" s="11">
        <v>17</v>
      </c>
      <c r="I2326" s="12" t="str">
        <f t="shared" si="147"/>
        <v>Lietuvos sveikatos mokslų universitetas</v>
      </c>
    </row>
    <row r="2327" spans="1:9" ht="60">
      <c r="A2327" s="11">
        <v>2325</v>
      </c>
      <c r="B2327" s="18" t="str">
        <f t="shared" si="144"/>
        <v>SVEIKATOS TECHNOLOGIJOS IR BIOTECHNOLOGIJOS</v>
      </c>
      <c r="C2327" s="18" t="str">
        <f t="shared" si="145"/>
        <v>Pažangios taikomosios technologijos asmens bei visuomenės sveikatai</v>
      </c>
      <c r="D2327" s="18" t="str">
        <f t="shared" si="146"/>
        <v>Moksliniai tyrimai</v>
      </c>
      <c r="E2327" s="44" t="s">
        <v>23</v>
      </c>
      <c r="F2327" s="45" t="s">
        <v>1171</v>
      </c>
      <c r="G2327" s="89" t="s">
        <v>1170</v>
      </c>
      <c r="H2327" s="11">
        <v>17</v>
      </c>
      <c r="I2327" s="12" t="str">
        <f t="shared" si="147"/>
        <v>Lietuvos sveikatos mokslų universitetas</v>
      </c>
    </row>
    <row r="2328" spans="1:9" ht="60">
      <c r="A2328" s="11">
        <v>2326</v>
      </c>
      <c r="B2328" s="18" t="str">
        <f t="shared" si="144"/>
        <v>SVEIKATOS TECHNOLOGIJOS IR BIOTECHNOLOGIJOS</v>
      </c>
      <c r="C2328" s="18" t="str">
        <f t="shared" si="145"/>
        <v>Pažangios taikomosios technologijos asmens bei visuomenės sveikatai</v>
      </c>
      <c r="D2328" s="18" t="str">
        <f t="shared" si="146"/>
        <v>Moksliniai tyrimai</v>
      </c>
      <c r="E2328" s="44" t="s">
        <v>23</v>
      </c>
      <c r="F2328" s="45" t="s">
        <v>1153</v>
      </c>
      <c r="G2328" s="89" t="s">
        <v>1154</v>
      </c>
      <c r="H2328" s="11">
        <v>7</v>
      </c>
      <c r="I2328" s="12" t="str">
        <f t="shared" si="147"/>
        <v>Nacionalinis vėžio institutas</v>
      </c>
    </row>
    <row r="2329" spans="1:9" ht="45">
      <c r="A2329" s="11">
        <v>2327</v>
      </c>
      <c r="B2329" s="18" t="str">
        <f t="shared" si="144"/>
        <v>SVEIKATOS TECHNOLOGIJOS IR BIOTECHNOLOGIJOS</v>
      </c>
      <c r="C2329" s="18" t="str">
        <f t="shared" si="145"/>
        <v>Pažangios taikomosios technologijos asmens bei visuomenės sveikatai</v>
      </c>
      <c r="D2329" s="18" t="str">
        <f t="shared" si="146"/>
        <v>Moksliniai tyrimai</v>
      </c>
      <c r="E2329" s="44" t="s">
        <v>23</v>
      </c>
      <c r="F2329" s="45" t="s">
        <v>1157</v>
      </c>
      <c r="G2329" s="89" t="s">
        <v>1102</v>
      </c>
      <c r="H2329" s="11">
        <v>7</v>
      </c>
      <c r="I2329" s="12" t="str">
        <f t="shared" si="147"/>
        <v>Nacionalinis vėžio institutas</v>
      </c>
    </row>
    <row r="2330" spans="1:9" ht="60">
      <c r="A2330" s="11">
        <v>2328</v>
      </c>
      <c r="B2330" s="18" t="str">
        <f t="shared" si="144"/>
        <v>SVEIKATOS TECHNOLOGIJOS IR BIOTECHNOLOGIJOS</v>
      </c>
      <c r="C2330" s="18" t="str">
        <f t="shared" si="145"/>
        <v>Pažangios taikomosios technologijos asmens bei visuomenės sveikatai</v>
      </c>
      <c r="D2330" s="18" t="str">
        <f t="shared" si="146"/>
        <v>Moksliniai tyrimai</v>
      </c>
      <c r="E2330" s="44" t="s">
        <v>23</v>
      </c>
      <c r="F2330" s="45" t="s">
        <v>1155</v>
      </c>
      <c r="G2330" s="89" t="s">
        <v>1154</v>
      </c>
      <c r="H2330" s="11">
        <v>7</v>
      </c>
      <c r="I2330" s="12" t="str">
        <f t="shared" si="147"/>
        <v>Nacionalinis vėžio institutas</v>
      </c>
    </row>
    <row r="2331" spans="1:9" ht="150">
      <c r="A2331" s="11">
        <v>2329</v>
      </c>
      <c r="B2331" s="18" t="str">
        <f t="shared" si="144"/>
        <v>SVEIKATOS TECHNOLOGIJOS IR BIOTECHNOLOGIJOS</v>
      </c>
      <c r="C2331" s="18" t="str">
        <f t="shared" si="145"/>
        <v>Pažangios taikomosios technologijos asmens bei visuomenės sveikatai</v>
      </c>
      <c r="D2331" s="18" t="str">
        <f t="shared" si="146"/>
        <v>Moksliniai tyrimai</v>
      </c>
      <c r="E2331" s="44" t="s">
        <v>23</v>
      </c>
      <c r="F2331" s="45" t="s">
        <v>1159</v>
      </c>
      <c r="G2331" s="89" t="s">
        <v>954</v>
      </c>
      <c r="H2331" s="11">
        <v>8</v>
      </c>
      <c r="I2331" s="12" t="str">
        <f t="shared" si="147"/>
        <v>Valstybinis mokslinių tyrimų institutas Inovatyvios medicinos centras</v>
      </c>
    </row>
    <row r="2332" spans="1:9" ht="180">
      <c r="A2332" s="11">
        <v>2330</v>
      </c>
      <c r="B2332" s="18" t="str">
        <f t="shared" si="144"/>
        <v>SVEIKATOS TECHNOLOGIJOS IR BIOTECHNOLOGIJOS</v>
      </c>
      <c r="C2332" s="18" t="str">
        <f t="shared" si="145"/>
        <v>Pažangios taikomosios technologijos asmens bei visuomenės sveikatai</v>
      </c>
      <c r="D2332" s="18" t="str">
        <f t="shared" si="146"/>
        <v>Moksliniai tyrimai</v>
      </c>
      <c r="E2332" s="44" t="s">
        <v>23</v>
      </c>
      <c r="F2332" s="45" t="s">
        <v>1160</v>
      </c>
      <c r="G2332" s="89" t="s">
        <v>954</v>
      </c>
      <c r="H2332" s="11">
        <v>8</v>
      </c>
      <c r="I2332" s="12" t="str">
        <f t="shared" si="147"/>
        <v>Valstybinis mokslinių tyrimų institutas Inovatyvios medicinos centras</v>
      </c>
    </row>
    <row r="2333" spans="1:9" ht="60">
      <c r="A2333" s="11">
        <v>2331</v>
      </c>
      <c r="B2333" s="18" t="str">
        <f t="shared" si="144"/>
        <v>SVEIKATOS TECHNOLOGIJOS IR BIOTECHNOLOGIJOS</v>
      </c>
      <c r="C2333" s="18" t="str">
        <f t="shared" si="145"/>
        <v>Pažangios taikomosios technologijos asmens bei visuomenės sveikatai</v>
      </c>
      <c r="D2333" s="18" t="str">
        <f t="shared" si="146"/>
        <v>Moksliniai tyrimai</v>
      </c>
      <c r="E2333" s="44" t="s">
        <v>23</v>
      </c>
      <c r="F2333" s="45" t="s">
        <v>1169</v>
      </c>
      <c r="G2333" s="89" t="s">
        <v>1170</v>
      </c>
      <c r="H2333" s="11">
        <v>17</v>
      </c>
      <c r="I2333" s="12" t="str">
        <f t="shared" si="147"/>
        <v>Lietuvos sveikatos mokslų universitetas</v>
      </c>
    </row>
    <row r="2334" spans="1:9" ht="75">
      <c r="A2334" s="11">
        <v>2332</v>
      </c>
      <c r="B2334" s="18" t="str">
        <f t="shared" si="144"/>
        <v>SVEIKATOS TECHNOLOGIJOS IR BIOTECHNOLOGIJOS</v>
      </c>
      <c r="C2334" s="18" t="str">
        <f t="shared" si="145"/>
        <v>Pažangios taikomosios technologijos asmens bei visuomenės sveikatai</v>
      </c>
      <c r="D2334" s="18" t="str">
        <f t="shared" si="146"/>
        <v>Moksliniai tyrimai</v>
      </c>
      <c r="E2334" s="46" t="s">
        <v>23</v>
      </c>
      <c r="F2334" s="45" t="s">
        <v>1192</v>
      </c>
      <c r="G2334" s="89" t="s">
        <v>1193</v>
      </c>
      <c r="H2334" s="11">
        <v>31</v>
      </c>
      <c r="I2334" s="12" t="str">
        <f t="shared" si="147"/>
        <v>Vytauto Didžiojo universitetas</v>
      </c>
    </row>
    <row r="2335" spans="1:9" ht="75">
      <c r="A2335" s="11">
        <v>2333</v>
      </c>
      <c r="B2335" s="18" t="str">
        <f t="shared" si="144"/>
        <v>SVEIKATOS TECHNOLOGIJOS IR BIOTECHNOLOGIJOS</v>
      </c>
      <c r="C2335" s="18" t="str">
        <f t="shared" si="145"/>
        <v>Pažangios taikomosios technologijos asmens bei visuomenės sveikatai</v>
      </c>
      <c r="D2335" s="18" t="str">
        <f t="shared" si="146"/>
        <v>Moksliniai tyrimai</v>
      </c>
      <c r="E2335" s="46" t="s">
        <v>23</v>
      </c>
      <c r="F2335" s="45" t="s">
        <v>1194</v>
      </c>
      <c r="G2335" s="89" t="s">
        <v>1193</v>
      </c>
      <c r="H2335" s="11">
        <v>31</v>
      </c>
      <c r="I2335" s="12" t="str">
        <f t="shared" si="147"/>
        <v>Vytauto Didžiojo universitetas</v>
      </c>
    </row>
    <row r="2336" spans="1:9" ht="60">
      <c r="A2336" s="11">
        <v>2334</v>
      </c>
      <c r="B2336" s="18" t="str">
        <f t="shared" si="144"/>
        <v>SVEIKATOS TECHNOLOGIJOS IR BIOTECHNOLOGIJOS</v>
      </c>
      <c r="C2336" s="18" t="str">
        <f t="shared" si="145"/>
        <v>Pažangios taikomosios technologijos asmens bei visuomenės sveikatai</v>
      </c>
      <c r="D2336" s="18" t="str">
        <f t="shared" si="146"/>
        <v>Moksliniai tyrimai</v>
      </c>
      <c r="E2336" s="55" t="s">
        <v>23</v>
      </c>
      <c r="F2336" s="56" t="s">
        <v>1185</v>
      </c>
      <c r="G2336" s="94" t="s">
        <v>230</v>
      </c>
      <c r="H2336" s="11">
        <v>22</v>
      </c>
      <c r="I2336" s="12" t="str">
        <f t="shared" si="147"/>
        <v>VšĮ Kauno technologijos universitetas</v>
      </c>
    </row>
    <row r="2337" spans="1:9" ht="60">
      <c r="A2337" s="11">
        <v>2335</v>
      </c>
      <c r="B2337" s="18" t="str">
        <f t="shared" si="144"/>
        <v>SVEIKATOS TECHNOLOGIJOS IR BIOTECHNOLOGIJOS</v>
      </c>
      <c r="C2337" s="18" t="str">
        <f t="shared" si="145"/>
        <v>Pažangios taikomosios technologijos asmens bei visuomenės sveikatai</v>
      </c>
      <c r="D2337" s="18" t="str">
        <f t="shared" si="146"/>
        <v>Moksliniai tyrimai</v>
      </c>
      <c r="E2337" s="44" t="s">
        <v>23</v>
      </c>
      <c r="F2337" s="45" t="s">
        <v>1176</v>
      </c>
      <c r="G2337" s="89" t="s">
        <v>1177</v>
      </c>
      <c r="H2337" s="11">
        <v>18</v>
      </c>
      <c r="I2337" s="12" t="str">
        <f t="shared" si="147"/>
        <v>Valstybinis mokslinių tyrimų institutas Fizinių ir technologijos mokslų centras</v>
      </c>
    </row>
    <row r="2338" spans="1:9" ht="60">
      <c r="A2338" s="11">
        <v>2336</v>
      </c>
      <c r="B2338" s="18" t="str">
        <f t="shared" si="144"/>
        <v>SVEIKATOS TECHNOLOGIJOS IR BIOTECHNOLOGIJOS</v>
      </c>
      <c r="C2338" s="18" t="str">
        <f t="shared" si="145"/>
        <v>Pažangios taikomosios technologijos asmens bei visuomenės sveikatai</v>
      </c>
      <c r="D2338" s="18" t="str">
        <f t="shared" si="146"/>
        <v>Moksliniai tyrimai</v>
      </c>
      <c r="E2338" s="51" t="s">
        <v>23</v>
      </c>
      <c r="F2338" s="52" t="s">
        <v>1182</v>
      </c>
      <c r="G2338" s="93" t="s">
        <v>367</v>
      </c>
      <c r="H2338" s="11">
        <v>20</v>
      </c>
      <c r="I2338" s="12" t="str">
        <f t="shared" si="147"/>
        <v>Baltijos pažangių technologijų institutas</v>
      </c>
    </row>
    <row r="2339" spans="1:9" ht="60">
      <c r="A2339" s="11">
        <v>2337</v>
      </c>
      <c r="B2339" s="18" t="str">
        <f t="shared" si="144"/>
        <v>SVEIKATOS TECHNOLOGIJOS IR BIOTECHNOLOGIJOS</v>
      </c>
      <c r="C2339" s="18" t="str">
        <f t="shared" si="145"/>
        <v>Pažangios taikomosios technologijos asmens bei visuomenės sveikatai</v>
      </c>
      <c r="D2339" s="18" t="str">
        <f t="shared" si="146"/>
        <v>Moksliniai tyrimai</v>
      </c>
      <c r="E2339" s="44" t="s">
        <v>23</v>
      </c>
      <c r="F2339" s="45" t="s">
        <v>1182</v>
      </c>
      <c r="G2339" s="89" t="s">
        <v>1191</v>
      </c>
      <c r="H2339" s="11">
        <v>31</v>
      </c>
      <c r="I2339" s="12" t="str">
        <f t="shared" si="147"/>
        <v>Vytauto Didžiojo universitetas</v>
      </c>
    </row>
    <row r="2340" spans="1:9" ht="60">
      <c r="A2340" s="11">
        <v>2338</v>
      </c>
      <c r="B2340" s="18" t="str">
        <f t="shared" si="144"/>
        <v>SVEIKATOS TECHNOLOGIJOS IR BIOTECHNOLOGIJOS</v>
      </c>
      <c r="C2340" s="18" t="str">
        <f t="shared" si="145"/>
        <v>Pažangios taikomosios technologijos asmens bei visuomenės sveikatai</v>
      </c>
      <c r="D2340" s="18" t="str">
        <f t="shared" si="146"/>
        <v>Moksliniai tyrimai</v>
      </c>
      <c r="E2340" s="44" t="s">
        <v>23</v>
      </c>
      <c r="F2340" s="45" t="s">
        <v>1189</v>
      </c>
      <c r="G2340" s="89" t="s">
        <v>1190</v>
      </c>
      <c r="H2340" s="11">
        <v>26</v>
      </c>
      <c r="I2340" s="12" t="str">
        <f t="shared" si="147"/>
        <v>Lietuvos sporto universitetas</v>
      </c>
    </row>
    <row r="2341" spans="1:9" ht="45">
      <c r="A2341" s="11">
        <v>2339</v>
      </c>
      <c r="B2341" s="18" t="str">
        <f t="shared" si="144"/>
        <v>SVEIKATOS TECHNOLOGIJOS IR BIOTECHNOLOGIJOS</v>
      </c>
      <c r="C2341" s="18" t="str">
        <f t="shared" si="145"/>
        <v>Pažangios taikomosios technologijos asmens bei visuomenės sveikatai</v>
      </c>
      <c r="D2341" s="18" t="str">
        <f t="shared" si="146"/>
        <v>Moksliniai tyrimai</v>
      </c>
      <c r="E2341" s="44" t="s">
        <v>23</v>
      </c>
      <c r="F2341" s="45" t="s">
        <v>1204</v>
      </c>
      <c r="G2341" s="89" t="s">
        <v>1205</v>
      </c>
      <c r="H2341" s="11">
        <v>32</v>
      </c>
      <c r="I2341" s="12" t="str">
        <f t="shared" si="147"/>
        <v>Vilniaus universitetas</v>
      </c>
    </row>
    <row r="2342" spans="1:9" ht="60">
      <c r="A2342" s="11">
        <v>2340</v>
      </c>
      <c r="B2342" s="18" t="str">
        <f t="shared" si="144"/>
        <v>SVEIKATOS TECHNOLOGIJOS IR BIOTECHNOLOGIJOS</v>
      </c>
      <c r="C2342" s="18" t="str">
        <f t="shared" si="145"/>
        <v>Pažangios taikomosios technologijos asmens bei visuomenės sveikatai</v>
      </c>
      <c r="D2342" s="18" t="str">
        <f t="shared" si="146"/>
        <v>Moksliniai tyrimai</v>
      </c>
      <c r="E2342" s="51" t="s">
        <v>23</v>
      </c>
      <c r="F2342" s="52" t="s">
        <v>1067</v>
      </c>
      <c r="G2342" s="93" t="s">
        <v>367</v>
      </c>
      <c r="H2342" s="11">
        <v>20</v>
      </c>
      <c r="I2342" s="12" t="str">
        <f t="shared" si="147"/>
        <v>Baltijos pažangių technologijų institutas</v>
      </c>
    </row>
    <row r="2343" spans="1:9" ht="60">
      <c r="A2343" s="11">
        <v>2341</v>
      </c>
      <c r="B2343" s="18" t="str">
        <f t="shared" si="144"/>
        <v>SVEIKATOS TECHNOLOGIJOS IR BIOTECHNOLOGIJOS</v>
      </c>
      <c r="C2343" s="18" t="str">
        <f t="shared" si="145"/>
        <v>Pažangios taikomosios technologijos asmens bei visuomenės sveikatai</v>
      </c>
      <c r="D2343" s="18" t="str">
        <f t="shared" si="146"/>
        <v>Moksliniai tyrimai</v>
      </c>
      <c r="E2343" s="51" t="s">
        <v>23</v>
      </c>
      <c r="F2343" s="52" t="s">
        <v>1068</v>
      </c>
      <c r="G2343" s="93" t="s">
        <v>367</v>
      </c>
      <c r="H2343" s="11">
        <v>20</v>
      </c>
      <c r="I2343" s="12" t="str">
        <f t="shared" si="147"/>
        <v>Baltijos pažangių technologijų institutas</v>
      </c>
    </row>
    <row r="2344" spans="1:9" ht="60">
      <c r="A2344" s="11">
        <v>2342</v>
      </c>
      <c r="B2344" s="18" t="str">
        <f t="shared" si="144"/>
        <v>SVEIKATOS TECHNOLOGIJOS IR BIOTECHNOLOGIJOS</v>
      </c>
      <c r="C2344" s="18" t="str">
        <f t="shared" si="145"/>
        <v>Pažangios taikomosios technologijos asmens bei visuomenės sveikatai</v>
      </c>
      <c r="D2344" s="18" t="str">
        <f t="shared" si="146"/>
        <v>Moksliniai tyrimai</v>
      </c>
      <c r="E2344" s="51" t="s">
        <v>23</v>
      </c>
      <c r="F2344" s="52" t="s">
        <v>1065</v>
      </c>
      <c r="G2344" s="93" t="s">
        <v>1066</v>
      </c>
      <c r="H2344" s="11">
        <v>20</v>
      </c>
      <c r="I2344" s="12" t="str">
        <f t="shared" si="147"/>
        <v>Baltijos pažangių technologijų institutas</v>
      </c>
    </row>
    <row r="2345" spans="1:9" ht="60">
      <c r="A2345" s="11">
        <v>2343</v>
      </c>
      <c r="B2345" s="18" t="str">
        <f t="shared" si="144"/>
        <v>SVEIKATOS TECHNOLOGIJOS IR BIOTECHNOLOGIJOS</v>
      </c>
      <c r="C2345" s="18" t="str">
        <f t="shared" si="145"/>
        <v>Pažangios taikomosios technologijos asmens bei visuomenės sveikatai</v>
      </c>
      <c r="D2345" s="18" t="str">
        <f t="shared" si="146"/>
        <v>Moksliniai tyrimai</v>
      </c>
      <c r="E2345" s="46" t="s">
        <v>23</v>
      </c>
      <c r="F2345" s="45" t="s">
        <v>1165</v>
      </c>
      <c r="G2345" s="89" t="s">
        <v>1166</v>
      </c>
      <c r="H2345" s="11">
        <v>17</v>
      </c>
      <c r="I2345" s="12" t="str">
        <f t="shared" si="147"/>
        <v>Lietuvos sveikatos mokslų universitetas</v>
      </c>
    </row>
    <row r="2346" spans="1:9" ht="105">
      <c r="A2346" s="11">
        <v>2344</v>
      </c>
      <c r="B2346" s="18" t="str">
        <f t="shared" si="144"/>
        <v>SVEIKATOS TECHNOLOGIJOS IR BIOTECHNOLOGIJOS</v>
      </c>
      <c r="C2346" s="18" t="str">
        <f t="shared" si="145"/>
        <v>Pažangios taikomosios technologijos asmens bei visuomenės sveikatai</v>
      </c>
      <c r="D2346" s="18" t="str">
        <f t="shared" si="146"/>
        <v>Moksliniai tyrimai</v>
      </c>
      <c r="E2346" s="51" t="s">
        <v>23</v>
      </c>
      <c r="F2346" s="52" t="s">
        <v>1179</v>
      </c>
      <c r="G2346" s="93" t="s">
        <v>1064</v>
      </c>
      <c r="H2346" s="11">
        <v>20</v>
      </c>
      <c r="I2346" s="12" t="str">
        <f t="shared" si="147"/>
        <v>Baltijos pažangių technologijų institutas</v>
      </c>
    </row>
    <row r="2347" spans="1:9" ht="45">
      <c r="A2347" s="11">
        <v>2345</v>
      </c>
      <c r="B2347" s="18" t="str">
        <f t="shared" si="144"/>
        <v>SVEIKATOS TECHNOLOGIJOS IR BIOTECHNOLOGIJOS</v>
      </c>
      <c r="C2347" s="18" t="str">
        <f t="shared" si="145"/>
        <v>Pažangios taikomosios technologijos asmens bei visuomenės sveikatai</v>
      </c>
      <c r="D2347" s="18" t="str">
        <f t="shared" si="146"/>
        <v>Moksliniai tyrimai</v>
      </c>
      <c r="E2347" s="44" t="s">
        <v>23</v>
      </c>
      <c r="F2347" s="45" t="s">
        <v>1156</v>
      </c>
      <c r="G2347" s="89" t="s">
        <v>1102</v>
      </c>
      <c r="H2347" s="11">
        <v>7</v>
      </c>
      <c r="I2347" s="12" t="str">
        <f t="shared" si="147"/>
        <v>Nacionalinis vėžio institutas</v>
      </c>
    </row>
    <row r="2348" spans="1:9" ht="45">
      <c r="A2348" s="11">
        <v>2346</v>
      </c>
      <c r="B2348" s="18" t="str">
        <f t="shared" si="144"/>
        <v>SVEIKATOS TECHNOLOGIJOS IR BIOTECHNOLOGIJOS</v>
      </c>
      <c r="C2348" s="18" t="str">
        <f t="shared" si="145"/>
        <v>Pažangios taikomosios technologijos asmens bei visuomenės sveikatai</v>
      </c>
      <c r="D2348" s="18" t="str">
        <f t="shared" si="146"/>
        <v>Moksliniai tyrimai</v>
      </c>
      <c r="E2348" s="44" t="s">
        <v>23</v>
      </c>
      <c r="F2348" s="45" t="s">
        <v>1158</v>
      </c>
      <c r="G2348" s="89" t="s">
        <v>1102</v>
      </c>
      <c r="H2348" s="11">
        <v>7</v>
      </c>
      <c r="I2348" s="12" t="str">
        <f t="shared" si="147"/>
        <v>Nacionalinis vėžio institutas</v>
      </c>
    </row>
    <row r="2349" spans="1:9" ht="60">
      <c r="A2349" s="11">
        <v>2347</v>
      </c>
      <c r="B2349" s="18" t="str">
        <f t="shared" si="144"/>
        <v>SVEIKATOS TECHNOLOGIJOS IR BIOTECHNOLOGIJOS</v>
      </c>
      <c r="C2349" s="18" t="str">
        <f t="shared" si="145"/>
        <v>Pažangios taikomosios technologijos asmens bei visuomenės sveikatai</v>
      </c>
      <c r="D2349" s="18" t="str">
        <f t="shared" si="146"/>
        <v>Moksliniai tyrimai</v>
      </c>
      <c r="E2349" s="44" t="s">
        <v>23</v>
      </c>
      <c r="F2349" s="45" t="s">
        <v>1173</v>
      </c>
      <c r="G2349" s="89" t="s">
        <v>1170</v>
      </c>
      <c r="H2349" s="11">
        <v>17</v>
      </c>
      <c r="I2349" s="12" t="str">
        <f t="shared" si="147"/>
        <v>Lietuvos sveikatos mokslų universitetas</v>
      </c>
    </row>
    <row r="2350" spans="1:9" ht="60">
      <c r="A2350" s="11">
        <v>2348</v>
      </c>
      <c r="B2350" s="18" t="str">
        <f t="shared" si="144"/>
        <v>SVEIKATOS TECHNOLOGIJOS IR BIOTECHNOLOGIJOS</v>
      </c>
      <c r="C2350" s="18" t="str">
        <f t="shared" si="145"/>
        <v>Pažangios taikomosios technologijos asmens bei visuomenės sveikatai</v>
      </c>
      <c r="D2350" s="18" t="str">
        <f t="shared" si="146"/>
        <v>Moksliniai tyrimai</v>
      </c>
      <c r="E2350" s="44" t="s">
        <v>23</v>
      </c>
      <c r="F2350" s="45" t="s">
        <v>1038</v>
      </c>
      <c r="G2350" s="89" t="s">
        <v>1039</v>
      </c>
      <c r="H2350" s="11">
        <v>7</v>
      </c>
      <c r="I2350" s="12" t="str">
        <f t="shared" si="147"/>
        <v>Nacionalinis vėžio institutas</v>
      </c>
    </row>
    <row r="2351" spans="1:9" ht="60">
      <c r="A2351" s="11">
        <v>2349</v>
      </c>
      <c r="B2351" s="18" t="str">
        <f t="shared" si="144"/>
        <v>SVEIKATOS TECHNOLOGIJOS IR BIOTECHNOLOGIJOS</v>
      </c>
      <c r="C2351" s="18" t="str">
        <f t="shared" si="145"/>
        <v>Pažangios taikomosios technologijos asmens bei visuomenės sveikatai</v>
      </c>
      <c r="D2351" s="18" t="str">
        <f t="shared" si="146"/>
        <v>Moksliniai tyrimai</v>
      </c>
      <c r="E2351" s="126" t="s">
        <v>23</v>
      </c>
      <c r="F2351" s="45" t="s">
        <v>1004</v>
      </c>
      <c r="G2351" s="89" t="s">
        <v>1005</v>
      </c>
      <c r="H2351" s="11">
        <v>17</v>
      </c>
      <c r="I2351" s="12" t="str">
        <f t="shared" si="147"/>
        <v>Lietuvos sveikatos mokslų universitetas</v>
      </c>
    </row>
    <row r="2352" spans="1:9" ht="60">
      <c r="A2352" s="11">
        <v>2350</v>
      </c>
      <c r="B2352" s="18" t="str">
        <f t="shared" si="144"/>
        <v>SVEIKATOS TECHNOLOGIJOS IR BIOTECHNOLOGIJOS</v>
      </c>
      <c r="C2352" s="18" t="str">
        <f t="shared" si="145"/>
        <v>Pažangios taikomosios technologijos asmens bei visuomenės sveikatai</v>
      </c>
      <c r="D2352" s="18" t="str">
        <f t="shared" si="146"/>
        <v>Moksliniai tyrimai</v>
      </c>
      <c r="E2352" s="44" t="s">
        <v>23</v>
      </c>
      <c r="F2352" s="45" t="s">
        <v>1168</v>
      </c>
      <c r="G2352" s="89" t="s">
        <v>1005</v>
      </c>
      <c r="H2352" s="11">
        <v>17</v>
      </c>
      <c r="I2352" s="12" t="str">
        <f t="shared" si="147"/>
        <v>Lietuvos sveikatos mokslų universitetas</v>
      </c>
    </row>
    <row r="2353" spans="1:9" ht="60">
      <c r="A2353" s="11">
        <v>2351</v>
      </c>
      <c r="B2353" s="18" t="str">
        <f t="shared" si="144"/>
        <v>SVEIKATOS TECHNOLOGIJOS IR BIOTECHNOLOGIJOS</v>
      </c>
      <c r="C2353" s="18" t="str">
        <f t="shared" si="145"/>
        <v>Pažangios taikomosios technologijos asmens bei visuomenės sveikatai</v>
      </c>
      <c r="D2353" s="18" t="str">
        <f t="shared" si="146"/>
        <v>Moksliniai tyrimai</v>
      </c>
      <c r="E2353" s="46" t="s">
        <v>23</v>
      </c>
      <c r="F2353" s="45" t="s">
        <v>1167</v>
      </c>
      <c r="G2353" s="89" t="s">
        <v>1166</v>
      </c>
      <c r="H2353" s="11">
        <v>17</v>
      </c>
      <c r="I2353" s="12" t="str">
        <f t="shared" si="147"/>
        <v>Lietuvos sveikatos mokslų universitetas</v>
      </c>
    </row>
    <row r="2354" spans="1:9" ht="45">
      <c r="A2354" s="11">
        <v>2352</v>
      </c>
      <c r="B2354" s="18" t="str">
        <f t="shared" si="144"/>
        <v>SVEIKATOS TECHNOLOGIJOS IR BIOTECHNOLOGIJOS</v>
      </c>
      <c r="C2354" s="18" t="str">
        <f t="shared" si="145"/>
        <v>Pažangios taikomosios technologijos asmens bei visuomenės sveikatai</v>
      </c>
      <c r="D2354" s="18" t="str">
        <f t="shared" si="146"/>
        <v>Moksliniai tyrimai</v>
      </c>
      <c r="E2354" s="46" t="s">
        <v>23</v>
      </c>
      <c r="F2354" s="45" t="s">
        <v>1082</v>
      </c>
      <c r="G2354" s="89" t="s">
        <v>1083</v>
      </c>
      <c r="H2354" s="11">
        <v>32</v>
      </c>
      <c r="I2354" s="12" t="str">
        <f t="shared" si="147"/>
        <v>Vilniaus universitetas</v>
      </c>
    </row>
    <row r="2355" spans="1:9" ht="60">
      <c r="A2355" s="11">
        <v>2353</v>
      </c>
      <c r="B2355" s="18" t="str">
        <f t="shared" si="144"/>
        <v>SVEIKATOS TECHNOLOGIJOS IR BIOTECHNOLOGIJOS</v>
      </c>
      <c r="C2355" s="18" t="str">
        <f t="shared" si="145"/>
        <v>Pažangios taikomosios technologijos asmens bei visuomenės sveikatai</v>
      </c>
      <c r="D2355" s="18" t="str">
        <f t="shared" si="146"/>
        <v>Moksliniai tyrimai</v>
      </c>
      <c r="E2355" s="44" t="s">
        <v>23</v>
      </c>
      <c r="F2355" s="45" t="s">
        <v>1174</v>
      </c>
      <c r="G2355" s="89" t="s">
        <v>301</v>
      </c>
      <c r="H2355" s="11">
        <v>18</v>
      </c>
      <c r="I2355" s="12" t="str">
        <f t="shared" si="147"/>
        <v>Valstybinis mokslinių tyrimų institutas Fizinių ir technologijos mokslų centras</v>
      </c>
    </row>
    <row r="2356" spans="1:9" ht="75">
      <c r="A2356" s="11">
        <v>2354</v>
      </c>
      <c r="B2356" s="18" t="str">
        <f t="shared" si="144"/>
        <v>SVEIKATOS TECHNOLOGIJOS IR BIOTECHNOLOGIJOS</v>
      </c>
      <c r="C2356" s="18" t="str">
        <f t="shared" si="145"/>
        <v>Pažangios taikomosios technologijos asmens bei visuomenės sveikatai</v>
      </c>
      <c r="D2356" s="18" t="str">
        <f t="shared" si="146"/>
        <v>Moksliniai tyrimai</v>
      </c>
      <c r="E2356" s="46" t="s">
        <v>23</v>
      </c>
      <c r="F2356" s="45" t="s">
        <v>1197</v>
      </c>
      <c r="G2356" s="89" t="s">
        <v>1198</v>
      </c>
      <c r="H2356" s="11">
        <v>31</v>
      </c>
      <c r="I2356" s="12" t="str">
        <f t="shared" si="147"/>
        <v>Vytauto Didžiojo universitetas</v>
      </c>
    </row>
    <row r="2357" spans="1:9" ht="60">
      <c r="A2357" s="11">
        <v>2355</v>
      </c>
      <c r="B2357" s="18" t="str">
        <f t="shared" si="144"/>
        <v>SVEIKATOS TECHNOLOGIJOS IR BIOTECHNOLOGIJOS</v>
      </c>
      <c r="C2357" s="18" t="str">
        <f t="shared" si="145"/>
        <v>Pažangios taikomosios technologijos asmens bei visuomenės sveikatai</v>
      </c>
      <c r="D2357" s="18" t="str">
        <f t="shared" si="146"/>
        <v>Moksliniai tyrimai</v>
      </c>
      <c r="E2357" s="44" t="s">
        <v>23</v>
      </c>
      <c r="F2357" s="45" t="s">
        <v>1059</v>
      </c>
      <c r="G2357" s="89" t="s">
        <v>1060</v>
      </c>
      <c r="H2357" s="11">
        <v>17</v>
      </c>
      <c r="I2357" s="12" t="str">
        <f t="shared" si="147"/>
        <v>Lietuvos sveikatos mokslų universitetas</v>
      </c>
    </row>
    <row r="2358" spans="1:9" ht="120">
      <c r="A2358" s="11">
        <v>2356</v>
      </c>
      <c r="B2358" s="18" t="str">
        <f t="shared" si="144"/>
        <v>SVEIKATOS TECHNOLOGIJOS IR BIOTECHNOLOGIJOS</v>
      </c>
      <c r="C2358" s="18" t="str">
        <f t="shared" si="145"/>
        <v>Pažangios taikomosios technologijos asmens bei visuomenės sveikatai</v>
      </c>
      <c r="D2358" s="18" t="str">
        <f t="shared" si="146"/>
        <v>Moksliniai tyrimai</v>
      </c>
      <c r="E2358" s="46" t="s">
        <v>23</v>
      </c>
      <c r="F2358" s="45" t="s">
        <v>1056</v>
      </c>
      <c r="G2358" s="89" t="s">
        <v>1055</v>
      </c>
      <c r="H2358" s="11">
        <v>17</v>
      </c>
      <c r="I2358" s="12" t="str">
        <f t="shared" si="147"/>
        <v>Lietuvos sveikatos mokslų universitetas</v>
      </c>
    </row>
    <row r="2359" spans="1:9" ht="105">
      <c r="A2359" s="11">
        <v>2357</v>
      </c>
      <c r="B2359" s="18" t="str">
        <f t="shared" si="144"/>
        <v>SVEIKATOS TECHNOLOGIJOS IR BIOTECHNOLOGIJOS</v>
      </c>
      <c r="C2359" s="18" t="str">
        <f t="shared" si="145"/>
        <v>Pažangios taikomosios technologijos asmens bei visuomenės sveikatai</v>
      </c>
      <c r="D2359" s="18" t="str">
        <f t="shared" si="146"/>
        <v>Techninė galimybių studija</v>
      </c>
      <c r="E2359" s="47" t="s">
        <v>21</v>
      </c>
      <c r="F2359" s="45" t="s">
        <v>1046</v>
      </c>
      <c r="G2359" s="89" t="s">
        <v>1047</v>
      </c>
      <c r="H2359" s="11">
        <v>16</v>
      </c>
      <c r="I2359" s="12" t="str">
        <f t="shared" si="147"/>
        <v>Šiaulių universitetas</v>
      </c>
    </row>
    <row r="2360" spans="1:9" ht="60">
      <c r="A2360" s="11">
        <v>2358</v>
      </c>
      <c r="B2360" s="18" t="str">
        <f t="shared" si="144"/>
        <v>SVEIKATOS TECHNOLOGIJOS IR BIOTECHNOLOGIJOS</v>
      </c>
      <c r="C2360" s="18" t="str">
        <f t="shared" si="145"/>
        <v>Pažangios taikomosios technologijos asmens bei visuomenės sveikatai</v>
      </c>
      <c r="D2360" s="18" t="str">
        <f t="shared" si="146"/>
        <v>Techninė galimybių studija</v>
      </c>
      <c r="E2360" s="46" t="s">
        <v>21</v>
      </c>
      <c r="F2360" s="45" t="s">
        <v>1061</v>
      </c>
      <c r="G2360" s="89" t="s">
        <v>1062</v>
      </c>
      <c r="H2360" s="11">
        <v>18</v>
      </c>
      <c r="I2360" s="12" t="str">
        <f t="shared" si="147"/>
        <v>Valstybinis mokslinių tyrimų institutas Fizinių ir technologijos mokslų centras</v>
      </c>
    </row>
    <row r="2361" spans="1:9" ht="90">
      <c r="A2361" s="11">
        <v>2359</v>
      </c>
      <c r="B2361" s="18" t="str">
        <f t="shared" si="144"/>
        <v>SVEIKATOS TECHNOLOGIJOS IR BIOTECHNOLOGIJOS</v>
      </c>
      <c r="C2361" s="18" t="str">
        <f t="shared" si="145"/>
        <v>Pažangios taikomosios technologijos asmens bei visuomenės sveikatai</v>
      </c>
      <c r="D2361" s="18" t="str">
        <f t="shared" si="146"/>
        <v>Techninė galimybių studija</v>
      </c>
      <c r="E2361" s="121" t="s">
        <v>21</v>
      </c>
      <c r="F2361" s="134" t="s">
        <v>1929</v>
      </c>
      <c r="G2361" s="145" t="s">
        <v>1345</v>
      </c>
      <c r="H2361" s="119">
        <v>22</v>
      </c>
      <c r="I2361" s="12" t="str">
        <f t="shared" si="147"/>
        <v>VšĮ Kauno technologijos universitetas</v>
      </c>
    </row>
    <row r="2362" spans="1:9" ht="60">
      <c r="A2362" s="11">
        <v>2360</v>
      </c>
      <c r="B2362" s="18" t="str">
        <f t="shared" si="144"/>
        <v>SVEIKATOS TECHNOLOGIJOS IR BIOTECHNOLOGIJOS</v>
      </c>
      <c r="C2362" s="18" t="str">
        <f t="shared" si="145"/>
        <v>Pažangios taikomosios technologijos asmens bei visuomenės sveikatai</v>
      </c>
      <c r="D2362" s="18" t="str">
        <f t="shared" si="146"/>
        <v>Techninė galimybių studija</v>
      </c>
      <c r="E2362" s="47" t="s">
        <v>21</v>
      </c>
      <c r="F2362" s="45" t="s">
        <v>1044</v>
      </c>
      <c r="G2362" s="89" t="s">
        <v>1045</v>
      </c>
      <c r="H2362" s="11">
        <v>16</v>
      </c>
      <c r="I2362" s="12" t="str">
        <f t="shared" si="147"/>
        <v>Šiaulių universitetas</v>
      </c>
    </row>
    <row r="2363" spans="1:9" ht="90">
      <c r="A2363" s="11">
        <v>2361</v>
      </c>
      <c r="B2363" s="18" t="str">
        <f t="shared" si="144"/>
        <v>SVEIKATOS TECHNOLOGIJOS IR BIOTECHNOLOGIJOS</v>
      </c>
      <c r="C2363" s="18" t="str">
        <f t="shared" si="145"/>
        <v>Pažangios taikomosios technologijos asmens bei visuomenės sveikatai</v>
      </c>
      <c r="D2363" s="18" t="str">
        <f t="shared" si="146"/>
        <v>Techninė galimybių studija</v>
      </c>
      <c r="E2363" s="55" t="s">
        <v>21</v>
      </c>
      <c r="F2363" s="56" t="s">
        <v>1071</v>
      </c>
      <c r="G2363" s="94" t="s">
        <v>230</v>
      </c>
      <c r="H2363" s="11">
        <v>22</v>
      </c>
      <c r="I2363" s="12" t="str">
        <f t="shared" si="147"/>
        <v>VšĮ Kauno technologijos universitetas</v>
      </c>
    </row>
    <row r="2364" spans="1:9" ht="90">
      <c r="A2364" s="11">
        <v>2362</v>
      </c>
      <c r="B2364" s="18" t="str">
        <f t="shared" si="144"/>
        <v>SVEIKATOS TECHNOLOGIJOS IR BIOTECHNOLOGIJOS</v>
      </c>
      <c r="C2364" s="18" t="str">
        <f t="shared" si="145"/>
        <v>Pažangios taikomosios technologijos asmens bei visuomenės sveikatai</v>
      </c>
      <c r="D2364" s="18" t="str">
        <f t="shared" si="146"/>
        <v>Techninė galimybių studija</v>
      </c>
      <c r="E2364" s="44" t="s">
        <v>21</v>
      </c>
      <c r="F2364" s="45" t="s">
        <v>1028</v>
      </c>
      <c r="G2364" s="89" t="s">
        <v>1029</v>
      </c>
      <c r="H2364" s="11">
        <v>1</v>
      </c>
      <c r="I2364" s="12" t="str">
        <f t="shared" si="147"/>
        <v>Viešoji įstaiga Socialinių mokslų kolegija</v>
      </c>
    </row>
    <row r="2365" spans="1:9" ht="60">
      <c r="A2365" s="11">
        <v>2363</v>
      </c>
      <c r="B2365" s="18" t="str">
        <f t="shared" si="144"/>
        <v>SVEIKATOS TECHNOLOGIJOS IR BIOTECHNOLOGIJOS</v>
      </c>
      <c r="C2365" s="18" t="str">
        <f t="shared" si="145"/>
        <v>Pažangios taikomosios technologijos asmens bei visuomenės sveikatai</v>
      </c>
      <c r="D2365" s="18" t="str">
        <f t="shared" si="146"/>
        <v>Techninė galimybių studija</v>
      </c>
      <c r="E2365" s="46" t="s">
        <v>21</v>
      </c>
      <c r="F2365" s="45" t="s">
        <v>1053</v>
      </c>
      <c r="G2365" s="89" t="s">
        <v>974</v>
      </c>
      <c r="H2365" s="11">
        <v>17</v>
      </c>
      <c r="I2365" s="12" t="str">
        <f t="shared" si="147"/>
        <v>Lietuvos sveikatos mokslų universitetas</v>
      </c>
    </row>
    <row r="2366" spans="1:9" ht="60">
      <c r="A2366" s="11">
        <v>2364</v>
      </c>
      <c r="B2366" s="18" t="str">
        <f t="shared" si="144"/>
        <v>SVEIKATOS TECHNOLOGIJOS IR BIOTECHNOLOGIJOS</v>
      </c>
      <c r="C2366" s="18" t="str">
        <f t="shared" si="145"/>
        <v>Pažangios taikomosios technologijos asmens bei visuomenės sveikatai</v>
      </c>
      <c r="D2366" s="18" t="str">
        <f t="shared" si="146"/>
        <v>Techninė galimybių studija</v>
      </c>
      <c r="E2366" s="46" t="s">
        <v>21</v>
      </c>
      <c r="F2366" s="45" t="s">
        <v>1041</v>
      </c>
      <c r="G2366" s="89" t="s">
        <v>1042</v>
      </c>
      <c r="H2366" s="11">
        <v>9</v>
      </c>
      <c r="I2366" s="12" t="str">
        <f t="shared" si="147"/>
        <v>Šiaulių valstybinė kolegija</v>
      </c>
    </row>
    <row r="2367" spans="1:9" ht="90">
      <c r="A2367" s="11">
        <v>2365</v>
      </c>
      <c r="B2367" s="18" t="str">
        <f t="shared" si="144"/>
        <v>SVEIKATOS TECHNOLOGIJOS IR BIOTECHNOLOGIJOS</v>
      </c>
      <c r="C2367" s="18" t="str">
        <f t="shared" si="145"/>
        <v>Pažangios taikomosios technologijos asmens bei visuomenės sveikatai</v>
      </c>
      <c r="D2367" s="18" t="str">
        <f t="shared" si="146"/>
        <v>Techninė galimybių studija</v>
      </c>
      <c r="E2367" s="55" t="s">
        <v>21</v>
      </c>
      <c r="F2367" s="56" t="s">
        <v>1073</v>
      </c>
      <c r="G2367" s="94" t="s">
        <v>230</v>
      </c>
      <c r="H2367" s="11">
        <v>22</v>
      </c>
      <c r="I2367" s="12" t="str">
        <f t="shared" si="147"/>
        <v>VšĮ Kauno technologijos universitetas</v>
      </c>
    </row>
    <row r="2368" spans="1:9" ht="150">
      <c r="A2368" s="11">
        <v>2366</v>
      </c>
      <c r="B2368" s="18" t="str">
        <f t="shared" si="144"/>
        <v>SVEIKATOS TECHNOLOGIJOS IR BIOTECHNOLOGIJOS</v>
      </c>
      <c r="C2368" s="18" t="str">
        <f t="shared" si="145"/>
        <v>Pažangios taikomosios technologijos asmens bei visuomenės sveikatai</v>
      </c>
      <c r="D2368" s="18" t="str">
        <f t="shared" si="146"/>
        <v>Techninė galimybių studija</v>
      </c>
      <c r="E2368" s="46" t="s">
        <v>21</v>
      </c>
      <c r="F2368" s="80" t="s">
        <v>1088</v>
      </c>
      <c r="G2368" s="89" t="s">
        <v>1087</v>
      </c>
      <c r="H2368" s="11">
        <v>33</v>
      </c>
      <c r="I2368" s="12" t="str">
        <f t="shared" si="147"/>
        <v>Vilniaus Gedimino technikos universitetas</v>
      </c>
    </row>
    <row r="2369" spans="1:9" ht="60">
      <c r="A2369" s="11">
        <v>2367</v>
      </c>
      <c r="B2369" s="18" t="str">
        <f t="shared" si="144"/>
        <v>SVEIKATOS TECHNOLOGIJOS IR BIOTECHNOLOGIJOS</v>
      </c>
      <c r="C2369" s="18" t="str">
        <f t="shared" si="145"/>
        <v>Pažangios taikomosios technologijos asmens bei visuomenės sveikatai</v>
      </c>
      <c r="D2369" s="18" t="str">
        <f t="shared" si="146"/>
        <v>Techninė galimybių studija</v>
      </c>
      <c r="E2369" s="44" t="s">
        <v>21</v>
      </c>
      <c r="F2369" s="45" t="s">
        <v>1034</v>
      </c>
      <c r="G2369" s="89" t="s">
        <v>1035</v>
      </c>
      <c r="H2369" s="11">
        <v>7</v>
      </c>
      <c r="I2369" s="12" t="str">
        <f t="shared" si="147"/>
        <v>Nacionalinis vėžio institutas</v>
      </c>
    </row>
    <row r="2370" spans="1:9" ht="60">
      <c r="A2370" s="11">
        <v>2368</v>
      </c>
      <c r="B2370" s="18" t="str">
        <f t="shared" si="144"/>
        <v>SVEIKATOS TECHNOLOGIJOS IR BIOTECHNOLOGIJOS</v>
      </c>
      <c r="C2370" s="18" t="str">
        <f t="shared" si="145"/>
        <v>Pažangios taikomosios technologijos asmens bei visuomenės sveikatai</v>
      </c>
      <c r="D2370" s="18" t="str">
        <f t="shared" si="146"/>
        <v>Techninė galimybių studija</v>
      </c>
      <c r="E2370" s="46" t="s">
        <v>21</v>
      </c>
      <c r="F2370" s="45" t="s">
        <v>1043</v>
      </c>
      <c r="G2370" s="89" t="s">
        <v>1042</v>
      </c>
      <c r="H2370" s="11">
        <v>9</v>
      </c>
      <c r="I2370" s="12" t="str">
        <f t="shared" si="147"/>
        <v>Šiaulių valstybinė kolegija</v>
      </c>
    </row>
    <row r="2371" spans="1:9" ht="180">
      <c r="A2371" s="11">
        <v>2369</v>
      </c>
      <c r="B2371" s="18" t="str">
        <f t="shared" ref="B2371:B2434" si="148">IF(ISBLANK(E2371), ,VLOOKUP(E2371, Kodai,2, FALSE))</f>
        <v>SVEIKATOS TECHNOLOGIJOS IR BIOTECHNOLOGIJOS</v>
      </c>
      <c r="C2371" s="18" t="str">
        <f t="shared" ref="C2371:C2434" si="149">IF(ISBLANK(E2371), ,VLOOKUP(E2371, Kodai,3, FALSE))</f>
        <v>Pažangios taikomosios technologijos asmens bei visuomenės sveikatai</v>
      </c>
      <c r="D2371" s="18" t="str">
        <f t="shared" ref="D2371:D2434" si="150">IF(ISBLANK(E2371), ,VLOOKUP(E2371, Kodai,4, FALSE))</f>
        <v>Techninė galimybių studija</v>
      </c>
      <c r="E2371" s="44" t="s">
        <v>21</v>
      </c>
      <c r="F2371" s="45" t="s">
        <v>1040</v>
      </c>
      <c r="G2371" s="89" t="s">
        <v>954</v>
      </c>
      <c r="H2371" s="11">
        <v>8</v>
      </c>
      <c r="I2371" s="12" t="str">
        <f t="shared" ref="I2371:I2434" si="151">IF(ISBLANK(H2371), ,VLOOKUP(H2371, Institucijos,2, FALSE))</f>
        <v>Valstybinis mokslinių tyrimų institutas Inovatyvios medicinos centras</v>
      </c>
    </row>
    <row r="2372" spans="1:9" ht="90">
      <c r="A2372" s="11">
        <v>2370</v>
      </c>
      <c r="B2372" s="18" t="str">
        <f t="shared" si="148"/>
        <v>SVEIKATOS TECHNOLOGIJOS IR BIOTECHNOLOGIJOS</v>
      </c>
      <c r="C2372" s="18" t="str">
        <f t="shared" si="149"/>
        <v>Pažangios taikomosios technologijos asmens bei visuomenės sveikatai</v>
      </c>
      <c r="D2372" s="18" t="str">
        <f t="shared" si="150"/>
        <v>Techninė galimybių studija</v>
      </c>
      <c r="E2372" s="44" t="s">
        <v>21</v>
      </c>
      <c r="F2372" s="45" t="s">
        <v>1030</v>
      </c>
      <c r="G2372" s="89" t="s">
        <v>1029</v>
      </c>
      <c r="H2372" s="11">
        <v>1</v>
      </c>
      <c r="I2372" s="12" t="str">
        <f t="shared" si="151"/>
        <v>Viešoji įstaiga Socialinių mokslų kolegija</v>
      </c>
    </row>
    <row r="2373" spans="1:9" ht="75">
      <c r="A2373" s="11">
        <v>2371</v>
      </c>
      <c r="B2373" s="18" t="str">
        <f t="shared" si="148"/>
        <v>SVEIKATOS TECHNOLOGIJOS IR BIOTECHNOLOGIJOS</v>
      </c>
      <c r="C2373" s="18" t="str">
        <f t="shared" si="149"/>
        <v>Pažangios taikomosios technologijos asmens bei visuomenės sveikatai</v>
      </c>
      <c r="D2373" s="18" t="str">
        <f t="shared" si="150"/>
        <v>Techninė galimybių studija</v>
      </c>
      <c r="E2373" s="46" t="s">
        <v>21</v>
      </c>
      <c r="F2373" s="45" t="s">
        <v>1089</v>
      </c>
      <c r="G2373" s="89" t="s">
        <v>1090</v>
      </c>
      <c r="H2373" s="11">
        <v>33</v>
      </c>
      <c r="I2373" s="12" t="str">
        <f t="shared" si="151"/>
        <v>Vilniaus Gedimino technikos universitetas</v>
      </c>
    </row>
    <row r="2374" spans="1:9" ht="60">
      <c r="A2374" s="11">
        <v>2372</v>
      </c>
      <c r="B2374" s="18" t="str">
        <f t="shared" si="148"/>
        <v>SVEIKATOS TECHNOLOGIJOS IR BIOTECHNOLOGIJOS</v>
      </c>
      <c r="C2374" s="18" t="str">
        <f t="shared" si="149"/>
        <v>Pažangios taikomosios technologijos asmens bei visuomenės sveikatai</v>
      </c>
      <c r="D2374" s="18" t="str">
        <f t="shared" si="150"/>
        <v>Techninė galimybių studija</v>
      </c>
      <c r="E2374" s="46" t="s">
        <v>21</v>
      </c>
      <c r="F2374" s="45" t="s">
        <v>528</v>
      </c>
      <c r="G2374" s="89" t="s">
        <v>464</v>
      </c>
      <c r="H2374" s="11">
        <v>33</v>
      </c>
      <c r="I2374" s="12" t="str">
        <f t="shared" si="151"/>
        <v>Vilniaus Gedimino technikos universitetas</v>
      </c>
    </row>
    <row r="2375" spans="1:9" ht="90">
      <c r="A2375" s="11">
        <v>2373</v>
      </c>
      <c r="B2375" s="18" t="str">
        <f t="shared" si="148"/>
        <v>SVEIKATOS TECHNOLOGIJOS IR BIOTECHNOLOGIJOS</v>
      </c>
      <c r="C2375" s="18" t="str">
        <f t="shared" si="149"/>
        <v>Pažangios taikomosios technologijos asmens bei visuomenės sveikatai</v>
      </c>
      <c r="D2375" s="18" t="str">
        <f t="shared" si="150"/>
        <v>Techninė galimybių studija</v>
      </c>
      <c r="E2375" s="55" t="s">
        <v>21</v>
      </c>
      <c r="F2375" s="56" t="s">
        <v>1072</v>
      </c>
      <c r="G2375" s="94" t="s">
        <v>230</v>
      </c>
      <c r="H2375" s="11">
        <v>22</v>
      </c>
      <c r="I2375" s="12" t="str">
        <f t="shared" si="151"/>
        <v>VšĮ Kauno technologijos universitetas</v>
      </c>
    </row>
    <row r="2376" spans="1:9" ht="75">
      <c r="A2376" s="11">
        <v>2374</v>
      </c>
      <c r="B2376" s="18" t="str">
        <f t="shared" si="148"/>
        <v>SVEIKATOS TECHNOLOGIJOS IR BIOTECHNOLOGIJOS</v>
      </c>
      <c r="C2376" s="18" t="str">
        <f t="shared" si="149"/>
        <v>Pažangios taikomosios technologijos asmens bei visuomenės sveikatai</v>
      </c>
      <c r="D2376" s="18" t="str">
        <f t="shared" si="150"/>
        <v>Techninė galimybių studija</v>
      </c>
      <c r="E2376" s="46" t="s">
        <v>21</v>
      </c>
      <c r="F2376" s="45" t="s">
        <v>1050</v>
      </c>
      <c r="G2376" s="89" t="s">
        <v>1049</v>
      </c>
      <c r="H2376" s="11">
        <v>17</v>
      </c>
      <c r="I2376" s="12" t="str">
        <f t="shared" si="151"/>
        <v>Lietuvos sveikatos mokslų universitetas</v>
      </c>
    </row>
    <row r="2377" spans="1:9" ht="210">
      <c r="A2377" s="11">
        <v>2375</v>
      </c>
      <c r="B2377" s="18" t="str">
        <f t="shared" si="148"/>
        <v>SVEIKATOS TECHNOLOGIJOS IR BIOTECHNOLOGIJOS</v>
      </c>
      <c r="C2377" s="18" t="str">
        <f t="shared" si="149"/>
        <v>Pažangios taikomosios technologijos asmens bei visuomenės sveikatai</v>
      </c>
      <c r="D2377" s="18" t="str">
        <f t="shared" si="150"/>
        <v>Techninė galimybių studija</v>
      </c>
      <c r="E2377" s="44" t="s">
        <v>21</v>
      </c>
      <c r="F2377" s="45" t="s">
        <v>1080</v>
      </c>
      <c r="G2377" s="89" t="s">
        <v>1081</v>
      </c>
      <c r="H2377" s="11">
        <v>26</v>
      </c>
      <c r="I2377" s="12" t="str">
        <f t="shared" si="151"/>
        <v>Lietuvos sporto universitetas</v>
      </c>
    </row>
    <row r="2378" spans="1:9" ht="60">
      <c r="A2378" s="11">
        <v>2376</v>
      </c>
      <c r="B2378" s="18" t="str">
        <f t="shared" si="148"/>
        <v>SVEIKATOS TECHNOLOGIJOS IR BIOTECHNOLOGIJOS</v>
      </c>
      <c r="C2378" s="18" t="str">
        <f t="shared" si="149"/>
        <v>Pažangios taikomosios technologijos asmens bei visuomenės sveikatai</v>
      </c>
      <c r="D2378" s="18" t="str">
        <f t="shared" si="150"/>
        <v>Techninė galimybių studija</v>
      </c>
      <c r="E2378" s="44" t="s">
        <v>21</v>
      </c>
      <c r="F2378" s="45" t="s">
        <v>1051</v>
      </c>
      <c r="G2378" s="89" t="s">
        <v>1052</v>
      </c>
      <c r="H2378" s="11">
        <v>17</v>
      </c>
      <c r="I2378" s="12" t="str">
        <f t="shared" si="151"/>
        <v>Lietuvos sveikatos mokslų universitetas</v>
      </c>
    </row>
    <row r="2379" spans="1:9" ht="75">
      <c r="A2379" s="11">
        <v>2377</v>
      </c>
      <c r="B2379" s="18" t="str">
        <f t="shared" si="148"/>
        <v>SVEIKATOS TECHNOLOGIJOS IR BIOTECHNOLOGIJOS</v>
      </c>
      <c r="C2379" s="18" t="str">
        <f t="shared" si="149"/>
        <v>Pažangios taikomosios technologijos asmens bei visuomenės sveikatai</v>
      </c>
      <c r="D2379" s="18" t="str">
        <f t="shared" si="150"/>
        <v>Techninė galimybių studija</v>
      </c>
      <c r="E2379" s="44" t="s">
        <v>21</v>
      </c>
      <c r="F2379" s="45" t="s">
        <v>1032</v>
      </c>
      <c r="G2379" s="89" t="s">
        <v>1033</v>
      </c>
      <c r="H2379" s="11">
        <v>1</v>
      </c>
      <c r="I2379" s="12" t="str">
        <f t="shared" si="151"/>
        <v>Viešoji įstaiga Socialinių mokslų kolegija</v>
      </c>
    </row>
    <row r="2380" spans="1:9" ht="60">
      <c r="A2380" s="11">
        <v>2378</v>
      </c>
      <c r="B2380" s="18" t="str">
        <f t="shared" si="148"/>
        <v>SVEIKATOS TECHNOLOGIJOS IR BIOTECHNOLOGIJOS</v>
      </c>
      <c r="C2380" s="18" t="str">
        <f t="shared" si="149"/>
        <v>Pažangios taikomosios technologijos asmens bei visuomenės sveikatai</v>
      </c>
      <c r="D2380" s="18" t="str">
        <f t="shared" si="150"/>
        <v>Techninė galimybių studija</v>
      </c>
      <c r="E2380" s="46" t="s">
        <v>21</v>
      </c>
      <c r="F2380" s="45" t="s">
        <v>1091</v>
      </c>
      <c r="G2380" s="89" t="s">
        <v>540</v>
      </c>
      <c r="H2380" s="11">
        <v>33</v>
      </c>
      <c r="I2380" s="12" t="str">
        <f t="shared" si="151"/>
        <v>Vilniaus Gedimino technikos universitetas</v>
      </c>
    </row>
    <row r="2381" spans="1:9" ht="45">
      <c r="A2381" s="11">
        <v>2379</v>
      </c>
      <c r="B2381" s="18" t="str">
        <f t="shared" si="148"/>
        <v>TRANSPORTAS, LOGISTIKA IR INFORMACINIŲ RYŠIŲ TECHNOLOGIJOS</v>
      </c>
      <c r="C2381" s="18" t="str">
        <f t="shared" si="149"/>
        <v>IRT infrastruktūros, debesų kompiuterijos sprendimai ir paslaugos</v>
      </c>
      <c r="D2381" s="18" t="str">
        <f t="shared" si="150"/>
        <v>Eksperimentinė plėtra</v>
      </c>
      <c r="E2381" s="121" t="s">
        <v>58</v>
      </c>
      <c r="F2381" s="134" t="s">
        <v>3261</v>
      </c>
      <c r="G2381" s="145" t="s">
        <v>1345</v>
      </c>
      <c r="H2381" s="119">
        <v>22</v>
      </c>
      <c r="I2381" s="12" t="str">
        <f t="shared" si="151"/>
        <v>VšĮ Kauno technologijos universitetas</v>
      </c>
    </row>
    <row r="2382" spans="1:9" ht="45">
      <c r="A2382" s="11">
        <v>2380</v>
      </c>
      <c r="B2382" s="18" t="str">
        <f t="shared" si="148"/>
        <v>TRANSPORTAS, LOGISTIKA IR INFORMACINIŲ RYŠIŲ TECHNOLOGIJOS</v>
      </c>
      <c r="C2382" s="18" t="str">
        <f t="shared" si="149"/>
        <v>IRT infrastruktūros, debesų kompiuterijos sprendimai ir paslaugos</v>
      </c>
      <c r="D2382" s="18" t="str">
        <f t="shared" si="150"/>
        <v>Eksperimentinė plėtra</v>
      </c>
      <c r="E2382" s="119" t="s">
        <v>58</v>
      </c>
      <c r="F2382" s="132" t="s">
        <v>3269</v>
      </c>
      <c r="G2382" s="42" t="s">
        <v>1137</v>
      </c>
      <c r="H2382" s="119">
        <v>23</v>
      </c>
      <c r="I2382" s="12" t="str">
        <f t="shared" si="151"/>
        <v>Klaipėdos universitetas</v>
      </c>
    </row>
    <row r="2383" spans="1:9" ht="180">
      <c r="A2383" s="11">
        <v>2381</v>
      </c>
      <c r="B2383" s="18" t="str">
        <f t="shared" si="148"/>
        <v>TRANSPORTAS, LOGISTIKA IR INFORMACINIŲ RYŠIŲ TECHNOLOGIJOS</v>
      </c>
      <c r="C2383" s="18" t="str">
        <f t="shared" si="149"/>
        <v>IRT infrastruktūros, debesų kompiuterijos sprendimai ir paslaugos</v>
      </c>
      <c r="D2383" s="18" t="str">
        <f t="shared" si="150"/>
        <v>Eksperimentinė plėtra</v>
      </c>
      <c r="E2383" s="119" t="s">
        <v>58</v>
      </c>
      <c r="F2383" s="132" t="s">
        <v>1993</v>
      </c>
      <c r="G2383" s="42" t="s">
        <v>1902</v>
      </c>
      <c r="H2383" s="119">
        <v>13</v>
      </c>
      <c r="I2383" s="12" t="str">
        <f t="shared" si="151"/>
        <v>Mykolo Romerio universitetas</v>
      </c>
    </row>
    <row r="2384" spans="1:9" ht="255">
      <c r="A2384" s="11">
        <v>2382</v>
      </c>
      <c r="B2384" s="18" t="str">
        <f t="shared" si="148"/>
        <v>TRANSPORTAS, LOGISTIKA IR INFORMACINIŲ RYŠIŲ TECHNOLOGIJOS</v>
      </c>
      <c r="C2384" s="18" t="str">
        <f t="shared" si="149"/>
        <v>IRT infrastruktūros, debesų kompiuterijos sprendimai ir paslaugos</v>
      </c>
      <c r="D2384" s="18" t="str">
        <f t="shared" si="150"/>
        <v>Eksperimentinė plėtra</v>
      </c>
      <c r="E2384" s="121" t="s">
        <v>58</v>
      </c>
      <c r="F2384" s="134" t="s">
        <v>1997</v>
      </c>
      <c r="G2384" s="145" t="s">
        <v>1345</v>
      </c>
      <c r="H2384" s="119">
        <v>22</v>
      </c>
      <c r="I2384" s="12" t="str">
        <f t="shared" si="151"/>
        <v>VšĮ Kauno technologijos universitetas</v>
      </c>
    </row>
    <row r="2385" spans="1:9" ht="45">
      <c r="A2385" s="11">
        <v>2383</v>
      </c>
      <c r="B2385" s="18" t="str">
        <f t="shared" si="148"/>
        <v>TRANSPORTAS, LOGISTIKA IR INFORMACINIŲ RYŠIŲ TECHNOLOGIJOS</v>
      </c>
      <c r="C2385" s="18" t="str">
        <f t="shared" si="149"/>
        <v>IRT infrastruktūros, debesų kompiuterijos sprendimai ir paslaugos</v>
      </c>
      <c r="D2385" s="18" t="str">
        <f t="shared" si="150"/>
        <v>Eksperimentinė plėtra</v>
      </c>
      <c r="E2385" s="121" t="s">
        <v>58</v>
      </c>
      <c r="F2385" s="134" t="s">
        <v>1978</v>
      </c>
      <c r="G2385" s="145" t="s">
        <v>1345</v>
      </c>
      <c r="H2385" s="119">
        <v>22</v>
      </c>
      <c r="I2385" s="12" t="str">
        <f t="shared" si="151"/>
        <v>VšĮ Kauno technologijos universitetas</v>
      </c>
    </row>
    <row r="2386" spans="1:9" ht="60">
      <c r="A2386" s="11">
        <v>2384</v>
      </c>
      <c r="B2386" s="18" t="str">
        <f t="shared" si="148"/>
        <v>TRANSPORTAS, LOGISTIKA IR INFORMACINIŲ RYŠIŲ TECHNOLOGIJOS</v>
      </c>
      <c r="C2386" s="18" t="str">
        <f t="shared" si="149"/>
        <v>IRT infrastruktūros, debesų kompiuterijos sprendimai ir paslaugos</v>
      </c>
      <c r="D2386" s="18" t="str">
        <f t="shared" si="150"/>
        <v>Eksperimentinė plėtra</v>
      </c>
      <c r="E2386" s="119" t="s">
        <v>58</v>
      </c>
      <c r="F2386" s="132" t="s">
        <v>3272</v>
      </c>
      <c r="G2386" s="42" t="s">
        <v>3273</v>
      </c>
      <c r="H2386" s="119">
        <v>33</v>
      </c>
      <c r="I2386" s="12" t="str">
        <f t="shared" si="151"/>
        <v>Vilniaus Gedimino technikos universitetas</v>
      </c>
    </row>
    <row r="2387" spans="1:9" ht="60">
      <c r="A2387" s="11">
        <v>2385</v>
      </c>
      <c r="B2387" s="18" t="str">
        <f t="shared" si="148"/>
        <v>TRANSPORTAS, LOGISTIKA IR INFORMACINIŲ RYŠIŲ TECHNOLOGIJOS</v>
      </c>
      <c r="C2387" s="18" t="str">
        <f t="shared" si="149"/>
        <v>IRT infrastruktūros, debesų kompiuterijos sprendimai ir paslaugos</v>
      </c>
      <c r="D2387" s="18" t="str">
        <f t="shared" si="150"/>
        <v>Eksperimentinė plėtra</v>
      </c>
      <c r="E2387" s="119" t="s">
        <v>58</v>
      </c>
      <c r="F2387" s="132" t="s">
        <v>3271</v>
      </c>
      <c r="G2387" s="42" t="s">
        <v>520</v>
      </c>
      <c r="H2387" s="119">
        <v>33</v>
      </c>
      <c r="I2387" s="12" t="str">
        <f t="shared" si="151"/>
        <v>Vilniaus Gedimino technikos universitetas</v>
      </c>
    </row>
    <row r="2388" spans="1:9" ht="45">
      <c r="A2388" s="11">
        <v>2386</v>
      </c>
      <c r="B2388" s="18" t="str">
        <f t="shared" si="148"/>
        <v>TRANSPORTAS, LOGISTIKA IR INFORMACINIŲ RYŠIŲ TECHNOLOGIJOS</v>
      </c>
      <c r="C2388" s="18" t="str">
        <f t="shared" si="149"/>
        <v>IRT infrastruktūros, debesų kompiuterijos sprendimai ir paslaugos</v>
      </c>
      <c r="D2388" s="18" t="str">
        <f t="shared" si="150"/>
        <v>Eksperimentinė plėtra</v>
      </c>
      <c r="E2388" s="121" t="s">
        <v>58</v>
      </c>
      <c r="F2388" s="134" t="s">
        <v>1975</v>
      </c>
      <c r="G2388" s="145" t="s">
        <v>1345</v>
      </c>
      <c r="H2388" s="119">
        <v>22</v>
      </c>
      <c r="I2388" s="12" t="str">
        <f t="shared" si="151"/>
        <v>VšĮ Kauno technologijos universitetas</v>
      </c>
    </row>
    <row r="2389" spans="1:9" ht="90">
      <c r="A2389" s="11">
        <v>2387</v>
      </c>
      <c r="B2389" s="18" t="str">
        <f t="shared" si="148"/>
        <v>TRANSPORTAS, LOGISTIKA IR INFORMACINIŲ RYŠIŲ TECHNOLOGIJOS</v>
      </c>
      <c r="C2389" s="18" t="str">
        <f t="shared" si="149"/>
        <v>IRT infrastruktūros, debesų kompiuterijos sprendimai ir paslaugos</v>
      </c>
      <c r="D2389" s="18" t="str">
        <f t="shared" si="150"/>
        <v>Eksperimentinė plėtra</v>
      </c>
      <c r="E2389" s="119" t="s">
        <v>58</v>
      </c>
      <c r="F2389" s="132" t="s">
        <v>1969</v>
      </c>
      <c r="G2389" s="42" t="s">
        <v>354</v>
      </c>
      <c r="H2389" s="119">
        <v>31</v>
      </c>
      <c r="I2389" s="12" t="str">
        <f t="shared" si="151"/>
        <v>Vytauto Didžiojo universitetas</v>
      </c>
    </row>
    <row r="2390" spans="1:9" ht="45">
      <c r="A2390" s="11">
        <v>2388</v>
      </c>
      <c r="B2390" s="18" t="str">
        <f t="shared" si="148"/>
        <v>TRANSPORTAS, LOGISTIKA IR INFORMACINIŲ RYŠIŲ TECHNOLOGIJOS</v>
      </c>
      <c r="C2390" s="18" t="str">
        <f t="shared" si="149"/>
        <v>IRT infrastruktūros, debesų kompiuterijos sprendimai ir paslaugos</v>
      </c>
      <c r="D2390" s="18" t="str">
        <f t="shared" si="150"/>
        <v>Eksperimentinė plėtra</v>
      </c>
      <c r="E2390" s="121" t="s">
        <v>58</v>
      </c>
      <c r="F2390" s="134" t="s">
        <v>1977</v>
      </c>
      <c r="G2390" s="145" t="s">
        <v>1345</v>
      </c>
      <c r="H2390" s="119">
        <v>22</v>
      </c>
      <c r="I2390" s="12" t="str">
        <f t="shared" si="151"/>
        <v>VšĮ Kauno technologijos universitetas</v>
      </c>
    </row>
    <row r="2391" spans="1:9" ht="45">
      <c r="A2391" s="11">
        <v>2389</v>
      </c>
      <c r="B2391" s="18" t="str">
        <f t="shared" si="148"/>
        <v>TRANSPORTAS, LOGISTIKA IR INFORMACINIŲ RYŠIŲ TECHNOLOGIJOS</v>
      </c>
      <c r="C2391" s="18" t="str">
        <f t="shared" si="149"/>
        <v>IRT infrastruktūros, debesų kompiuterijos sprendimai ir paslaugos</v>
      </c>
      <c r="D2391" s="18" t="str">
        <f t="shared" si="150"/>
        <v>Eksperimentinė plėtra</v>
      </c>
      <c r="E2391" s="121" t="s">
        <v>58</v>
      </c>
      <c r="F2391" s="134" t="s">
        <v>1979</v>
      </c>
      <c r="G2391" s="145" t="s">
        <v>1345</v>
      </c>
      <c r="H2391" s="119">
        <v>22</v>
      </c>
      <c r="I2391" s="12" t="str">
        <f t="shared" si="151"/>
        <v>VšĮ Kauno technologijos universitetas</v>
      </c>
    </row>
    <row r="2392" spans="1:9" ht="135">
      <c r="A2392" s="11">
        <v>2390</v>
      </c>
      <c r="B2392" s="18" t="str">
        <f t="shared" si="148"/>
        <v>TRANSPORTAS, LOGISTIKA IR INFORMACINIŲ RYŠIŲ TECHNOLOGIJOS</v>
      </c>
      <c r="C2392" s="18" t="str">
        <f t="shared" si="149"/>
        <v>IRT infrastruktūros, debesų kompiuterijos sprendimai ir paslaugos</v>
      </c>
      <c r="D2392" s="18" t="str">
        <f t="shared" si="150"/>
        <v>Eksperimentinė plėtra</v>
      </c>
      <c r="E2392" s="119" t="s">
        <v>58</v>
      </c>
      <c r="F2392" s="132" t="s">
        <v>2000</v>
      </c>
      <c r="G2392" s="42" t="s">
        <v>2001</v>
      </c>
      <c r="H2392" s="119">
        <v>32</v>
      </c>
      <c r="I2392" s="12" t="str">
        <f t="shared" si="151"/>
        <v>Vilniaus universitetas</v>
      </c>
    </row>
    <row r="2393" spans="1:9" ht="210">
      <c r="A2393" s="11">
        <v>2391</v>
      </c>
      <c r="B2393" s="18" t="str">
        <f t="shared" si="148"/>
        <v>TRANSPORTAS, LOGISTIKA IR INFORMACINIŲ RYŠIŲ TECHNOLOGIJOS</v>
      </c>
      <c r="C2393" s="18" t="str">
        <f t="shared" si="149"/>
        <v>IRT infrastruktūros, debesų kompiuterijos sprendimai ir paslaugos</v>
      </c>
      <c r="D2393" s="18" t="str">
        <f t="shared" si="150"/>
        <v>Eksperimentinė plėtra</v>
      </c>
      <c r="E2393" s="121" t="s">
        <v>58</v>
      </c>
      <c r="F2393" s="134" t="s">
        <v>1996</v>
      </c>
      <c r="G2393" s="145" t="s">
        <v>1345</v>
      </c>
      <c r="H2393" s="119">
        <v>22</v>
      </c>
      <c r="I2393" s="12" t="str">
        <f t="shared" si="151"/>
        <v>VšĮ Kauno technologijos universitetas</v>
      </c>
    </row>
    <row r="2394" spans="1:9" ht="60">
      <c r="A2394" s="11">
        <v>2392</v>
      </c>
      <c r="B2394" s="18" t="str">
        <f t="shared" si="148"/>
        <v>TRANSPORTAS, LOGISTIKA IR INFORMACINIŲ RYŠIŲ TECHNOLOGIJOS</v>
      </c>
      <c r="C2394" s="18" t="str">
        <f t="shared" si="149"/>
        <v>IRT infrastruktūros, debesų kompiuterijos sprendimai ir paslaugos</v>
      </c>
      <c r="D2394" s="18" t="str">
        <f t="shared" si="150"/>
        <v>Eksperimentinė plėtra</v>
      </c>
      <c r="E2394" s="104" t="s">
        <v>58</v>
      </c>
      <c r="F2394" s="45" t="s">
        <v>3120</v>
      </c>
      <c r="G2394" s="27" t="s">
        <v>290</v>
      </c>
      <c r="H2394" s="11">
        <v>18</v>
      </c>
      <c r="I2394" s="12" t="str">
        <f t="shared" si="151"/>
        <v>Valstybinis mokslinių tyrimų institutas Fizinių ir technologijos mokslų centras</v>
      </c>
    </row>
    <row r="2395" spans="1:9" ht="45">
      <c r="A2395" s="11">
        <v>2393</v>
      </c>
      <c r="B2395" s="18" t="str">
        <f t="shared" si="148"/>
        <v>TRANSPORTAS, LOGISTIKA IR INFORMACINIŲ RYŠIŲ TECHNOLOGIJOS</v>
      </c>
      <c r="C2395" s="18" t="str">
        <f t="shared" si="149"/>
        <v>IRT infrastruktūros, debesų kompiuterijos sprendimai ir paslaugos</v>
      </c>
      <c r="D2395" s="18" t="str">
        <f t="shared" si="150"/>
        <v>Eksperimentinė plėtra</v>
      </c>
      <c r="E2395" s="119" t="s">
        <v>58</v>
      </c>
      <c r="F2395" s="132" t="s">
        <v>3268</v>
      </c>
      <c r="G2395" s="42" t="s">
        <v>3257</v>
      </c>
      <c r="H2395" s="119">
        <v>15</v>
      </c>
      <c r="I2395" s="12" t="str">
        <f t="shared" si="151"/>
        <v>Kauno kolegija</v>
      </c>
    </row>
    <row r="2396" spans="1:9" ht="45">
      <c r="A2396" s="11">
        <v>2394</v>
      </c>
      <c r="B2396" s="18" t="str">
        <f t="shared" si="148"/>
        <v>TRANSPORTAS, LOGISTIKA IR INFORMACINIŲ RYŠIŲ TECHNOLOGIJOS</v>
      </c>
      <c r="C2396" s="18" t="str">
        <f t="shared" si="149"/>
        <v>IRT infrastruktūros, debesų kompiuterijos sprendimai ir paslaugos</v>
      </c>
      <c r="D2396" s="18" t="str">
        <f t="shared" si="150"/>
        <v>Eksperimentinė plėtra</v>
      </c>
      <c r="E2396" s="119" t="s">
        <v>58</v>
      </c>
      <c r="F2396" s="132" t="s">
        <v>3268</v>
      </c>
      <c r="G2396" s="42" t="s">
        <v>3270</v>
      </c>
      <c r="H2396" s="119">
        <v>25</v>
      </c>
      <c r="I2396" s="12" t="str">
        <f t="shared" si="151"/>
        <v>VšĮ Lietuvos verslo kolegija</v>
      </c>
    </row>
    <row r="2397" spans="1:9" ht="60">
      <c r="A2397" s="11">
        <v>2395</v>
      </c>
      <c r="B2397" s="18" t="str">
        <f t="shared" si="148"/>
        <v>TRANSPORTAS, LOGISTIKA IR INFORMACINIŲ RYŠIŲ TECHNOLOGIJOS</v>
      </c>
      <c r="C2397" s="18" t="str">
        <f t="shared" si="149"/>
        <v>IRT infrastruktūros, debesų kompiuterijos sprendimai ir paslaugos</v>
      </c>
      <c r="D2397" s="18" t="str">
        <f t="shared" si="150"/>
        <v>Eksperimentinė plėtra</v>
      </c>
      <c r="E2397" s="119" t="s">
        <v>58</v>
      </c>
      <c r="F2397" s="132" t="s">
        <v>2003</v>
      </c>
      <c r="G2397" s="42" t="s">
        <v>1147</v>
      </c>
      <c r="H2397" s="119">
        <v>32</v>
      </c>
      <c r="I2397" s="12" t="str">
        <f t="shared" si="151"/>
        <v>Vilniaus universitetas</v>
      </c>
    </row>
    <row r="2398" spans="1:9" ht="60">
      <c r="A2398" s="11">
        <v>2396</v>
      </c>
      <c r="B2398" s="18" t="str">
        <f t="shared" si="148"/>
        <v>TRANSPORTAS, LOGISTIKA IR INFORMACINIŲ RYŠIŲ TECHNOLOGIJOS</v>
      </c>
      <c r="C2398" s="18" t="str">
        <f t="shared" si="149"/>
        <v>IRT infrastruktūros, debesų kompiuterijos sprendimai ir paslaugos</v>
      </c>
      <c r="D2398" s="18" t="str">
        <f t="shared" si="150"/>
        <v>Eksperimentinė plėtra</v>
      </c>
      <c r="E2398" s="119" t="s">
        <v>58</v>
      </c>
      <c r="F2398" s="132" t="s">
        <v>2002</v>
      </c>
      <c r="G2398" s="42" t="s">
        <v>1147</v>
      </c>
      <c r="H2398" s="119">
        <v>32</v>
      </c>
      <c r="I2398" s="12" t="str">
        <f t="shared" si="151"/>
        <v>Vilniaus universitetas</v>
      </c>
    </row>
    <row r="2399" spans="1:9" ht="90">
      <c r="A2399" s="11">
        <v>2397</v>
      </c>
      <c r="B2399" s="18" t="str">
        <f t="shared" si="148"/>
        <v>TRANSPORTAS, LOGISTIKA IR INFORMACINIŲ RYŠIŲ TECHNOLOGIJOS</v>
      </c>
      <c r="C2399" s="18" t="str">
        <f t="shared" si="149"/>
        <v>IRT infrastruktūros, debesų kompiuterijos sprendimai ir paslaugos</v>
      </c>
      <c r="D2399" s="18" t="str">
        <f t="shared" si="150"/>
        <v>Eksperimentinė plėtra</v>
      </c>
      <c r="E2399" s="119" t="s">
        <v>58</v>
      </c>
      <c r="F2399" s="132" t="s">
        <v>2004</v>
      </c>
      <c r="G2399" s="42" t="s">
        <v>2005</v>
      </c>
      <c r="H2399" s="119">
        <v>33</v>
      </c>
      <c r="I2399" s="12" t="str">
        <f t="shared" si="151"/>
        <v>Vilniaus Gedimino technikos universitetas</v>
      </c>
    </row>
    <row r="2400" spans="1:9" ht="60">
      <c r="A2400" s="11">
        <v>2398</v>
      </c>
      <c r="B2400" s="18" t="str">
        <f t="shared" si="148"/>
        <v>TRANSPORTAS, LOGISTIKA IR INFORMACINIŲ RYŠIŲ TECHNOLOGIJOS</v>
      </c>
      <c r="C2400" s="18" t="str">
        <f t="shared" si="149"/>
        <v>IRT infrastruktūros, debesų kompiuterijos sprendimai ir paslaugos</v>
      </c>
      <c r="D2400" s="18" t="str">
        <f t="shared" si="150"/>
        <v>Eksperimentinė plėtra</v>
      </c>
      <c r="E2400" s="119" t="s">
        <v>58</v>
      </c>
      <c r="F2400" s="141" t="s">
        <v>1995</v>
      </c>
      <c r="G2400" s="42" t="s">
        <v>367</v>
      </c>
      <c r="H2400" s="119">
        <v>20</v>
      </c>
      <c r="I2400" s="12" t="str">
        <f t="shared" si="151"/>
        <v>Baltijos pažangių technologijų institutas</v>
      </c>
    </row>
    <row r="2401" spans="1:9" ht="60">
      <c r="A2401" s="11">
        <v>2399</v>
      </c>
      <c r="B2401" s="18" t="str">
        <f t="shared" si="148"/>
        <v>TRANSPORTAS, LOGISTIKA IR INFORMACINIŲ RYŠIŲ TECHNOLOGIJOS</v>
      </c>
      <c r="C2401" s="18" t="str">
        <f t="shared" si="149"/>
        <v>IRT infrastruktūros, debesų kompiuterijos sprendimai ir paslaugos</v>
      </c>
      <c r="D2401" s="18" t="str">
        <f t="shared" si="150"/>
        <v>Eksperimentinė plėtra</v>
      </c>
      <c r="E2401" s="119" t="s">
        <v>58</v>
      </c>
      <c r="F2401" s="132" t="s">
        <v>1994</v>
      </c>
      <c r="G2401" s="42" t="s">
        <v>367</v>
      </c>
      <c r="H2401" s="119">
        <v>20</v>
      </c>
      <c r="I2401" s="12" t="str">
        <f t="shared" si="151"/>
        <v>Baltijos pažangių technologijų institutas</v>
      </c>
    </row>
    <row r="2402" spans="1:9" ht="45">
      <c r="A2402" s="11">
        <v>2400</v>
      </c>
      <c r="B2402" s="18" t="str">
        <f t="shared" si="148"/>
        <v>TRANSPORTAS, LOGISTIKA IR INFORMACINIŲ RYŠIŲ TECHNOLOGIJOS</v>
      </c>
      <c r="C2402" s="18" t="str">
        <f t="shared" si="149"/>
        <v>IRT infrastruktūros, debesų kompiuterijos sprendimai ir paslaugos</v>
      </c>
      <c r="D2402" s="18" t="str">
        <f t="shared" si="150"/>
        <v>Eksperimentinė plėtra</v>
      </c>
      <c r="E2402" s="121" t="s">
        <v>58</v>
      </c>
      <c r="F2402" s="134" t="s">
        <v>1976</v>
      </c>
      <c r="G2402" s="145" t="s">
        <v>1345</v>
      </c>
      <c r="H2402" s="119">
        <v>22</v>
      </c>
      <c r="I2402" s="12" t="str">
        <f t="shared" si="151"/>
        <v>VšĮ Kauno technologijos universitetas</v>
      </c>
    </row>
    <row r="2403" spans="1:9" ht="45">
      <c r="A2403" s="11">
        <v>2401</v>
      </c>
      <c r="B2403" s="18" t="str">
        <f t="shared" si="148"/>
        <v>TRANSPORTAS, LOGISTIKA IR INFORMACINIŲ RYŠIŲ TECHNOLOGIJOS</v>
      </c>
      <c r="C2403" s="18" t="str">
        <f t="shared" si="149"/>
        <v>IRT infrastruktūros, debesų kompiuterijos sprendimai ir paslaugos</v>
      </c>
      <c r="D2403" s="18" t="str">
        <f t="shared" si="150"/>
        <v>Eksperimentinė plėtra</v>
      </c>
      <c r="E2403" s="121" t="s">
        <v>58</v>
      </c>
      <c r="F2403" s="134" t="s">
        <v>1999</v>
      </c>
      <c r="G2403" s="145" t="s">
        <v>1345</v>
      </c>
      <c r="H2403" s="119">
        <v>22</v>
      </c>
      <c r="I2403" s="12" t="str">
        <f t="shared" si="151"/>
        <v>VšĮ Kauno technologijos universitetas</v>
      </c>
    </row>
    <row r="2404" spans="1:9" ht="60">
      <c r="A2404" s="11">
        <v>2402</v>
      </c>
      <c r="B2404" s="18" t="str">
        <f t="shared" si="148"/>
        <v>TRANSPORTAS, LOGISTIKA IR INFORMACINIŲ RYŠIŲ TECHNOLOGIJOS</v>
      </c>
      <c r="C2404" s="18" t="str">
        <f t="shared" si="149"/>
        <v>IRT infrastruktūros, debesų kompiuterijos sprendimai ir paslaugos</v>
      </c>
      <c r="D2404" s="18" t="str">
        <f t="shared" si="150"/>
        <v>Moksliniai tyrimai</v>
      </c>
      <c r="E2404" s="119" t="s">
        <v>59</v>
      </c>
      <c r="F2404" s="132" t="s">
        <v>3266</v>
      </c>
      <c r="G2404" s="42" t="s">
        <v>440</v>
      </c>
      <c r="H2404" s="119">
        <v>32</v>
      </c>
      <c r="I2404" s="12" t="str">
        <f t="shared" si="151"/>
        <v>Vilniaus universitetas</v>
      </c>
    </row>
    <row r="2405" spans="1:9" ht="45">
      <c r="A2405" s="11">
        <v>2403</v>
      </c>
      <c r="B2405" s="18" t="str">
        <f t="shared" si="148"/>
        <v>TRANSPORTAS, LOGISTIKA IR INFORMACINIŲ RYŠIŲ TECHNOLOGIJOS</v>
      </c>
      <c r="C2405" s="18" t="str">
        <f t="shared" si="149"/>
        <v>IRT infrastruktūros, debesų kompiuterijos sprendimai ir paslaugos</v>
      </c>
      <c r="D2405" s="18" t="str">
        <f t="shared" si="150"/>
        <v>Moksliniai tyrimai</v>
      </c>
      <c r="E2405" s="121" t="s">
        <v>59</v>
      </c>
      <c r="F2405" s="134" t="s">
        <v>3260</v>
      </c>
      <c r="G2405" s="145" t="s">
        <v>1345</v>
      </c>
      <c r="H2405" s="119">
        <v>22</v>
      </c>
      <c r="I2405" s="12" t="str">
        <f t="shared" si="151"/>
        <v>VšĮ Kauno technologijos universitetas</v>
      </c>
    </row>
    <row r="2406" spans="1:9" ht="45">
      <c r="A2406" s="11">
        <v>2404</v>
      </c>
      <c r="B2406" s="18" t="str">
        <f t="shared" si="148"/>
        <v>TRANSPORTAS, LOGISTIKA IR INFORMACINIŲ RYŠIŲ TECHNOLOGIJOS</v>
      </c>
      <c r="C2406" s="18" t="str">
        <f t="shared" si="149"/>
        <v>IRT infrastruktūros, debesų kompiuterijos sprendimai ir paslaugos</v>
      </c>
      <c r="D2406" s="18" t="str">
        <f t="shared" si="150"/>
        <v>Moksliniai tyrimai</v>
      </c>
      <c r="E2406" s="121" t="s">
        <v>59</v>
      </c>
      <c r="F2406" s="134" t="s">
        <v>1998</v>
      </c>
      <c r="G2406" s="145" t="s">
        <v>1345</v>
      </c>
      <c r="H2406" s="119">
        <v>22</v>
      </c>
      <c r="I2406" s="12" t="str">
        <f t="shared" si="151"/>
        <v>VšĮ Kauno technologijos universitetas</v>
      </c>
    </row>
    <row r="2407" spans="1:9" ht="60">
      <c r="A2407" s="11">
        <v>2405</v>
      </c>
      <c r="B2407" s="18" t="str">
        <f t="shared" si="148"/>
        <v>TRANSPORTAS, LOGISTIKA IR INFORMACINIŲ RYŠIŲ TECHNOLOGIJOS</v>
      </c>
      <c r="C2407" s="18" t="str">
        <f t="shared" si="149"/>
        <v>IRT infrastruktūros, debesų kompiuterijos sprendimai ir paslaugos</v>
      </c>
      <c r="D2407" s="18" t="str">
        <f t="shared" si="150"/>
        <v>Moksliniai tyrimai</v>
      </c>
      <c r="E2407" s="119" t="s">
        <v>59</v>
      </c>
      <c r="F2407" s="132" t="s">
        <v>3264</v>
      </c>
      <c r="G2407" s="42" t="s">
        <v>3265</v>
      </c>
      <c r="H2407" s="119">
        <v>32</v>
      </c>
      <c r="I2407" s="12" t="str">
        <f t="shared" si="151"/>
        <v>Vilniaus universitetas</v>
      </c>
    </row>
    <row r="2408" spans="1:9" ht="60">
      <c r="A2408" s="11">
        <v>2406</v>
      </c>
      <c r="B2408" s="18" t="str">
        <f t="shared" si="148"/>
        <v>TRANSPORTAS, LOGISTIKA IR INFORMACINIŲ RYŠIŲ TECHNOLOGIJOS</v>
      </c>
      <c r="C2408" s="18" t="str">
        <f t="shared" si="149"/>
        <v>IRT infrastruktūros, debesų kompiuterijos sprendimai ir paslaugos</v>
      </c>
      <c r="D2408" s="18" t="str">
        <f t="shared" si="150"/>
        <v>Moksliniai tyrimai</v>
      </c>
      <c r="E2408" s="119" t="s">
        <v>59</v>
      </c>
      <c r="F2408" s="132" t="s">
        <v>3274</v>
      </c>
      <c r="G2408" s="42" t="s">
        <v>367</v>
      </c>
      <c r="H2408" s="119">
        <v>20</v>
      </c>
      <c r="I2408" s="12" t="str">
        <f t="shared" si="151"/>
        <v>Baltijos pažangių technologijų institutas</v>
      </c>
    </row>
    <row r="2409" spans="1:9" ht="60">
      <c r="A2409" s="11">
        <v>2407</v>
      </c>
      <c r="B2409" s="18" t="str">
        <f t="shared" si="148"/>
        <v>TRANSPORTAS, LOGISTIKA IR INFORMACINIŲ RYŠIŲ TECHNOLOGIJOS</v>
      </c>
      <c r="C2409" s="18" t="str">
        <f t="shared" si="149"/>
        <v>IRT infrastruktūros, debesų kompiuterijos sprendimai ir paslaugos</v>
      </c>
      <c r="D2409" s="18" t="str">
        <f t="shared" si="150"/>
        <v>Moksliniai tyrimai</v>
      </c>
      <c r="E2409" s="119" t="s">
        <v>59</v>
      </c>
      <c r="F2409" s="132" t="s">
        <v>3276</v>
      </c>
      <c r="G2409" s="42" t="s">
        <v>3263</v>
      </c>
      <c r="H2409" s="119">
        <v>31</v>
      </c>
      <c r="I2409" s="12" t="str">
        <f t="shared" si="151"/>
        <v>Vytauto Didžiojo universitetas</v>
      </c>
    </row>
    <row r="2410" spans="1:9" ht="90">
      <c r="A2410" s="11">
        <v>2408</v>
      </c>
      <c r="B2410" s="18" t="str">
        <f t="shared" si="148"/>
        <v>TRANSPORTAS, LOGISTIKA IR INFORMACINIŲ RYŠIŲ TECHNOLOGIJOS</v>
      </c>
      <c r="C2410" s="18" t="str">
        <f t="shared" si="149"/>
        <v>IRT infrastruktūros, debesų kompiuterijos sprendimai ir paslaugos</v>
      </c>
      <c r="D2410" s="18" t="str">
        <f t="shared" si="150"/>
        <v>Moksliniai tyrimai</v>
      </c>
      <c r="E2410" s="119" t="s">
        <v>59</v>
      </c>
      <c r="F2410" s="132" t="s">
        <v>1969</v>
      </c>
      <c r="G2410" s="42" t="s">
        <v>354</v>
      </c>
      <c r="H2410" s="119">
        <v>31</v>
      </c>
      <c r="I2410" s="12" t="str">
        <f t="shared" si="151"/>
        <v>Vytauto Didžiojo universitetas</v>
      </c>
    </row>
    <row r="2411" spans="1:9" ht="60">
      <c r="A2411" s="11">
        <v>2409</v>
      </c>
      <c r="B2411" s="18" t="str">
        <f t="shared" si="148"/>
        <v>TRANSPORTAS, LOGISTIKA IR INFORMACINIŲ RYŠIŲ TECHNOLOGIJOS</v>
      </c>
      <c r="C2411" s="18" t="str">
        <f t="shared" si="149"/>
        <v>IRT infrastruktūros, debesų kompiuterijos sprendimai ir paslaugos</v>
      </c>
      <c r="D2411" s="18" t="str">
        <f t="shared" si="150"/>
        <v>Moksliniai tyrimai</v>
      </c>
      <c r="E2411" s="119" t="s">
        <v>59</v>
      </c>
      <c r="F2411" s="132" t="s">
        <v>3275</v>
      </c>
      <c r="G2411" s="42" t="s">
        <v>367</v>
      </c>
      <c r="H2411" s="119">
        <v>20</v>
      </c>
      <c r="I2411" s="12" t="str">
        <f t="shared" si="151"/>
        <v>Baltijos pažangių technologijų institutas</v>
      </c>
    </row>
    <row r="2412" spans="1:9" ht="45">
      <c r="A2412" s="11">
        <v>2410</v>
      </c>
      <c r="B2412" s="18" t="str">
        <f t="shared" si="148"/>
        <v>TRANSPORTAS, LOGISTIKA IR INFORMACINIŲ RYŠIŲ TECHNOLOGIJOS</v>
      </c>
      <c r="C2412" s="18" t="str">
        <f t="shared" si="149"/>
        <v>IRT infrastruktūros, debesų kompiuterijos sprendimai ir paslaugos</v>
      </c>
      <c r="D2412" s="18" t="str">
        <f t="shared" si="150"/>
        <v>Moksliniai tyrimai</v>
      </c>
      <c r="E2412" s="121" t="s">
        <v>59</v>
      </c>
      <c r="F2412" s="134" t="s">
        <v>1979</v>
      </c>
      <c r="G2412" s="145" t="s">
        <v>1345</v>
      </c>
      <c r="H2412" s="119">
        <v>22</v>
      </c>
      <c r="I2412" s="12" t="str">
        <f t="shared" si="151"/>
        <v>VšĮ Kauno technologijos universitetas</v>
      </c>
    </row>
    <row r="2413" spans="1:9" ht="60">
      <c r="A2413" s="11">
        <v>2411</v>
      </c>
      <c r="B2413" s="18" t="str">
        <f t="shared" si="148"/>
        <v>TRANSPORTAS, LOGISTIKA IR INFORMACINIŲ RYŠIŲ TECHNOLOGIJOS</v>
      </c>
      <c r="C2413" s="18" t="str">
        <f t="shared" si="149"/>
        <v>IRT infrastruktūros, debesų kompiuterijos sprendimai ir paslaugos</v>
      </c>
      <c r="D2413" s="18" t="str">
        <f t="shared" si="150"/>
        <v>Moksliniai tyrimai</v>
      </c>
      <c r="E2413" s="119" t="s">
        <v>59</v>
      </c>
      <c r="F2413" s="132" t="s">
        <v>3252</v>
      </c>
      <c r="G2413" s="42" t="s">
        <v>3263</v>
      </c>
      <c r="H2413" s="119">
        <v>31</v>
      </c>
      <c r="I2413" s="12" t="str">
        <f t="shared" si="151"/>
        <v>Vytauto Didžiojo universitetas</v>
      </c>
    </row>
    <row r="2414" spans="1:9" ht="60">
      <c r="A2414" s="11">
        <v>2412</v>
      </c>
      <c r="B2414" s="18" t="str">
        <f t="shared" si="148"/>
        <v>TRANSPORTAS, LOGISTIKA IR INFORMACINIŲ RYŠIŲ TECHNOLOGIJOS</v>
      </c>
      <c r="C2414" s="18" t="str">
        <f t="shared" si="149"/>
        <v>IRT infrastruktūros, debesų kompiuterijos sprendimai ir paslaugos</v>
      </c>
      <c r="D2414" s="18" t="str">
        <f t="shared" si="150"/>
        <v>Moksliniai tyrimai</v>
      </c>
      <c r="E2414" s="119" t="s">
        <v>59</v>
      </c>
      <c r="F2414" s="132" t="s">
        <v>3258</v>
      </c>
      <c r="G2414" s="42" t="s">
        <v>367</v>
      </c>
      <c r="H2414" s="119">
        <v>20</v>
      </c>
      <c r="I2414" s="12" t="str">
        <f t="shared" si="151"/>
        <v>Baltijos pažangių technologijų institutas</v>
      </c>
    </row>
    <row r="2415" spans="1:9" ht="60">
      <c r="A2415" s="11">
        <v>2413</v>
      </c>
      <c r="B2415" s="18" t="str">
        <f t="shared" si="148"/>
        <v>TRANSPORTAS, LOGISTIKA IR INFORMACINIŲ RYŠIŲ TECHNOLOGIJOS</v>
      </c>
      <c r="C2415" s="18" t="str">
        <f t="shared" si="149"/>
        <v>IRT infrastruktūros, debesų kompiuterijos sprendimai ir paslaugos</v>
      </c>
      <c r="D2415" s="18" t="str">
        <f t="shared" si="150"/>
        <v>Moksliniai tyrimai</v>
      </c>
      <c r="E2415" s="119" t="s">
        <v>59</v>
      </c>
      <c r="F2415" s="132" t="s">
        <v>3258</v>
      </c>
      <c r="G2415" s="42" t="s">
        <v>1935</v>
      </c>
      <c r="H2415" s="119">
        <v>31</v>
      </c>
      <c r="I2415" s="12" t="str">
        <f t="shared" si="151"/>
        <v>Vytauto Didžiojo universitetas</v>
      </c>
    </row>
    <row r="2416" spans="1:9" ht="60">
      <c r="A2416" s="11">
        <v>2414</v>
      </c>
      <c r="B2416" s="18" t="str">
        <f t="shared" si="148"/>
        <v>TRANSPORTAS, LOGISTIKA IR INFORMACINIŲ RYŠIŲ TECHNOLOGIJOS</v>
      </c>
      <c r="C2416" s="18" t="str">
        <f t="shared" si="149"/>
        <v>IRT infrastruktūros, debesų kompiuterijos sprendimai ir paslaugos</v>
      </c>
      <c r="D2416" s="18" t="str">
        <f t="shared" si="150"/>
        <v>Moksliniai tyrimai</v>
      </c>
      <c r="E2416" s="119" t="s">
        <v>59</v>
      </c>
      <c r="F2416" s="132" t="s">
        <v>3259</v>
      </c>
      <c r="G2416" s="42" t="s">
        <v>367</v>
      </c>
      <c r="H2416" s="119">
        <v>20</v>
      </c>
      <c r="I2416" s="12" t="str">
        <f t="shared" si="151"/>
        <v>Baltijos pažangių technologijų institutas</v>
      </c>
    </row>
    <row r="2417" spans="1:9" ht="60">
      <c r="A2417" s="11">
        <v>2415</v>
      </c>
      <c r="B2417" s="18" t="str">
        <f t="shared" si="148"/>
        <v>TRANSPORTAS, LOGISTIKA IR INFORMACINIŲ RYŠIŲ TECHNOLOGIJOS</v>
      </c>
      <c r="C2417" s="18" t="str">
        <f t="shared" si="149"/>
        <v>IRT infrastruktūros, debesų kompiuterijos sprendimai ir paslaugos</v>
      </c>
      <c r="D2417" s="18" t="str">
        <f t="shared" si="150"/>
        <v>Techninė galimybių studija</v>
      </c>
      <c r="E2417" s="119" t="s">
        <v>57</v>
      </c>
      <c r="F2417" s="132" t="s">
        <v>1991</v>
      </c>
      <c r="G2417" s="42" t="s">
        <v>1992</v>
      </c>
      <c r="H2417" s="119">
        <v>33</v>
      </c>
      <c r="I2417" s="12" t="str">
        <f t="shared" si="151"/>
        <v>Vilniaus Gedimino technikos universitetas</v>
      </c>
    </row>
    <row r="2418" spans="1:9" ht="60">
      <c r="A2418" s="11">
        <v>2416</v>
      </c>
      <c r="B2418" s="18" t="str">
        <f t="shared" si="148"/>
        <v>TRANSPORTAS, LOGISTIKA IR INFORMACINIŲ RYŠIŲ TECHNOLOGIJOS</v>
      </c>
      <c r="C2418" s="18" t="str">
        <f t="shared" si="149"/>
        <v>IRT infrastruktūros, debesų kompiuterijos sprendimai ir paslaugos</v>
      </c>
      <c r="D2418" s="18" t="str">
        <f t="shared" si="150"/>
        <v>Techninė galimybių studija</v>
      </c>
      <c r="E2418" s="119" t="s">
        <v>57</v>
      </c>
      <c r="F2418" s="132" t="s">
        <v>1988</v>
      </c>
      <c r="G2418" s="42" t="s">
        <v>1933</v>
      </c>
      <c r="H2418" s="119">
        <v>27</v>
      </c>
      <c r="I2418" s="12" t="str">
        <f t="shared" si="151"/>
        <v>Panevėžio kolegija</v>
      </c>
    </row>
    <row r="2419" spans="1:9" ht="45">
      <c r="A2419" s="11">
        <v>2417</v>
      </c>
      <c r="B2419" s="18" t="str">
        <f t="shared" si="148"/>
        <v>TRANSPORTAS, LOGISTIKA IR INFORMACINIŲ RYŠIŲ TECHNOLOGIJOS</v>
      </c>
      <c r="C2419" s="18" t="str">
        <f t="shared" si="149"/>
        <v>IRT infrastruktūros, debesų kompiuterijos sprendimai ir paslaugos</v>
      </c>
      <c r="D2419" s="18" t="str">
        <f t="shared" si="150"/>
        <v>Techninė galimybių studija</v>
      </c>
      <c r="E2419" s="119" t="s">
        <v>57</v>
      </c>
      <c r="F2419" s="132" t="s">
        <v>1982</v>
      </c>
      <c r="G2419" s="42" t="s">
        <v>1983</v>
      </c>
      <c r="H2419" s="119">
        <v>25</v>
      </c>
      <c r="I2419" s="12" t="str">
        <f t="shared" si="151"/>
        <v>VšĮ Lietuvos verslo kolegija</v>
      </c>
    </row>
    <row r="2420" spans="1:9" ht="45">
      <c r="A2420" s="11">
        <v>2418</v>
      </c>
      <c r="B2420" s="18" t="str">
        <f t="shared" si="148"/>
        <v>TRANSPORTAS, LOGISTIKA IR INFORMACINIŲ RYŠIŲ TECHNOLOGIJOS</v>
      </c>
      <c r="C2420" s="18" t="str">
        <f t="shared" si="149"/>
        <v>IRT infrastruktūros, debesų kompiuterijos sprendimai ir paslaugos</v>
      </c>
      <c r="D2420" s="18" t="str">
        <f t="shared" si="150"/>
        <v>Techninė galimybių studija</v>
      </c>
      <c r="E2420" s="119" t="s">
        <v>57</v>
      </c>
      <c r="F2420" s="132" t="s">
        <v>1982</v>
      </c>
      <c r="G2420" s="42" t="s">
        <v>3257</v>
      </c>
      <c r="H2420" s="119">
        <v>15</v>
      </c>
      <c r="I2420" s="12" t="str">
        <f t="shared" si="151"/>
        <v>Kauno kolegija</v>
      </c>
    </row>
    <row r="2421" spans="1:9" ht="45">
      <c r="A2421" s="11">
        <v>2419</v>
      </c>
      <c r="B2421" s="18" t="str">
        <f t="shared" si="148"/>
        <v>TRANSPORTAS, LOGISTIKA IR INFORMACINIŲ RYŠIŲ TECHNOLOGIJOS</v>
      </c>
      <c r="C2421" s="18" t="str">
        <f t="shared" si="149"/>
        <v>IRT infrastruktūros, debesų kompiuterijos sprendimai ir paslaugos</v>
      </c>
      <c r="D2421" s="18" t="str">
        <f t="shared" si="150"/>
        <v>Techninė galimybių studija</v>
      </c>
      <c r="E2421" s="119" t="s">
        <v>57</v>
      </c>
      <c r="F2421" s="132" t="s">
        <v>1986</v>
      </c>
      <c r="G2421" s="42" t="s">
        <v>1987</v>
      </c>
      <c r="H2421" s="119">
        <v>25</v>
      </c>
      <c r="I2421" s="12" t="str">
        <f t="shared" si="151"/>
        <v>VšĮ Lietuvos verslo kolegija</v>
      </c>
    </row>
    <row r="2422" spans="1:9" ht="45">
      <c r="A2422" s="11">
        <v>2420</v>
      </c>
      <c r="B2422" s="18" t="str">
        <f t="shared" si="148"/>
        <v>TRANSPORTAS, LOGISTIKA IR INFORMACINIŲ RYŠIŲ TECHNOLOGIJOS</v>
      </c>
      <c r="C2422" s="18" t="str">
        <f t="shared" si="149"/>
        <v>IRT infrastruktūros, debesų kompiuterijos sprendimai ir paslaugos</v>
      </c>
      <c r="D2422" s="18" t="str">
        <f t="shared" si="150"/>
        <v>Techninė galimybių studija</v>
      </c>
      <c r="E2422" s="121" t="s">
        <v>57</v>
      </c>
      <c r="F2422" s="134" t="s">
        <v>3262</v>
      </c>
      <c r="G2422" s="145" t="s">
        <v>1345</v>
      </c>
      <c r="H2422" s="119">
        <v>22</v>
      </c>
      <c r="I2422" s="12" t="str">
        <f t="shared" si="151"/>
        <v>VšĮ Kauno technologijos universitetas</v>
      </c>
    </row>
    <row r="2423" spans="1:9" ht="75">
      <c r="A2423" s="11">
        <v>2421</v>
      </c>
      <c r="B2423" s="18" t="str">
        <f t="shared" si="148"/>
        <v>TRANSPORTAS, LOGISTIKA IR INFORMACINIŲ RYŠIŲ TECHNOLOGIJOS</v>
      </c>
      <c r="C2423" s="18" t="str">
        <f t="shared" si="149"/>
        <v>IRT infrastruktūros, debesų kompiuterijos sprendimai ir paslaugos</v>
      </c>
      <c r="D2423" s="18" t="str">
        <f t="shared" si="150"/>
        <v>Techninė galimybių studija</v>
      </c>
      <c r="E2423" s="119" t="s">
        <v>57</v>
      </c>
      <c r="F2423" s="132" t="s">
        <v>3255</v>
      </c>
      <c r="G2423" s="42" t="s">
        <v>1259</v>
      </c>
      <c r="H2423" s="119">
        <v>1</v>
      </c>
      <c r="I2423" s="12" t="str">
        <f t="shared" si="151"/>
        <v>Viešoji įstaiga Socialinių mokslų kolegija</v>
      </c>
    </row>
    <row r="2424" spans="1:9" ht="45">
      <c r="A2424" s="11">
        <v>2422</v>
      </c>
      <c r="B2424" s="18" t="str">
        <f t="shared" si="148"/>
        <v>TRANSPORTAS, LOGISTIKA IR INFORMACINIŲ RYŠIŲ TECHNOLOGIJOS</v>
      </c>
      <c r="C2424" s="18" t="str">
        <f t="shared" si="149"/>
        <v>IRT infrastruktūros, debesų kompiuterijos sprendimai ir paslaugos</v>
      </c>
      <c r="D2424" s="18" t="str">
        <f t="shared" si="150"/>
        <v>Techninė galimybių studija</v>
      </c>
      <c r="E2424" s="121" t="s">
        <v>57</v>
      </c>
      <c r="F2424" s="134" t="s">
        <v>1978</v>
      </c>
      <c r="G2424" s="145" t="s">
        <v>1345</v>
      </c>
      <c r="H2424" s="119">
        <v>22</v>
      </c>
      <c r="I2424" s="12" t="str">
        <f t="shared" si="151"/>
        <v>VšĮ Kauno technologijos universitetas</v>
      </c>
    </row>
    <row r="2425" spans="1:9" ht="60">
      <c r="A2425" s="11">
        <v>2423</v>
      </c>
      <c r="B2425" s="18" t="str">
        <f t="shared" si="148"/>
        <v>TRANSPORTAS, LOGISTIKA IR INFORMACINIŲ RYŠIŲ TECHNOLOGIJOS</v>
      </c>
      <c r="C2425" s="18" t="str">
        <f t="shared" si="149"/>
        <v>IRT infrastruktūros, debesų kompiuterijos sprendimai ir paslaugos</v>
      </c>
      <c r="D2425" s="18" t="str">
        <f t="shared" si="150"/>
        <v>Techninė galimybių studija</v>
      </c>
      <c r="E2425" s="119" t="s">
        <v>57</v>
      </c>
      <c r="F2425" s="132" t="s">
        <v>3267</v>
      </c>
      <c r="G2425" s="42" t="s">
        <v>520</v>
      </c>
      <c r="H2425" s="119">
        <v>33</v>
      </c>
      <c r="I2425" s="148" t="str">
        <f t="shared" si="151"/>
        <v>Vilniaus Gedimino technikos universitetas</v>
      </c>
    </row>
    <row r="2426" spans="1:9" ht="45">
      <c r="A2426" s="11">
        <v>2424</v>
      </c>
      <c r="B2426" s="18" t="str">
        <f t="shared" si="148"/>
        <v>TRANSPORTAS, LOGISTIKA IR INFORMACINIŲ RYŠIŲ TECHNOLOGIJOS</v>
      </c>
      <c r="C2426" s="18" t="str">
        <f t="shared" si="149"/>
        <v>IRT infrastruktūros, debesų kompiuterijos sprendimai ir paslaugos</v>
      </c>
      <c r="D2426" s="18" t="str">
        <f t="shared" si="150"/>
        <v>Techninė galimybių studija</v>
      </c>
      <c r="E2426" s="121" t="s">
        <v>57</v>
      </c>
      <c r="F2426" s="134" t="s">
        <v>1975</v>
      </c>
      <c r="G2426" s="145" t="s">
        <v>1345</v>
      </c>
      <c r="H2426" s="119">
        <v>22</v>
      </c>
      <c r="I2426" s="12" t="str">
        <f t="shared" si="151"/>
        <v>VšĮ Kauno technologijos universitetas</v>
      </c>
    </row>
    <row r="2427" spans="1:9" ht="165">
      <c r="A2427" s="11">
        <v>2425</v>
      </c>
      <c r="B2427" s="18" t="str">
        <f t="shared" si="148"/>
        <v>TRANSPORTAS, LOGISTIKA IR INFORMACINIŲ RYŠIŲ TECHNOLOGIJOS</v>
      </c>
      <c r="C2427" s="18" t="str">
        <f t="shared" si="149"/>
        <v>IRT infrastruktūros, debesų kompiuterijos sprendimai ir paslaugos</v>
      </c>
      <c r="D2427" s="18" t="str">
        <f t="shared" si="150"/>
        <v>Techninė galimybių studija</v>
      </c>
      <c r="E2427" s="119" t="s">
        <v>57</v>
      </c>
      <c r="F2427" s="132" t="s">
        <v>3256</v>
      </c>
      <c r="G2427" s="42" t="s">
        <v>1902</v>
      </c>
      <c r="H2427" s="119">
        <v>13</v>
      </c>
      <c r="I2427" s="12" t="str">
        <f t="shared" si="151"/>
        <v>Mykolo Romerio universitetas</v>
      </c>
    </row>
    <row r="2428" spans="1:9" ht="45">
      <c r="A2428" s="11">
        <v>2426</v>
      </c>
      <c r="B2428" s="18" t="str">
        <f t="shared" si="148"/>
        <v>TRANSPORTAS, LOGISTIKA IR INFORMACINIŲ RYŠIŲ TECHNOLOGIJOS</v>
      </c>
      <c r="C2428" s="18" t="str">
        <f t="shared" si="149"/>
        <v>IRT infrastruktūros, debesų kompiuterijos sprendimai ir paslaugos</v>
      </c>
      <c r="D2428" s="18" t="str">
        <f t="shared" si="150"/>
        <v>Techninė galimybių studija</v>
      </c>
      <c r="E2428" s="121" t="s">
        <v>57</v>
      </c>
      <c r="F2428" s="134" t="s">
        <v>1977</v>
      </c>
      <c r="G2428" s="145" t="s">
        <v>1345</v>
      </c>
      <c r="H2428" s="119">
        <v>22</v>
      </c>
      <c r="I2428" s="12" t="str">
        <f t="shared" si="151"/>
        <v>VšĮ Kauno technologijos universitetas</v>
      </c>
    </row>
    <row r="2429" spans="1:9" ht="45">
      <c r="A2429" s="11">
        <v>2427</v>
      </c>
      <c r="B2429" s="18" t="str">
        <f t="shared" si="148"/>
        <v>TRANSPORTAS, LOGISTIKA IR INFORMACINIŲ RYŠIŲ TECHNOLOGIJOS</v>
      </c>
      <c r="C2429" s="18" t="str">
        <f t="shared" si="149"/>
        <v>IRT infrastruktūros, debesų kompiuterijos sprendimai ir paslaugos</v>
      </c>
      <c r="D2429" s="18" t="str">
        <f t="shared" si="150"/>
        <v>Techninė galimybių studija</v>
      </c>
      <c r="E2429" s="121" t="s">
        <v>57</v>
      </c>
      <c r="F2429" s="134" t="s">
        <v>1979</v>
      </c>
      <c r="G2429" s="145" t="s">
        <v>1345</v>
      </c>
      <c r="H2429" s="119">
        <v>22</v>
      </c>
      <c r="I2429" s="12" t="str">
        <f t="shared" si="151"/>
        <v>VšĮ Kauno technologijos universitetas</v>
      </c>
    </row>
    <row r="2430" spans="1:9" ht="45">
      <c r="A2430" s="11">
        <v>2428</v>
      </c>
      <c r="B2430" s="18" t="str">
        <f t="shared" si="148"/>
        <v>TRANSPORTAS, LOGISTIKA IR INFORMACINIŲ RYŠIŲ TECHNOLOGIJOS</v>
      </c>
      <c r="C2430" s="18" t="str">
        <f t="shared" si="149"/>
        <v>IRT infrastruktūros, debesų kompiuterijos sprendimai ir paslaugos</v>
      </c>
      <c r="D2430" s="18" t="str">
        <f t="shared" si="150"/>
        <v>Techninė galimybių studija</v>
      </c>
      <c r="E2430" s="119" t="s">
        <v>57</v>
      </c>
      <c r="F2430" s="132" t="s">
        <v>1984</v>
      </c>
      <c r="G2430" s="42" t="s">
        <v>1985</v>
      </c>
      <c r="H2430" s="119">
        <v>25</v>
      </c>
      <c r="I2430" s="12" t="str">
        <f t="shared" si="151"/>
        <v>VšĮ Lietuvos verslo kolegija</v>
      </c>
    </row>
    <row r="2431" spans="1:9" ht="45">
      <c r="A2431" s="11">
        <v>2429</v>
      </c>
      <c r="B2431" s="18" t="str">
        <f t="shared" si="148"/>
        <v>TRANSPORTAS, LOGISTIKA IR INFORMACINIŲ RYŠIŲ TECHNOLOGIJOS</v>
      </c>
      <c r="C2431" s="18" t="str">
        <f t="shared" si="149"/>
        <v>IRT infrastruktūros, debesų kompiuterijos sprendimai ir paslaugos</v>
      </c>
      <c r="D2431" s="18" t="str">
        <f t="shared" si="150"/>
        <v>Techninė galimybių studija</v>
      </c>
      <c r="E2431" s="119" t="s">
        <v>57</v>
      </c>
      <c r="F2431" s="132" t="s">
        <v>1984</v>
      </c>
      <c r="G2431" s="42" t="s">
        <v>3257</v>
      </c>
      <c r="H2431" s="119">
        <v>15</v>
      </c>
      <c r="I2431" s="12" t="str">
        <f t="shared" si="151"/>
        <v>Kauno kolegija</v>
      </c>
    </row>
    <row r="2432" spans="1:9" ht="60">
      <c r="A2432" s="11">
        <v>2430</v>
      </c>
      <c r="B2432" s="18" t="str">
        <f t="shared" si="148"/>
        <v>TRANSPORTAS, LOGISTIKA IR INFORMACINIŲ RYŠIŲ TECHNOLOGIJOS</v>
      </c>
      <c r="C2432" s="18" t="str">
        <f t="shared" si="149"/>
        <v>IRT infrastruktūros, debesų kompiuterijos sprendimai ir paslaugos</v>
      </c>
      <c r="D2432" s="18" t="str">
        <f t="shared" si="150"/>
        <v>Techninė galimybių studija</v>
      </c>
      <c r="E2432" s="119" t="s">
        <v>57</v>
      </c>
      <c r="F2432" s="132" t="s">
        <v>1990</v>
      </c>
      <c r="G2432" s="42" t="s">
        <v>1147</v>
      </c>
      <c r="H2432" s="119">
        <v>32</v>
      </c>
      <c r="I2432" s="12" t="str">
        <f t="shared" si="151"/>
        <v>Vilniaus universitetas</v>
      </c>
    </row>
    <row r="2433" spans="1:9" ht="102">
      <c r="A2433" s="11">
        <v>2431</v>
      </c>
      <c r="B2433" s="18" t="str">
        <f t="shared" si="148"/>
        <v>TRANSPORTAS, LOGISTIKA IR INFORMACINIŲ RYŠIŲ TECHNOLOGIJOS</v>
      </c>
      <c r="C2433" s="18" t="str">
        <f t="shared" si="149"/>
        <v>IRT infrastruktūros, debesų kompiuterijos sprendimai ir paslaugos</v>
      </c>
      <c r="D2433" s="18" t="str">
        <f t="shared" si="150"/>
        <v>Techninė galimybių studija</v>
      </c>
      <c r="E2433" s="121" t="s">
        <v>57</v>
      </c>
      <c r="F2433" s="136" t="s">
        <v>1980</v>
      </c>
      <c r="G2433" s="145" t="s">
        <v>1345</v>
      </c>
      <c r="H2433" s="119">
        <v>22</v>
      </c>
      <c r="I2433" s="12" t="str">
        <f t="shared" si="151"/>
        <v>VšĮ Kauno technologijos universitetas</v>
      </c>
    </row>
    <row r="2434" spans="1:9" ht="105">
      <c r="A2434" s="11">
        <v>2432</v>
      </c>
      <c r="B2434" s="18" t="str">
        <f t="shared" si="148"/>
        <v>TRANSPORTAS, LOGISTIKA IR INFORMACINIŲ RYŠIŲ TECHNOLOGIJOS</v>
      </c>
      <c r="C2434" s="18" t="str">
        <f t="shared" si="149"/>
        <v>IRT infrastruktūros, debesų kompiuterijos sprendimai ir paslaugos</v>
      </c>
      <c r="D2434" s="18" t="str">
        <f t="shared" si="150"/>
        <v>Techninė galimybių studija</v>
      </c>
      <c r="E2434" s="119" t="s">
        <v>57</v>
      </c>
      <c r="F2434" s="132" t="s">
        <v>1989</v>
      </c>
      <c r="G2434" s="42" t="s">
        <v>440</v>
      </c>
      <c r="H2434" s="119">
        <v>32</v>
      </c>
      <c r="I2434" s="12" t="str">
        <f t="shared" si="151"/>
        <v>Vilniaus universitetas</v>
      </c>
    </row>
    <row r="2435" spans="1:9" ht="45">
      <c r="A2435" s="11">
        <v>2433</v>
      </c>
      <c r="B2435" s="18" t="str">
        <f t="shared" ref="B2435:B2498" si="152">IF(ISBLANK(E2435), ,VLOOKUP(E2435, Kodai,2, FALSE))</f>
        <v>TRANSPORTAS, LOGISTIKA IR INFORMACINIŲ RYŠIŲ TECHNOLOGIJOS</v>
      </c>
      <c r="C2435" s="18" t="str">
        <f t="shared" ref="C2435:C2498" si="153">IF(ISBLANK(E2435), ,VLOOKUP(E2435, Kodai,3, FALSE))</f>
        <v>IRT infrastruktūros, debesų kompiuterijos sprendimai ir paslaugos</v>
      </c>
      <c r="D2435" s="18" t="str">
        <f t="shared" ref="D2435:D2498" si="154">IF(ISBLANK(E2435), ,VLOOKUP(E2435, Kodai,4, FALSE))</f>
        <v>Techninė galimybių studija</v>
      </c>
      <c r="E2435" s="121" t="s">
        <v>57</v>
      </c>
      <c r="F2435" s="134" t="s">
        <v>1976</v>
      </c>
      <c r="G2435" s="145" t="s">
        <v>1345</v>
      </c>
      <c r="H2435" s="119">
        <v>22</v>
      </c>
      <c r="I2435" s="12" t="str">
        <f t="shared" ref="I2435:I2498" si="155">IF(ISBLANK(H2435), ,VLOOKUP(H2435, Institucijos,2, FALSE))</f>
        <v>VšĮ Kauno technologijos universitetas</v>
      </c>
    </row>
    <row r="2436" spans="1:9" ht="225">
      <c r="A2436" s="11">
        <v>2434</v>
      </c>
      <c r="B2436" s="18" t="str">
        <f t="shared" si="152"/>
        <v>TRANSPORTAS, LOGISTIKA IR INFORMACINIŲ RYŠIŲ TECHNOLOGIJOS</v>
      </c>
      <c r="C2436" s="18" t="str">
        <f t="shared" si="153"/>
        <v>IRT infrastruktūros, debesų kompiuterijos sprendimai ir paslaugos</v>
      </c>
      <c r="D2436" s="18" t="str">
        <f t="shared" si="154"/>
        <v>Techninė galimybių studija</v>
      </c>
      <c r="E2436" s="121" t="s">
        <v>57</v>
      </c>
      <c r="F2436" s="134" t="s">
        <v>1981</v>
      </c>
      <c r="G2436" s="145" t="s">
        <v>1345</v>
      </c>
      <c r="H2436" s="119">
        <v>22</v>
      </c>
      <c r="I2436" s="12" t="str">
        <f t="shared" si="155"/>
        <v>VšĮ Kauno technologijos universitetas</v>
      </c>
    </row>
    <row r="2437" spans="1:9" ht="60">
      <c r="A2437" s="11">
        <v>2435</v>
      </c>
      <c r="B2437" s="18" t="str">
        <f t="shared" si="152"/>
        <v>TRANSPORTAS, LOGISTIKA IR INFORMACINIŲ RYŠIŲ TECHNOLOGIJOS</v>
      </c>
      <c r="C2437" s="18" t="str">
        <f t="shared" si="153"/>
        <v>Pažangus elektroninis turinys, technologijos jam kurti ir informacinė sąveika</v>
      </c>
      <c r="D2437" s="18" t="str">
        <f t="shared" si="154"/>
        <v>Eksperimentinė plėtra</v>
      </c>
      <c r="E2437" s="121" t="s">
        <v>55</v>
      </c>
      <c r="F2437" s="134" t="s">
        <v>1928</v>
      </c>
      <c r="G2437" s="145" t="s">
        <v>1345</v>
      </c>
      <c r="H2437" s="119">
        <v>22</v>
      </c>
      <c r="I2437" s="12" t="str">
        <f t="shared" si="155"/>
        <v>VšĮ Kauno technologijos universitetas</v>
      </c>
    </row>
    <row r="2438" spans="1:9" ht="60">
      <c r="A2438" s="11">
        <v>2436</v>
      </c>
      <c r="B2438" s="18" t="str">
        <f t="shared" si="152"/>
        <v>TRANSPORTAS, LOGISTIKA IR INFORMACINIŲ RYŠIŲ TECHNOLOGIJOS</v>
      </c>
      <c r="C2438" s="18" t="str">
        <f t="shared" si="153"/>
        <v>Pažangus elektroninis turinys, technologijos jam kurti ir informacinė sąveika</v>
      </c>
      <c r="D2438" s="18" t="str">
        <f t="shared" si="154"/>
        <v>Eksperimentinė plėtra</v>
      </c>
      <c r="E2438" s="121" t="s">
        <v>55</v>
      </c>
      <c r="F2438" s="134" t="s">
        <v>1916</v>
      </c>
      <c r="G2438" s="145" t="s">
        <v>1345</v>
      </c>
      <c r="H2438" s="119">
        <v>22</v>
      </c>
      <c r="I2438" s="12" t="str">
        <f t="shared" si="155"/>
        <v>VšĮ Kauno technologijos universitetas</v>
      </c>
    </row>
    <row r="2439" spans="1:9" ht="60">
      <c r="A2439" s="11">
        <v>2437</v>
      </c>
      <c r="B2439" s="18" t="str">
        <f t="shared" si="152"/>
        <v>TRANSPORTAS, LOGISTIKA IR INFORMACINIŲ RYŠIŲ TECHNOLOGIJOS</v>
      </c>
      <c r="C2439" s="18" t="str">
        <f t="shared" si="153"/>
        <v>Pažangus elektroninis turinys, technologijos jam kurti ir informacinė sąveika</v>
      </c>
      <c r="D2439" s="18" t="str">
        <f t="shared" si="154"/>
        <v>Eksperimentinė plėtra</v>
      </c>
      <c r="E2439" s="119" t="s">
        <v>55</v>
      </c>
      <c r="F2439" s="132" t="s">
        <v>1952</v>
      </c>
      <c r="G2439" s="42" t="s">
        <v>1939</v>
      </c>
      <c r="H2439" s="119">
        <v>31</v>
      </c>
      <c r="I2439" s="12" t="str">
        <f t="shared" si="155"/>
        <v>Vytauto Didžiojo universitetas</v>
      </c>
    </row>
    <row r="2440" spans="1:9" ht="60">
      <c r="A2440" s="11">
        <v>2438</v>
      </c>
      <c r="B2440" s="18" t="str">
        <f t="shared" si="152"/>
        <v>TRANSPORTAS, LOGISTIKA IR INFORMACINIŲ RYŠIŲ TECHNOLOGIJOS</v>
      </c>
      <c r="C2440" s="18" t="str">
        <f t="shared" si="153"/>
        <v>Pažangus elektroninis turinys, technologijos jam kurti ir informacinė sąveika</v>
      </c>
      <c r="D2440" s="18" t="str">
        <f t="shared" si="154"/>
        <v>Eksperimentinė plėtra</v>
      </c>
      <c r="E2440" s="119" t="s">
        <v>55</v>
      </c>
      <c r="F2440" s="132" t="s">
        <v>1951</v>
      </c>
      <c r="G2440" s="42" t="s">
        <v>1939</v>
      </c>
      <c r="H2440" s="119">
        <v>31</v>
      </c>
      <c r="I2440" s="12" t="str">
        <f t="shared" si="155"/>
        <v>Vytauto Didžiojo universitetas</v>
      </c>
    </row>
    <row r="2441" spans="1:9" ht="60">
      <c r="A2441" s="11">
        <v>2439</v>
      </c>
      <c r="B2441" s="18" t="str">
        <f t="shared" si="152"/>
        <v>TRANSPORTAS, LOGISTIKA IR INFORMACINIŲ RYŠIŲ TECHNOLOGIJOS</v>
      </c>
      <c r="C2441" s="18" t="str">
        <f t="shared" si="153"/>
        <v>Pažangus elektroninis turinys, technologijos jam kurti ir informacinė sąveika</v>
      </c>
      <c r="D2441" s="18" t="str">
        <f t="shared" si="154"/>
        <v>Eksperimentinė plėtra</v>
      </c>
      <c r="E2441" s="121" t="s">
        <v>55</v>
      </c>
      <c r="F2441" s="134" t="s">
        <v>1927</v>
      </c>
      <c r="G2441" s="145" t="s">
        <v>1345</v>
      </c>
      <c r="H2441" s="119">
        <v>22</v>
      </c>
      <c r="I2441" s="12" t="str">
        <f t="shared" si="155"/>
        <v>VšĮ Kauno technologijos universitetas</v>
      </c>
    </row>
    <row r="2442" spans="1:9" ht="60">
      <c r="A2442" s="11">
        <v>2440</v>
      </c>
      <c r="B2442" s="18" t="str">
        <f t="shared" si="152"/>
        <v>TRANSPORTAS, LOGISTIKA IR INFORMACINIŲ RYŠIŲ TECHNOLOGIJOS</v>
      </c>
      <c r="C2442" s="18" t="str">
        <f t="shared" si="153"/>
        <v>Pažangus elektroninis turinys, technologijos jam kurti ir informacinė sąveika</v>
      </c>
      <c r="D2442" s="18" t="str">
        <f t="shared" si="154"/>
        <v>Eksperimentinė plėtra</v>
      </c>
      <c r="E2442" s="119" t="s">
        <v>55</v>
      </c>
      <c r="F2442" s="132" t="s">
        <v>1961</v>
      </c>
      <c r="G2442" s="42" t="s">
        <v>440</v>
      </c>
      <c r="H2442" s="119">
        <v>32</v>
      </c>
      <c r="I2442" s="12" t="str">
        <f t="shared" si="155"/>
        <v>Vilniaus universitetas</v>
      </c>
    </row>
    <row r="2443" spans="1:9" ht="75">
      <c r="A2443" s="11">
        <v>2441</v>
      </c>
      <c r="B2443" s="18" t="str">
        <f t="shared" si="152"/>
        <v>TRANSPORTAS, LOGISTIKA IR INFORMACINIŲ RYŠIŲ TECHNOLOGIJOS</v>
      </c>
      <c r="C2443" s="18" t="str">
        <f t="shared" si="153"/>
        <v>Pažangus elektroninis turinys, technologijos jam kurti ir informacinė sąveika</v>
      </c>
      <c r="D2443" s="18" t="str">
        <f t="shared" si="154"/>
        <v>Eksperimentinė plėtra</v>
      </c>
      <c r="E2443" s="119" t="s">
        <v>55</v>
      </c>
      <c r="F2443" s="132" t="s">
        <v>1960</v>
      </c>
      <c r="G2443" s="42" t="s">
        <v>440</v>
      </c>
      <c r="H2443" s="119">
        <v>32</v>
      </c>
      <c r="I2443" s="12" t="str">
        <f t="shared" si="155"/>
        <v>Vilniaus universitetas</v>
      </c>
    </row>
    <row r="2444" spans="1:9" ht="75">
      <c r="A2444" s="11">
        <v>2442</v>
      </c>
      <c r="B2444" s="18" t="str">
        <f t="shared" si="152"/>
        <v>TRANSPORTAS, LOGISTIKA IR INFORMACINIŲ RYŠIŲ TECHNOLOGIJOS</v>
      </c>
      <c r="C2444" s="18" t="str">
        <f t="shared" si="153"/>
        <v>Pažangus elektroninis turinys, technologijos jam kurti ir informacinė sąveika</v>
      </c>
      <c r="D2444" s="18" t="str">
        <f t="shared" si="154"/>
        <v>Eksperimentinė plėtra</v>
      </c>
      <c r="E2444" s="119" t="s">
        <v>55</v>
      </c>
      <c r="F2444" s="132" t="s">
        <v>3253</v>
      </c>
      <c r="G2444" s="42" t="s">
        <v>3254</v>
      </c>
      <c r="H2444" s="119">
        <v>33</v>
      </c>
      <c r="I2444" s="12" t="str">
        <f t="shared" si="155"/>
        <v>Vilniaus Gedimino technikos universitetas</v>
      </c>
    </row>
    <row r="2445" spans="1:9" ht="60">
      <c r="A2445" s="11">
        <v>2443</v>
      </c>
      <c r="B2445" s="18" t="str">
        <f t="shared" si="152"/>
        <v>TRANSPORTAS, LOGISTIKA IR INFORMACINIŲ RYŠIŲ TECHNOLOGIJOS</v>
      </c>
      <c r="C2445" s="18" t="str">
        <f t="shared" si="153"/>
        <v>Pažangus elektroninis turinys, technologijos jam kurti ir informacinė sąveika</v>
      </c>
      <c r="D2445" s="18" t="str">
        <f t="shared" si="154"/>
        <v>Eksperimentinė plėtra</v>
      </c>
      <c r="E2445" s="119" t="s">
        <v>55</v>
      </c>
      <c r="F2445" s="132" t="s">
        <v>1953</v>
      </c>
      <c r="G2445" s="42" t="s">
        <v>1954</v>
      </c>
      <c r="H2445" s="119">
        <v>32</v>
      </c>
      <c r="I2445" s="12" t="str">
        <f t="shared" si="155"/>
        <v>Vilniaus universitetas</v>
      </c>
    </row>
    <row r="2446" spans="1:9" ht="60">
      <c r="A2446" s="11">
        <v>2444</v>
      </c>
      <c r="B2446" s="18" t="str">
        <f t="shared" si="152"/>
        <v>TRANSPORTAS, LOGISTIKA IR INFORMACINIŲ RYŠIŲ TECHNOLOGIJOS</v>
      </c>
      <c r="C2446" s="18" t="str">
        <f t="shared" si="153"/>
        <v>Pažangus elektroninis turinys, technologijos jam kurti ir informacinė sąveika</v>
      </c>
      <c r="D2446" s="18" t="str">
        <f t="shared" si="154"/>
        <v>Eksperimentinė plėtra</v>
      </c>
      <c r="E2446" s="121" t="s">
        <v>55</v>
      </c>
      <c r="F2446" s="134" t="s">
        <v>1948</v>
      </c>
      <c r="G2446" s="145" t="s">
        <v>1345</v>
      </c>
      <c r="H2446" s="119">
        <v>22</v>
      </c>
      <c r="I2446" s="12" t="str">
        <f t="shared" si="155"/>
        <v>VšĮ Kauno technologijos universitetas</v>
      </c>
    </row>
    <row r="2447" spans="1:9" ht="60">
      <c r="A2447" s="11">
        <v>2445</v>
      </c>
      <c r="B2447" s="18" t="str">
        <f t="shared" si="152"/>
        <v>TRANSPORTAS, LOGISTIKA IR INFORMACINIŲ RYŠIŲ TECHNOLOGIJOS</v>
      </c>
      <c r="C2447" s="18" t="str">
        <f t="shared" si="153"/>
        <v>Pažangus elektroninis turinys, technologijos jam kurti ir informacinė sąveika</v>
      </c>
      <c r="D2447" s="18" t="str">
        <f t="shared" si="154"/>
        <v>Eksperimentinė plėtra</v>
      </c>
      <c r="E2447" s="119" t="s">
        <v>55</v>
      </c>
      <c r="F2447" s="132" t="s">
        <v>1957</v>
      </c>
      <c r="G2447" s="42" t="s">
        <v>1958</v>
      </c>
      <c r="H2447" s="119">
        <v>32</v>
      </c>
      <c r="I2447" s="12" t="str">
        <f t="shared" si="155"/>
        <v>Vilniaus universitetas</v>
      </c>
    </row>
    <row r="2448" spans="1:9" ht="60">
      <c r="A2448" s="11">
        <v>2446</v>
      </c>
      <c r="B2448" s="18" t="str">
        <f t="shared" si="152"/>
        <v>TRANSPORTAS, LOGISTIKA IR INFORMACINIŲ RYŠIŲ TECHNOLOGIJOS</v>
      </c>
      <c r="C2448" s="18" t="str">
        <f t="shared" si="153"/>
        <v>Pažangus elektroninis turinys, technologijos jam kurti ir informacinė sąveika</v>
      </c>
      <c r="D2448" s="18" t="str">
        <f t="shared" si="154"/>
        <v>Eksperimentinė plėtra</v>
      </c>
      <c r="E2448" s="119" t="s">
        <v>55</v>
      </c>
      <c r="F2448" s="132" t="s">
        <v>1962</v>
      </c>
      <c r="G2448" s="42" t="s">
        <v>549</v>
      </c>
      <c r="H2448" s="119">
        <v>33</v>
      </c>
      <c r="I2448" s="12" t="str">
        <f t="shared" si="155"/>
        <v>Vilniaus Gedimino technikos universitetas</v>
      </c>
    </row>
    <row r="2449" spans="1:9" ht="60">
      <c r="A2449" s="11">
        <v>2447</v>
      </c>
      <c r="B2449" s="18" t="str">
        <f t="shared" si="152"/>
        <v>TRANSPORTAS, LOGISTIKA IR INFORMACINIŲ RYŠIŲ TECHNOLOGIJOS</v>
      </c>
      <c r="C2449" s="18" t="str">
        <f t="shared" si="153"/>
        <v>Pažangus elektroninis turinys, technologijos jam kurti ir informacinė sąveika</v>
      </c>
      <c r="D2449" s="18" t="str">
        <f t="shared" si="154"/>
        <v>Eksperimentinė plėtra</v>
      </c>
      <c r="E2449" s="119" t="s">
        <v>55</v>
      </c>
      <c r="F2449" s="132" t="s">
        <v>3252</v>
      </c>
      <c r="G2449" s="42" t="s">
        <v>367</v>
      </c>
      <c r="H2449" s="119">
        <v>20</v>
      </c>
      <c r="I2449" s="12" t="str">
        <f t="shared" si="155"/>
        <v>Baltijos pažangių technologijų institutas</v>
      </c>
    </row>
    <row r="2450" spans="1:9" ht="75">
      <c r="A2450" s="11">
        <v>2448</v>
      </c>
      <c r="B2450" s="18" t="str">
        <f t="shared" si="152"/>
        <v>TRANSPORTAS, LOGISTIKA IR INFORMACINIŲ RYŠIŲ TECHNOLOGIJOS</v>
      </c>
      <c r="C2450" s="18" t="str">
        <f t="shared" si="153"/>
        <v>Pažangus elektroninis turinys, technologijos jam kurti ir informacinė sąveika</v>
      </c>
      <c r="D2450" s="18" t="str">
        <f t="shared" si="154"/>
        <v>Eksperimentinė plėtra</v>
      </c>
      <c r="E2450" s="105" t="s">
        <v>55</v>
      </c>
      <c r="F2450" s="45" t="s">
        <v>3119</v>
      </c>
      <c r="G2450" s="27" t="s">
        <v>324</v>
      </c>
      <c r="H2450" s="11">
        <v>18</v>
      </c>
      <c r="I2450" s="12" t="str">
        <f t="shared" si="155"/>
        <v>Valstybinis mokslinių tyrimų institutas Fizinių ir technologijos mokslų centras</v>
      </c>
    </row>
    <row r="2451" spans="1:9" ht="60">
      <c r="A2451" s="11">
        <v>2449</v>
      </c>
      <c r="B2451" s="18" t="str">
        <f t="shared" si="152"/>
        <v>TRANSPORTAS, LOGISTIKA IR INFORMACINIŲ RYŠIŲ TECHNOLOGIJOS</v>
      </c>
      <c r="C2451" s="18" t="str">
        <f t="shared" si="153"/>
        <v>Pažangus elektroninis turinys, technologijos jam kurti ir informacinė sąveika</v>
      </c>
      <c r="D2451" s="18" t="str">
        <f t="shared" si="154"/>
        <v>Eksperimentinė plėtra</v>
      </c>
      <c r="E2451" s="121" t="s">
        <v>55</v>
      </c>
      <c r="F2451" s="134" t="s">
        <v>1946</v>
      </c>
      <c r="G2451" s="145" t="s">
        <v>1345</v>
      </c>
      <c r="H2451" s="119">
        <v>22</v>
      </c>
      <c r="I2451" s="12" t="str">
        <f t="shared" si="155"/>
        <v>VšĮ Kauno technologijos universitetas</v>
      </c>
    </row>
    <row r="2452" spans="1:9" ht="60">
      <c r="A2452" s="11">
        <v>2450</v>
      </c>
      <c r="B2452" s="18" t="str">
        <f t="shared" si="152"/>
        <v>TRANSPORTAS, LOGISTIKA IR INFORMACINIŲ RYŠIŲ TECHNOLOGIJOS</v>
      </c>
      <c r="C2452" s="18" t="str">
        <f t="shared" si="153"/>
        <v>Pažangus elektroninis turinys, technologijos jam kurti ir informacinė sąveika</v>
      </c>
      <c r="D2452" s="18" t="str">
        <f t="shared" si="154"/>
        <v>Eksperimentinė plėtra</v>
      </c>
      <c r="E2452" s="119" t="s">
        <v>55</v>
      </c>
      <c r="F2452" s="132" t="s">
        <v>1934</v>
      </c>
      <c r="G2452" s="42" t="s">
        <v>1935</v>
      </c>
      <c r="H2452" s="119">
        <v>31</v>
      </c>
      <c r="I2452" s="12" t="str">
        <f t="shared" si="155"/>
        <v>Vytauto Didžiojo universitetas</v>
      </c>
    </row>
    <row r="2453" spans="1:9" ht="60">
      <c r="A2453" s="11">
        <v>2451</v>
      </c>
      <c r="B2453" s="18" t="str">
        <f t="shared" si="152"/>
        <v>TRANSPORTAS, LOGISTIKA IR INFORMACINIŲ RYŠIŲ TECHNOLOGIJOS</v>
      </c>
      <c r="C2453" s="18" t="str">
        <f t="shared" si="153"/>
        <v>Pažangus elektroninis turinys, technologijos jam kurti ir informacinė sąveika</v>
      </c>
      <c r="D2453" s="18" t="str">
        <f t="shared" si="154"/>
        <v>Eksperimentinė plėtra</v>
      </c>
      <c r="E2453" s="119" t="s">
        <v>55</v>
      </c>
      <c r="F2453" s="132" t="s">
        <v>1936</v>
      </c>
      <c r="G2453" s="42" t="s">
        <v>1937</v>
      </c>
      <c r="H2453" s="119">
        <v>31</v>
      </c>
      <c r="I2453" s="12" t="str">
        <f t="shared" si="155"/>
        <v>Vytauto Didžiojo universitetas</v>
      </c>
    </row>
    <row r="2454" spans="1:9" ht="60">
      <c r="A2454" s="11">
        <v>2452</v>
      </c>
      <c r="B2454" s="18" t="str">
        <f t="shared" si="152"/>
        <v>TRANSPORTAS, LOGISTIKA IR INFORMACINIŲ RYŠIŲ TECHNOLOGIJOS</v>
      </c>
      <c r="C2454" s="18" t="str">
        <f t="shared" si="153"/>
        <v>Pažangus elektroninis turinys, technologijos jam kurti ir informacinė sąveika</v>
      </c>
      <c r="D2454" s="18" t="str">
        <f t="shared" si="154"/>
        <v>Eksperimentinė plėtra</v>
      </c>
      <c r="E2454" s="119" t="s">
        <v>55</v>
      </c>
      <c r="F2454" s="132" t="s">
        <v>1964</v>
      </c>
      <c r="G2454" s="146" t="s">
        <v>1943</v>
      </c>
      <c r="H2454" s="119">
        <v>33</v>
      </c>
      <c r="I2454" s="12" t="str">
        <f t="shared" si="155"/>
        <v>Vilniaus Gedimino technikos universitetas</v>
      </c>
    </row>
    <row r="2455" spans="1:9" ht="105">
      <c r="A2455" s="11">
        <v>2453</v>
      </c>
      <c r="B2455" s="18" t="str">
        <f t="shared" si="152"/>
        <v>TRANSPORTAS, LOGISTIKA IR INFORMACINIŲ RYŠIŲ TECHNOLOGIJOS</v>
      </c>
      <c r="C2455" s="18" t="str">
        <f t="shared" si="153"/>
        <v>Pažangus elektroninis turinys, technologijos jam kurti ir informacinė sąveika</v>
      </c>
      <c r="D2455" s="18" t="str">
        <f t="shared" si="154"/>
        <v>Eksperimentinė plėtra</v>
      </c>
      <c r="E2455" s="119" t="s">
        <v>55</v>
      </c>
      <c r="F2455" s="132" t="s">
        <v>1959</v>
      </c>
      <c r="G2455" s="42" t="s">
        <v>440</v>
      </c>
      <c r="H2455" s="119">
        <v>32</v>
      </c>
      <c r="I2455" s="12" t="str">
        <f t="shared" si="155"/>
        <v>Vilniaus universitetas</v>
      </c>
    </row>
    <row r="2456" spans="1:9" ht="60">
      <c r="A2456" s="11">
        <v>2454</v>
      </c>
      <c r="B2456" s="18" t="str">
        <f t="shared" si="152"/>
        <v>TRANSPORTAS, LOGISTIKA IR INFORMACINIŲ RYŠIŲ TECHNOLOGIJOS</v>
      </c>
      <c r="C2456" s="18" t="str">
        <f t="shared" si="153"/>
        <v>Pažangus elektroninis turinys, technologijos jam kurti ir informacinė sąveika</v>
      </c>
      <c r="D2456" s="18" t="str">
        <f t="shared" si="154"/>
        <v>Eksperimentinė plėtra</v>
      </c>
      <c r="E2456" s="119" t="s">
        <v>55</v>
      </c>
      <c r="F2456" s="132" t="s">
        <v>1949</v>
      </c>
      <c r="G2456" s="42" t="s">
        <v>1950</v>
      </c>
      <c r="H2456" s="119">
        <v>31</v>
      </c>
      <c r="I2456" s="12" t="str">
        <f t="shared" si="155"/>
        <v>Vytauto Didžiojo universitetas</v>
      </c>
    </row>
    <row r="2457" spans="1:9" ht="60">
      <c r="A2457" s="11">
        <v>2455</v>
      </c>
      <c r="B2457" s="18" t="str">
        <f t="shared" si="152"/>
        <v>TRANSPORTAS, LOGISTIKA IR INFORMACINIŲ RYŠIŲ TECHNOLOGIJOS</v>
      </c>
      <c r="C2457" s="18" t="str">
        <f t="shared" si="153"/>
        <v>Pažangus elektroninis turinys, technologijos jam kurti ir informacinė sąveika</v>
      </c>
      <c r="D2457" s="18" t="str">
        <f t="shared" si="154"/>
        <v>Eksperimentinė plėtra</v>
      </c>
      <c r="E2457" s="121" t="s">
        <v>55</v>
      </c>
      <c r="F2457" s="134" t="s">
        <v>1921</v>
      </c>
      <c r="G2457" s="145" t="s">
        <v>1345</v>
      </c>
      <c r="H2457" s="119">
        <v>22</v>
      </c>
      <c r="I2457" s="12" t="str">
        <f t="shared" si="155"/>
        <v>VšĮ Kauno technologijos universitetas</v>
      </c>
    </row>
    <row r="2458" spans="1:9" ht="60">
      <c r="A2458" s="11">
        <v>2456</v>
      </c>
      <c r="B2458" s="18" t="str">
        <f t="shared" si="152"/>
        <v>TRANSPORTAS, LOGISTIKA IR INFORMACINIŲ RYŠIŲ TECHNOLOGIJOS</v>
      </c>
      <c r="C2458" s="18" t="str">
        <f t="shared" si="153"/>
        <v>Pažangus elektroninis turinys, technologijos jam kurti ir informacinė sąveika</v>
      </c>
      <c r="D2458" s="18" t="str">
        <f t="shared" si="154"/>
        <v>Eksperimentinė plėtra</v>
      </c>
      <c r="E2458" s="119" t="s">
        <v>55</v>
      </c>
      <c r="F2458" s="132" t="s">
        <v>1955</v>
      </c>
      <c r="G2458" s="42" t="s">
        <v>1956</v>
      </c>
      <c r="H2458" s="119">
        <v>32</v>
      </c>
      <c r="I2458" s="12" t="str">
        <f t="shared" si="155"/>
        <v>Vilniaus universitetas</v>
      </c>
    </row>
    <row r="2459" spans="1:9" ht="60">
      <c r="A2459" s="11">
        <v>2457</v>
      </c>
      <c r="B2459" s="18" t="str">
        <f t="shared" si="152"/>
        <v>TRANSPORTAS, LOGISTIKA IR INFORMACINIŲ RYŠIŲ TECHNOLOGIJOS</v>
      </c>
      <c r="C2459" s="18" t="str">
        <f t="shared" si="153"/>
        <v>Pažangus elektroninis turinys, technologijos jam kurti ir informacinė sąveika</v>
      </c>
      <c r="D2459" s="18" t="str">
        <f t="shared" si="154"/>
        <v>Eksperimentinė plėtra</v>
      </c>
      <c r="E2459" s="121" t="s">
        <v>55</v>
      </c>
      <c r="F2459" s="134" t="s">
        <v>1947</v>
      </c>
      <c r="G2459" s="145" t="s">
        <v>1345</v>
      </c>
      <c r="H2459" s="119">
        <v>22</v>
      </c>
      <c r="I2459" s="12" t="str">
        <f t="shared" si="155"/>
        <v>VšĮ Kauno technologijos universitetas</v>
      </c>
    </row>
    <row r="2460" spans="1:9" ht="60">
      <c r="A2460" s="11">
        <v>2458</v>
      </c>
      <c r="B2460" s="18" t="str">
        <f t="shared" si="152"/>
        <v>TRANSPORTAS, LOGISTIKA IR INFORMACINIŲ RYŠIŲ TECHNOLOGIJOS</v>
      </c>
      <c r="C2460" s="18" t="str">
        <f t="shared" si="153"/>
        <v>Pažangus elektroninis turinys, technologijos jam kurti ir informacinė sąveika</v>
      </c>
      <c r="D2460" s="18" t="str">
        <f t="shared" si="154"/>
        <v>Eksperimentinė plėtra</v>
      </c>
      <c r="E2460" s="121" t="s">
        <v>55</v>
      </c>
      <c r="F2460" s="134" t="s">
        <v>1922</v>
      </c>
      <c r="G2460" s="145" t="s">
        <v>1345</v>
      </c>
      <c r="H2460" s="119">
        <v>22</v>
      </c>
      <c r="I2460" s="12" t="str">
        <f t="shared" si="155"/>
        <v>VšĮ Kauno technologijos universitetas</v>
      </c>
    </row>
    <row r="2461" spans="1:9" ht="270">
      <c r="A2461" s="11">
        <v>2459</v>
      </c>
      <c r="B2461" s="18" t="str">
        <f t="shared" si="152"/>
        <v>TRANSPORTAS, LOGISTIKA IR INFORMACINIŲ RYŠIŲ TECHNOLOGIJOS</v>
      </c>
      <c r="C2461" s="18" t="str">
        <f t="shared" si="153"/>
        <v>Pažangus elektroninis turinys, technologijos jam kurti ir informacinė sąveika</v>
      </c>
      <c r="D2461" s="18" t="str">
        <f t="shared" si="154"/>
        <v>Moksliniai tyrimai</v>
      </c>
      <c r="E2461" s="121" t="s">
        <v>56</v>
      </c>
      <c r="F2461" s="134" t="s">
        <v>1965</v>
      </c>
      <c r="G2461" s="145" t="s">
        <v>1345</v>
      </c>
      <c r="H2461" s="119">
        <v>22</v>
      </c>
      <c r="I2461" s="12" t="str">
        <f t="shared" si="155"/>
        <v>VšĮ Kauno technologijos universitetas</v>
      </c>
    </row>
    <row r="2462" spans="1:9" ht="60">
      <c r="A2462" s="11">
        <v>2460</v>
      </c>
      <c r="B2462" s="18" t="str">
        <f t="shared" si="152"/>
        <v>TRANSPORTAS, LOGISTIKA IR INFORMACINIŲ RYŠIŲ TECHNOLOGIJOS</v>
      </c>
      <c r="C2462" s="18" t="str">
        <f t="shared" si="153"/>
        <v>Pažangus elektroninis turinys, technologijos jam kurti ir informacinė sąveika</v>
      </c>
      <c r="D2462" s="18" t="str">
        <f t="shared" si="154"/>
        <v>Moksliniai tyrimai</v>
      </c>
      <c r="E2462" s="121" t="s">
        <v>56</v>
      </c>
      <c r="F2462" s="134" t="s">
        <v>1928</v>
      </c>
      <c r="G2462" s="145" t="s">
        <v>1345</v>
      </c>
      <c r="H2462" s="119">
        <v>22</v>
      </c>
      <c r="I2462" s="12" t="str">
        <f t="shared" si="155"/>
        <v>VšĮ Kauno technologijos universitetas</v>
      </c>
    </row>
    <row r="2463" spans="1:9" ht="60">
      <c r="A2463" s="11">
        <v>2461</v>
      </c>
      <c r="B2463" s="18" t="str">
        <f t="shared" si="152"/>
        <v>TRANSPORTAS, LOGISTIKA IR INFORMACINIŲ RYŠIŲ TECHNOLOGIJOS</v>
      </c>
      <c r="C2463" s="18" t="str">
        <f t="shared" si="153"/>
        <v>Pažangus elektroninis turinys, technologijos jam kurti ir informacinė sąveika</v>
      </c>
      <c r="D2463" s="18" t="str">
        <f t="shared" si="154"/>
        <v>Moksliniai tyrimai</v>
      </c>
      <c r="E2463" s="121" t="s">
        <v>56</v>
      </c>
      <c r="F2463" s="134" t="s">
        <v>1925</v>
      </c>
      <c r="G2463" s="145" t="s">
        <v>1345</v>
      </c>
      <c r="H2463" s="119">
        <v>22</v>
      </c>
      <c r="I2463" s="12" t="str">
        <f t="shared" si="155"/>
        <v>VšĮ Kauno technologijos universitetas</v>
      </c>
    </row>
    <row r="2464" spans="1:9" ht="60">
      <c r="A2464" s="11">
        <v>2462</v>
      </c>
      <c r="B2464" s="18" t="str">
        <f t="shared" si="152"/>
        <v>TRANSPORTAS, LOGISTIKA IR INFORMACINIŲ RYŠIŲ TECHNOLOGIJOS</v>
      </c>
      <c r="C2464" s="18" t="str">
        <f t="shared" si="153"/>
        <v>Pažangus elektroninis turinys, technologijos jam kurti ir informacinė sąveika</v>
      </c>
      <c r="D2464" s="18" t="str">
        <f t="shared" si="154"/>
        <v>Moksliniai tyrimai</v>
      </c>
      <c r="E2464" s="106" t="s">
        <v>56</v>
      </c>
      <c r="F2464" s="52" t="s">
        <v>2096</v>
      </c>
      <c r="G2464" s="42" t="s">
        <v>367</v>
      </c>
      <c r="H2464" s="11">
        <v>20</v>
      </c>
      <c r="I2464" s="12" t="str">
        <f t="shared" si="155"/>
        <v>Baltijos pažangių technologijų institutas</v>
      </c>
    </row>
    <row r="2465" spans="1:9" ht="60">
      <c r="A2465" s="11">
        <v>2463</v>
      </c>
      <c r="B2465" s="18" t="str">
        <f t="shared" si="152"/>
        <v>TRANSPORTAS, LOGISTIKA IR INFORMACINIŲ RYŠIŲ TECHNOLOGIJOS</v>
      </c>
      <c r="C2465" s="18" t="str">
        <f t="shared" si="153"/>
        <v>Pažangus elektroninis turinys, technologijos jam kurti ir informacinė sąveika</v>
      </c>
      <c r="D2465" s="18" t="str">
        <f t="shared" si="154"/>
        <v>Moksliniai tyrimai</v>
      </c>
      <c r="E2465" s="105" t="s">
        <v>56</v>
      </c>
      <c r="F2465" s="45" t="s">
        <v>2096</v>
      </c>
      <c r="G2465" s="27" t="s">
        <v>339</v>
      </c>
      <c r="H2465" s="11">
        <v>31</v>
      </c>
      <c r="I2465" s="12" t="str">
        <f t="shared" si="155"/>
        <v>Vytauto Didžiojo universitetas</v>
      </c>
    </row>
    <row r="2466" spans="1:9" ht="60">
      <c r="A2466" s="11">
        <v>2464</v>
      </c>
      <c r="B2466" s="18" t="str">
        <f t="shared" si="152"/>
        <v>TRANSPORTAS, LOGISTIKA IR INFORMACINIŲ RYŠIŲ TECHNOLOGIJOS</v>
      </c>
      <c r="C2466" s="18" t="str">
        <f t="shared" si="153"/>
        <v>Pažangus elektroninis turinys, technologijos jam kurti ir informacinė sąveika</v>
      </c>
      <c r="D2466" s="18" t="str">
        <f t="shared" si="154"/>
        <v>Moksliniai tyrimai</v>
      </c>
      <c r="E2466" s="119" t="s">
        <v>56</v>
      </c>
      <c r="F2466" s="132" t="s">
        <v>1972</v>
      </c>
      <c r="G2466" s="42" t="s">
        <v>1939</v>
      </c>
      <c r="H2466" s="119">
        <v>31</v>
      </c>
      <c r="I2466" s="12" t="str">
        <f t="shared" si="155"/>
        <v>Vytauto Didžiojo universitetas</v>
      </c>
    </row>
    <row r="2467" spans="1:9" ht="60">
      <c r="A2467" s="11">
        <v>2465</v>
      </c>
      <c r="B2467" s="18" t="str">
        <f t="shared" si="152"/>
        <v>TRANSPORTAS, LOGISTIKA IR INFORMACINIŲ RYŠIŲ TECHNOLOGIJOS</v>
      </c>
      <c r="C2467" s="18" t="str">
        <f t="shared" si="153"/>
        <v>Pažangus elektroninis turinys, technologijos jam kurti ir informacinė sąveika</v>
      </c>
      <c r="D2467" s="18" t="str">
        <f t="shared" si="154"/>
        <v>Moksliniai tyrimai</v>
      </c>
      <c r="E2467" s="119" t="s">
        <v>56</v>
      </c>
      <c r="F2467" s="132" t="s">
        <v>1971</v>
      </c>
      <c r="G2467" s="42" t="s">
        <v>1939</v>
      </c>
      <c r="H2467" s="119">
        <v>31</v>
      </c>
      <c r="I2467" s="12" t="str">
        <f t="shared" si="155"/>
        <v>Vytauto Didžiojo universitetas</v>
      </c>
    </row>
    <row r="2468" spans="1:9" ht="60">
      <c r="A2468" s="11">
        <v>2466</v>
      </c>
      <c r="B2468" s="18" t="str">
        <f t="shared" si="152"/>
        <v>TRANSPORTAS, LOGISTIKA IR INFORMACINIŲ RYŠIŲ TECHNOLOGIJOS</v>
      </c>
      <c r="C2468" s="18" t="str">
        <f t="shared" si="153"/>
        <v>Pažangus elektroninis turinys, technologijos jam kurti ir informacinė sąveika</v>
      </c>
      <c r="D2468" s="18" t="str">
        <f t="shared" si="154"/>
        <v>Moksliniai tyrimai</v>
      </c>
      <c r="E2468" s="121" t="s">
        <v>56</v>
      </c>
      <c r="F2468" s="134" t="s">
        <v>1927</v>
      </c>
      <c r="G2468" s="145" t="s">
        <v>1345</v>
      </c>
      <c r="H2468" s="119">
        <v>22</v>
      </c>
      <c r="I2468" s="12" t="str">
        <f t="shared" si="155"/>
        <v>VšĮ Kauno technologijos universitetas</v>
      </c>
    </row>
    <row r="2469" spans="1:9" ht="60">
      <c r="A2469" s="11">
        <v>2467</v>
      </c>
      <c r="B2469" s="18" t="str">
        <f t="shared" si="152"/>
        <v>TRANSPORTAS, LOGISTIKA IR INFORMACINIŲ RYŠIŲ TECHNOLOGIJOS</v>
      </c>
      <c r="C2469" s="18" t="str">
        <f t="shared" si="153"/>
        <v>Pažangus elektroninis turinys, technologijos jam kurti ir informacinė sąveika</v>
      </c>
      <c r="D2469" s="18" t="str">
        <f t="shared" si="154"/>
        <v>Moksliniai tyrimai</v>
      </c>
      <c r="E2469" s="121" t="s">
        <v>56</v>
      </c>
      <c r="F2469" s="134" t="s">
        <v>1927</v>
      </c>
      <c r="G2469" s="145" t="s">
        <v>1345</v>
      </c>
      <c r="H2469" s="119">
        <v>22</v>
      </c>
      <c r="I2469" s="12" t="str">
        <f t="shared" si="155"/>
        <v>VšĮ Kauno technologijos universitetas</v>
      </c>
    </row>
    <row r="2470" spans="1:9" ht="90">
      <c r="A2470" s="11">
        <v>2468</v>
      </c>
      <c r="B2470" s="18" t="str">
        <f t="shared" si="152"/>
        <v>TRANSPORTAS, LOGISTIKA IR INFORMACINIŲ RYŠIŲ TECHNOLOGIJOS</v>
      </c>
      <c r="C2470" s="18" t="str">
        <f t="shared" si="153"/>
        <v>Pažangus elektroninis turinys, technologijos jam kurti ir informacinė sąveika</v>
      </c>
      <c r="D2470" s="18" t="str">
        <f t="shared" si="154"/>
        <v>Moksliniai tyrimai</v>
      </c>
      <c r="E2470" s="119" t="s">
        <v>56</v>
      </c>
      <c r="F2470" s="132" t="s">
        <v>1969</v>
      </c>
      <c r="G2470" s="42" t="s">
        <v>1970</v>
      </c>
      <c r="H2470" s="119">
        <v>31</v>
      </c>
      <c r="I2470" s="12" t="str">
        <f t="shared" si="155"/>
        <v>Vytauto Didžiojo universitetas</v>
      </c>
    </row>
    <row r="2471" spans="1:9" ht="60">
      <c r="A2471" s="11">
        <v>2469</v>
      </c>
      <c r="B2471" s="18" t="str">
        <f t="shared" si="152"/>
        <v>TRANSPORTAS, LOGISTIKA IR INFORMACINIŲ RYŠIŲ TECHNOLOGIJOS</v>
      </c>
      <c r="C2471" s="18" t="str">
        <f t="shared" si="153"/>
        <v>Pažangus elektroninis turinys, technologijos jam kurti ir informacinė sąveika</v>
      </c>
      <c r="D2471" s="18" t="str">
        <f t="shared" si="154"/>
        <v>Moksliniai tyrimai</v>
      </c>
      <c r="E2471" s="121" t="s">
        <v>56</v>
      </c>
      <c r="F2471" s="134" t="s">
        <v>1926</v>
      </c>
      <c r="G2471" s="145" t="s">
        <v>1345</v>
      </c>
      <c r="H2471" s="119">
        <v>22</v>
      </c>
      <c r="I2471" s="12" t="str">
        <f t="shared" si="155"/>
        <v>VšĮ Kauno technologijos universitetas</v>
      </c>
    </row>
    <row r="2472" spans="1:9" ht="60">
      <c r="A2472" s="11">
        <v>2470</v>
      </c>
      <c r="B2472" s="18" t="str">
        <f t="shared" si="152"/>
        <v>TRANSPORTAS, LOGISTIKA IR INFORMACINIŲ RYŠIŲ TECHNOLOGIJOS</v>
      </c>
      <c r="C2472" s="18" t="str">
        <f t="shared" si="153"/>
        <v>Pažangus elektroninis turinys, technologijos jam kurti ir informacinė sąveika</v>
      </c>
      <c r="D2472" s="18" t="str">
        <f t="shared" si="154"/>
        <v>Moksliniai tyrimai</v>
      </c>
      <c r="E2472" s="121" t="s">
        <v>56</v>
      </c>
      <c r="F2472" s="134" t="s">
        <v>1924</v>
      </c>
      <c r="G2472" s="145" t="s">
        <v>1345</v>
      </c>
      <c r="H2472" s="119">
        <v>22</v>
      </c>
      <c r="I2472" s="12" t="str">
        <f t="shared" si="155"/>
        <v>VšĮ Kauno technologijos universitetas</v>
      </c>
    </row>
    <row r="2473" spans="1:9" ht="60">
      <c r="A2473" s="11">
        <v>2471</v>
      </c>
      <c r="B2473" s="18" t="str">
        <f t="shared" si="152"/>
        <v>TRANSPORTAS, LOGISTIKA IR INFORMACINIŲ RYŠIŲ TECHNOLOGIJOS</v>
      </c>
      <c r="C2473" s="18" t="str">
        <f t="shared" si="153"/>
        <v>Pažangus elektroninis turinys, technologijos jam kurti ir informacinė sąveika</v>
      </c>
      <c r="D2473" s="18" t="str">
        <f t="shared" si="154"/>
        <v>Moksliniai tyrimai</v>
      </c>
      <c r="E2473" s="119" t="s">
        <v>56</v>
      </c>
      <c r="F2473" s="132" t="s">
        <v>1908</v>
      </c>
      <c r="G2473" s="42" t="s">
        <v>367</v>
      </c>
      <c r="H2473" s="119">
        <v>20</v>
      </c>
      <c r="I2473" s="12" t="str">
        <f t="shared" si="155"/>
        <v>Baltijos pažangių technologijų institutas</v>
      </c>
    </row>
    <row r="2474" spans="1:9" ht="60">
      <c r="A2474" s="11">
        <v>2472</v>
      </c>
      <c r="B2474" s="18" t="str">
        <f t="shared" si="152"/>
        <v>TRANSPORTAS, LOGISTIKA IR INFORMACINIŲ RYŠIŲ TECHNOLOGIJOS</v>
      </c>
      <c r="C2474" s="18" t="str">
        <f t="shared" si="153"/>
        <v>Pažangus elektroninis turinys, technologijos jam kurti ir informacinė sąveika</v>
      </c>
      <c r="D2474" s="18" t="str">
        <f t="shared" si="154"/>
        <v>Moksliniai tyrimai</v>
      </c>
      <c r="E2474" s="119" t="s">
        <v>56</v>
      </c>
      <c r="F2474" s="132" t="s">
        <v>1966</v>
      </c>
      <c r="G2474" s="42" t="s">
        <v>1967</v>
      </c>
      <c r="H2474" s="119">
        <v>31</v>
      </c>
      <c r="I2474" s="12" t="str">
        <f t="shared" si="155"/>
        <v>Vytauto Didžiojo universitetas</v>
      </c>
    </row>
    <row r="2475" spans="1:9" ht="60">
      <c r="A2475" s="11">
        <v>2473</v>
      </c>
      <c r="B2475" s="18" t="str">
        <f t="shared" si="152"/>
        <v>TRANSPORTAS, LOGISTIKA IR INFORMACINIŲ RYŠIŲ TECHNOLOGIJOS</v>
      </c>
      <c r="C2475" s="18" t="str">
        <f t="shared" si="153"/>
        <v>Pažangus elektroninis turinys, technologijos jam kurti ir informacinė sąveika</v>
      </c>
      <c r="D2475" s="18" t="str">
        <f t="shared" si="154"/>
        <v>Moksliniai tyrimai</v>
      </c>
      <c r="E2475" s="119" t="s">
        <v>56</v>
      </c>
      <c r="F2475" s="132" t="s">
        <v>1909</v>
      </c>
      <c r="G2475" s="42" t="s">
        <v>367</v>
      </c>
      <c r="H2475" s="119">
        <v>20</v>
      </c>
      <c r="I2475" s="12" t="str">
        <f t="shared" si="155"/>
        <v>Baltijos pažangių technologijų institutas</v>
      </c>
    </row>
    <row r="2476" spans="1:9" ht="60">
      <c r="A2476" s="11">
        <v>2474</v>
      </c>
      <c r="B2476" s="18" t="str">
        <f t="shared" si="152"/>
        <v>TRANSPORTAS, LOGISTIKA IR INFORMACINIŲ RYŠIŲ TECHNOLOGIJOS</v>
      </c>
      <c r="C2476" s="18" t="str">
        <f t="shared" si="153"/>
        <v>Pažangus elektroninis turinys, technologijos jam kurti ir informacinė sąveika</v>
      </c>
      <c r="D2476" s="18" t="str">
        <f t="shared" si="154"/>
        <v>Moksliniai tyrimai</v>
      </c>
      <c r="E2476" s="119" t="s">
        <v>56</v>
      </c>
      <c r="F2476" s="132" t="s">
        <v>1949</v>
      </c>
      <c r="G2476" s="42" t="s">
        <v>1968</v>
      </c>
      <c r="H2476" s="119">
        <v>31</v>
      </c>
      <c r="I2476" s="12" t="str">
        <f t="shared" si="155"/>
        <v>Vytauto Didžiojo universitetas</v>
      </c>
    </row>
    <row r="2477" spans="1:9" ht="60">
      <c r="A2477" s="11">
        <v>2475</v>
      </c>
      <c r="B2477" s="18" t="str">
        <f t="shared" si="152"/>
        <v>TRANSPORTAS, LOGISTIKA IR INFORMACINIŲ RYŠIŲ TECHNOLOGIJOS</v>
      </c>
      <c r="C2477" s="18" t="str">
        <f t="shared" si="153"/>
        <v>Pažangus elektroninis turinys, technologijos jam kurti ir informacinė sąveika</v>
      </c>
      <c r="D2477" s="18" t="str">
        <f t="shared" si="154"/>
        <v>Moksliniai tyrimai</v>
      </c>
      <c r="E2477" s="121" t="s">
        <v>56</v>
      </c>
      <c r="F2477" s="134" t="s">
        <v>1923</v>
      </c>
      <c r="G2477" s="145" t="s">
        <v>1345</v>
      </c>
      <c r="H2477" s="119">
        <v>22</v>
      </c>
      <c r="I2477" s="12" t="str">
        <f t="shared" si="155"/>
        <v>VšĮ Kauno technologijos universitetas</v>
      </c>
    </row>
    <row r="2478" spans="1:9" ht="60">
      <c r="A2478" s="11">
        <v>2476</v>
      </c>
      <c r="B2478" s="18" t="str">
        <f t="shared" si="152"/>
        <v>TRANSPORTAS, LOGISTIKA IR INFORMACINIŲ RYŠIŲ TECHNOLOGIJOS</v>
      </c>
      <c r="C2478" s="18" t="str">
        <f t="shared" si="153"/>
        <v>Pažangus elektroninis turinys, technologijos jam kurti ir informacinė sąveika</v>
      </c>
      <c r="D2478" s="18" t="str">
        <f t="shared" si="154"/>
        <v>Techninė galimybių studija</v>
      </c>
      <c r="E2478" s="121" t="s">
        <v>54</v>
      </c>
      <c r="F2478" s="134" t="s">
        <v>1919</v>
      </c>
      <c r="G2478" s="145" t="s">
        <v>1345</v>
      </c>
      <c r="H2478" s="119">
        <v>22</v>
      </c>
      <c r="I2478" s="12" t="str">
        <f t="shared" si="155"/>
        <v>VšĮ Kauno technologijos universitetas</v>
      </c>
    </row>
    <row r="2479" spans="1:9" ht="60">
      <c r="A2479" s="11">
        <v>2477</v>
      </c>
      <c r="B2479" s="18" t="str">
        <f t="shared" si="152"/>
        <v>TRANSPORTAS, LOGISTIKA IR INFORMACINIŲ RYŠIŲ TECHNOLOGIJOS</v>
      </c>
      <c r="C2479" s="18" t="str">
        <f t="shared" si="153"/>
        <v>Pažangus elektroninis turinys, technologijos jam kurti ir informacinė sąveika</v>
      </c>
      <c r="D2479" s="18" t="str">
        <f t="shared" si="154"/>
        <v>Techninė galimybių studija</v>
      </c>
      <c r="E2479" s="121" t="s">
        <v>54</v>
      </c>
      <c r="F2479" s="134" t="s">
        <v>1920</v>
      </c>
      <c r="G2479" s="145" t="s">
        <v>1345</v>
      </c>
      <c r="H2479" s="119">
        <v>22</v>
      </c>
      <c r="I2479" s="12" t="str">
        <f t="shared" si="155"/>
        <v>VšĮ Kauno technologijos universitetas</v>
      </c>
    </row>
    <row r="2480" spans="1:9" ht="60">
      <c r="A2480" s="11">
        <v>2478</v>
      </c>
      <c r="B2480" s="18" t="str">
        <f t="shared" si="152"/>
        <v>TRANSPORTAS, LOGISTIKA IR INFORMACINIŲ RYŠIŲ TECHNOLOGIJOS</v>
      </c>
      <c r="C2480" s="18" t="str">
        <f t="shared" si="153"/>
        <v>Pažangus elektroninis turinys, technologijos jam kurti ir informacinė sąveika</v>
      </c>
      <c r="D2480" s="18" t="str">
        <f t="shared" si="154"/>
        <v>Techninė galimybių studija</v>
      </c>
      <c r="E2480" s="121" t="s">
        <v>54</v>
      </c>
      <c r="F2480" s="134" t="s">
        <v>1914</v>
      </c>
      <c r="G2480" s="145" t="s">
        <v>1345</v>
      </c>
      <c r="H2480" s="119">
        <v>22</v>
      </c>
      <c r="I2480" s="12" t="str">
        <f t="shared" si="155"/>
        <v>VšĮ Kauno technologijos universitetas</v>
      </c>
    </row>
    <row r="2481" spans="1:9" ht="165">
      <c r="A2481" s="11">
        <v>2479</v>
      </c>
      <c r="B2481" s="18" t="str">
        <f t="shared" si="152"/>
        <v>TRANSPORTAS, LOGISTIKA IR INFORMACINIŲ RYŠIŲ TECHNOLOGIJOS</v>
      </c>
      <c r="C2481" s="18" t="str">
        <f t="shared" si="153"/>
        <v>Pažangus elektroninis turinys, technologijos jam kurti ir informacinė sąveika</v>
      </c>
      <c r="D2481" s="18" t="str">
        <f t="shared" si="154"/>
        <v>Techninė galimybių studija</v>
      </c>
      <c r="E2481" s="121" t="s">
        <v>54</v>
      </c>
      <c r="F2481" s="134" t="s">
        <v>1910</v>
      </c>
      <c r="G2481" s="145" t="s">
        <v>1345</v>
      </c>
      <c r="H2481" s="119">
        <v>22</v>
      </c>
      <c r="I2481" s="12" t="str">
        <f t="shared" si="155"/>
        <v>VšĮ Kauno technologijos universitetas</v>
      </c>
    </row>
    <row r="2482" spans="1:9" ht="90">
      <c r="A2482" s="11">
        <v>2480</v>
      </c>
      <c r="B2482" s="18" t="str">
        <f t="shared" si="152"/>
        <v>TRANSPORTAS, LOGISTIKA IR INFORMACINIŲ RYŠIŲ TECHNOLOGIJOS</v>
      </c>
      <c r="C2482" s="18" t="str">
        <f t="shared" si="153"/>
        <v>Pažangus elektroninis turinys, technologijos jam kurti ir informacinė sąveika</v>
      </c>
      <c r="D2482" s="18" t="str">
        <f t="shared" si="154"/>
        <v>Techninė galimybių studija</v>
      </c>
      <c r="E2482" s="119" t="s">
        <v>54</v>
      </c>
      <c r="F2482" s="132" t="s">
        <v>1900</v>
      </c>
      <c r="G2482" s="42" t="s">
        <v>1029</v>
      </c>
      <c r="H2482" s="119">
        <v>1</v>
      </c>
      <c r="I2482" s="12" t="str">
        <f t="shared" si="155"/>
        <v>Viešoji įstaiga Socialinių mokslų kolegija</v>
      </c>
    </row>
    <row r="2483" spans="1:9" ht="60">
      <c r="A2483" s="11">
        <v>2481</v>
      </c>
      <c r="B2483" s="18" t="str">
        <f t="shared" si="152"/>
        <v>TRANSPORTAS, LOGISTIKA IR INFORMACINIŲ RYŠIŲ TECHNOLOGIJOS</v>
      </c>
      <c r="C2483" s="18" t="str">
        <f t="shared" si="153"/>
        <v>Pažangus elektroninis turinys, technologijos jam kurti ir informacinė sąveika</v>
      </c>
      <c r="D2483" s="18" t="str">
        <f t="shared" si="154"/>
        <v>Techninė galimybių studija</v>
      </c>
      <c r="E2483" s="119" t="s">
        <v>54</v>
      </c>
      <c r="F2483" s="132" t="s">
        <v>1938</v>
      </c>
      <c r="G2483" s="42" t="s">
        <v>1939</v>
      </c>
      <c r="H2483" s="119">
        <v>31</v>
      </c>
      <c r="I2483" s="12" t="str">
        <f t="shared" si="155"/>
        <v>Vytauto Didžiojo universitetas</v>
      </c>
    </row>
    <row r="2484" spans="1:9" ht="60">
      <c r="A2484" s="11">
        <v>2482</v>
      </c>
      <c r="B2484" s="18" t="str">
        <f t="shared" si="152"/>
        <v>TRANSPORTAS, LOGISTIKA IR INFORMACINIŲ RYŠIŲ TECHNOLOGIJOS</v>
      </c>
      <c r="C2484" s="18" t="str">
        <f t="shared" si="153"/>
        <v>Pažangus elektroninis turinys, technologijos jam kurti ir informacinė sąveika</v>
      </c>
      <c r="D2484" s="18" t="str">
        <f t="shared" si="154"/>
        <v>Techninė galimybių studija</v>
      </c>
      <c r="E2484" s="119" t="s">
        <v>54</v>
      </c>
      <c r="F2484" s="132" t="s">
        <v>1940</v>
      </c>
      <c r="G2484" s="42" t="s">
        <v>1941</v>
      </c>
      <c r="H2484" s="119">
        <v>33</v>
      </c>
      <c r="I2484" s="12" t="str">
        <f t="shared" si="155"/>
        <v>Vilniaus Gedimino technikos universitetas</v>
      </c>
    </row>
    <row r="2485" spans="1:9" ht="60">
      <c r="A2485" s="11">
        <v>2483</v>
      </c>
      <c r="B2485" s="18" t="str">
        <f t="shared" si="152"/>
        <v>TRANSPORTAS, LOGISTIKA IR INFORMACINIŲ RYŠIŲ TECHNOLOGIJOS</v>
      </c>
      <c r="C2485" s="18" t="str">
        <f t="shared" si="153"/>
        <v>Pažangus elektroninis turinys, technologijos jam kurti ir informacinė sąveika</v>
      </c>
      <c r="D2485" s="18" t="str">
        <f t="shared" si="154"/>
        <v>Techninė galimybių studija</v>
      </c>
      <c r="E2485" s="121" t="s">
        <v>54</v>
      </c>
      <c r="F2485" s="134" t="s">
        <v>1918</v>
      </c>
      <c r="G2485" s="145" t="s">
        <v>1345</v>
      </c>
      <c r="H2485" s="119">
        <v>22</v>
      </c>
      <c r="I2485" s="12" t="str">
        <f t="shared" si="155"/>
        <v>VšĮ Kauno technologijos universitetas</v>
      </c>
    </row>
    <row r="2486" spans="1:9" ht="60">
      <c r="A2486" s="11">
        <v>2484</v>
      </c>
      <c r="B2486" s="18" t="str">
        <f t="shared" si="152"/>
        <v>TRANSPORTAS, LOGISTIKA IR INFORMACINIŲ RYŠIŲ TECHNOLOGIJOS</v>
      </c>
      <c r="C2486" s="18" t="str">
        <f t="shared" si="153"/>
        <v>Pažangus elektroninis turinys, technologijos jam kurti ir informacinė sąveika</v>
      </c>
      <c r="D2486" s="18" t="str">
        <f t="shared" si="154"/>
        <v>Techninė galimybių studija</v>
      </c>
      <c r="E2486" s="119" t="s">
        <v>54</v>
      </c>
      <c r="F2486" s="132" t="s">
        <v>1944</v>
      </c>
      <c r="G2486" s="42" t="s">
        <v>1945</v>
      </c>
      <c r="H2486" s="119">
        <v>33</v>
      </c>
      <c r="I2486" s="12" t="str">
        <f t="shared" si="155"/>
        <v>Vilniaus Gedimino technikos universitetas</v>
      </c>
    </row>
    <row r="2487" spans="1:9" ht="60">
      <c r="A2487" s="11">
        <v>2485</v>
      </c>
      <c r="B2487" s="18" t="str">
        <f t="shared" si="152"/>
        <v>TRANSPORTAS, LOGISTIKA IR INFORMACINIŲ RYŠIŲ TECHNOLOGIJOS</v>
      </c>
      <c r="C2487" s="18" t="str">
        <f t="shared" si="153"/>
        <v>Pažangus elektroninis turinys, technologijos jam kurti ir informacinė sąveika</v>
      </c>
      <c r="D2487" s="18" t="str">
        <f t="shared" si="154"/>
        <v>Techninė galimybių studija</v>
      </c>
      <c r="E2487" s="121" t="s">
        <v>54</v>
      </c>
      <c r="F2487" s="134" t="s">
        <v>1911</v>
      </c>
      <c r="G2487" s="145" t="s">
        <v>1345</v>
      </c>
      <c r="H2487" s="119">
        <v>22</v>
      </c>
      <c r="I2487" s="12" t="str">
        <f t="shared" si="155"/>
        <v>VšĮ Kauno technologijos universitetas</v>
      </c>
    </row>
    <row r="2488" spans="1:9" ht="60">
      <c r="A2488" s="11">
        <v>2486</v>
      </c>
      <c r="B2488" s="18" t="str">
        <f t="shared" si="152"/>
        <v>TRANSPORTAS, LOGISTIKA IR INFORMACINIŲ RYŠIŲ TECHNOLOGIJOS</v>
      </c>
      <c r="C2488" s="18" t="str">
        <f t="shared" si="153"/>
        <v>Pažangus elektroninis turinys, technologijos jam kurti ir informacinė sąveika</v>
      </c>
      <c r="D2488" s="18" t="str">
        <f t="shared" si="154"/>
        <v>Techninė galimybių studija</v>
      </c>
      <c r="E2488" s="119" t="s">
        <v>54</v>
      </c>
      <c r="F2488" s="141" t="s">
        <v>1905</v>
      </c>
      <c r="G2488" s="42" t="s">
        <v>1906</v>
      </c>
      <c r="H2488" s="119">
        <v>19</v>
      </c>
      <c r="I2488" s="12" t="str">
        <f t="shared" si="155"/>
        <v>Aleksandro Stulginskio universitetas</v>
      </c>
    </row>
    <row r="2489" spans="1:9" ht="60">
      <c r="A2489" s="11">
        <v>2487</v>
      </c>
      <c r="B2489" s="18" t="str">
        <f t="shared" si="152"/>
        <v>TRANSPORTAS, LOGISTIKA IR INFORMACINIŲ RYŠIŲ TECHNOLOGIJOS</v>
      </c>
      <c r="C2489" s="18" t="str">
        <f t="shared" si="153"/>
        <v>Pažangus elektroninis turinys, technologijos jam kurti ir informacinė sąveika</v>
      </c>
      <c r="D2489" s="18" t="str">
        <f t="shared" si="154"/>
        <v>Techninė galimybių studija</v>
      </c>
      <c r="E2489" s="119" t="s">
        <v>54</v>
      </c>
      <c r="F2489" s="132" t="s">
        <v>1903</v>
      </c>
      <c r="G2489" s="42" t="s">
        <v>1904</v>
      </c>
      <c r="H2489" s="119">
        <v>16</v>
      </c>
      <c r="I2489" s="12" t="str">
        <f t="shared" si="155"/>
        <v>Šiaulių universitetas</v>
      </c>
    </row>
    <row r="2490" spans="1:9" ht="60">
      <c r="A2490" s="11">
        <v>2488</v>
      </c>
      <c r="B2490" s="18" t="str">
        <f t="shared" si="152"/>
        <v>TRANSPORTAS, LOGISTIKA IR INFORMACINIŲ RYŠIŲ TECHNOLOGIJOS</v>
      </c>
      <c r="C2490" s="18" t="str">
        <f t="shared" si="153"/>
        <v>Pažangus elektroninis turinys, technologijos jam kurti ir informacinė sąveika</v>
      </c>
      <c r="D2490" s="18" t="str">
        <f t="shared" si="154"/>
        <v>Techninė galimybių studija</v>
      </c>
      <c r="E2490" s="119" t="s">
        <v>54</v>
      </c>
      <c r="F2490" s="132" t="s">
        <v>1932</v>
      </c>
      <c r="G2490" s="42" t="s">
        <v>1933</v>
      </c>
      <c r="H2490" s="119">
        <v>27</v>
      </c>
      <c r="I2490" s="12" t="str">
        <f t="shared" si="155"/>
        <v>Panevėžio kolegija</v>
      </c>
    </row>
    <row r="2491" spans="1:9" ht="60">
      <c r="A2491" s="11">
        <v>2489</v>
      </c>
      <c r="B2491" s="18" t="str">
        <f t="shared" si="152"/>
        <v>TRANSPORTAS, LOGISTIKA IR INFORMACINIŲ RYŠIŲ TECHNOLOGIJOS</v>
      </c>
      <c r="C2491" s="18" t="str">
        <f t="shared" si="153"/>
        <v>Pažangus elektroninis turinys, technologijos jam kurti ir informacinė sąveika</v>
      </c>
      <c r="D2491" s="18" t="str">
        <f t="shared" si="154"/>
        <v>Techninė galimybių studija</v>
      </c>
      <c r="E2491" s="121" t="s">
        <v>54</v>
      </c>
      <c r="F2491" s="134" t="s">
        <v>1915</v>
      </c>
      <c r="G2491" s="145" t="s">
        <v>1345</v>
      </c>
      <c r="H2491" s="119">
        <v>22</v>
      </c>
      <c r="I2491" s="12" t="str">
        <f t="shared" si="155"/>
        <v>VšĮ Kauno technologijos universitetas</v>
      </c>
    </row>
    <row r="2492" spans="1:9" ht="60">
      <c r="A2492" s="11">
        <v>2490</v>
      </c>
      <c r="B2492" s="18" t="str">
        <f t="shared" si="152"/>
        <v>TRANSPORTAS, LOGISTIKA IR INFORMACINIŲ RYŠIŲ TECHNOLOGIJOS</v>
      </c>
      <c r="C2492" s="18" t="str">
        <f t="shared" si="153"/>
        <v>Pažangus elektroninis turinys, technologijos jam kurti ir informacinė sąveika</v>
      </c>
      <c r="D2492" s="18" t="str">
        <f t="shared" si="154"/>
        <v>Techninė galimybių studija</v>
      </c>
      <c r="E2492" s="121" t="s">
        <v>54</v>
      </c>
      <c r="F2492" s="134" t="s">
        <v>1913</v>
      </c>
      <c r="G2492" s="145" t="s">
        <v>1345</v>
      </c>
      <c r="H2492" s="119">
        <v>22</v>
      </c>
      <c r="I2492" s="12" t="str">
        <f t="shared" si="155"/>
        <v>VšĮ Kauno technologijos universitetas</v>
      </c>
    </row>
    <row r="2493" spans="1:9" ht="60">
      <c r="A2493" s="11">
        <v>2491</v>
      </c>
      <c r="B2493" s="18" t="str">
        <f t="shared" si="152"/>
        <v>TRANSPORTAS, LOGISTIKA IR INFORMACINIŲ RYŠIŲ TECHNOLOGIJOS</v>
      </c>
      <c r="C2493" s="18" t="str">
        <f t="shared" si="153"/>
        <v>Pažangus elektroninis turinys, technologijos jam kurti ir informacinė sąveika</v>
      </c>
      <c r="D2493" s="18" t="str">
        <f t="shared" si="154"/>
        <v>Techninė galimybių studija</v>
      </c>
      <c r="E2493" s="119" t="s">
        <v>54</v>
      </c>
      <c r="F2493" s="132" t="s">
        <v>1942</v>
      </c>
      <c r="G2493" s="42" t="s">
        <v>1943</v>
      </c>
      <c r="H2493" s="119">
        <v>33</v>
      </c>
      <c r="I2493" s="12" t="str">
        <f t="shared" si="155"/>
        <v>Vilniaus Gedimino technikos universitetas</v>
      </c>
    </row>
    <row r="2494" spans="1:9" ht="60">
      <c r="A2494" s="11">
        <v>2492</v>
      </c>
      <c r="B2494" s="18" t="str">
        <f t="shared" si="152"/>
        <v>TRANSPORTAS, LOGISTIKA IR INFORMACINIŲ RYŠIŲ TECHNOLOGIJOS</v>
      </c>
      <c r="C2494" s="18" t="str">
        <f t="shared" si="153"/>
        <v>Pažangus elektroninis turinys, technologijos jam kurti ir informacinė sąveika</v>
      </c>
      <c r="D2494" s="18" t="str">
        <f t="shared" si="154"/>
        <v>Techninė galimybių studija</v>
      </c>
      <c r="E2494" s="119" t="s">
        <v>54</v>
      </c>
      <c r="F2494" s="132" t="s">
        <v>1930</v>
      </c>
      <c r="G2494" s="42" t="s">
        <v>1931</v>
      </c>
      <c r="H2494" s="119">
        <v>25</v>
      </c>
      <c r="I2494" s="12" t="str">
        <f t="shared" si="155"/>
        <v>VšĮ Lietuvos verslo kolegija</v>
      </c>
    </row>
    <row r="2495" spans="1:9" ht="60">
      <c r="A2495" s="11">
        <v>2493</v>
      </c>
      <c r="B2495" s="18" t="str">
        <f t="shared" si="152"/>
        <v>TRANSPORTAS, LOGISTIKA IR INFORMACINIŲ RYŠIŲ TECHNOLOGIJOS</v>
      </c>
      <c r="C2495" s="18" t="str">
        <f t="shared" si="153"/>
        <v>Pažangus elektroninis turinys, technologijos jam kurti ir informacinė sąveika</v>
      </c>
      <c r="D2495" s="18" t="str">
        <f t="shared" si="154"/>
        <v>Techninė galimybių studija</v>
      </c>
      <c r="E2495" s="119" t="s">
        <v>54</v>
      </c>
      <c r="F2495" s="132" t="s">
        <v>1907</v>
      </c>
      <c r="G2495" s="42" t="s">
        <v>1066</v>
      </c>
      <c r="H2495" s="119">
        <v>20</v>
      </c>
      <c r="I2495" s="12" t="str">
        <f t="shared" si="155"/>
        <v>Baltijos pažangių technologijų institutas</v>
      </c>
    </row>
    <row r="2496" spans="1:9" ht="90">
      <c r="A2496" s="11">
        <v>2494</v>
      </c>
      <c r="B2496" s="18" t="str">
        <f t="shared" si="152"/>
        <v>TRANSPORTAS, LOGISTIKA IR INFORMACINIŲ RYŠIŲ TECHNOLOGIJOS</v>
      </c>
      <c r="C2496" s="18" t="str">
        <f t="shared" si="153"/>
        <v>Pažangus elektroninis turinys, technologijos jam kurti ir informacinė sąveika</v>
      </c>
      <c r="D2496" s="18" t="str">
        <f t="shared" si="154"/>
        <v>Techninė galimybių studija</v>
      </c>
      <c r="E2496" s="119" t="s">
        <v>54</v>
      </c>
      <c r="F2496" s="132" t="s">
        <v>1899</v>
      </c>
      <c r="G2496" s="42" t="s">
        <v>1029</v>
      </c>
      <c r="H2496" s="119">
        <v>1</v>
      </c>
      <c r="I2496" s="12" t="str">
        <f t="shared" si="155"/>
        <v>Viešoji įstaiga Socialinių mokslų kolegija</v>
      </c>
    </row>
    <row r="2497" spans="1:9" ht="60">
      <c r="A2497" s="11">
        <v>2495</v>
      </c>
      <c r="B2497" s="18" t="str">
        <f t="shared" si="152"/>
        <v>TRANSPORTAS, LOGISTIKA IR INFORMACINIŲ RYŠIŲ TECHNOLOGIJOS</v>
      </c>
      <c r="C2497" s="18" t="str">
        <f t="shared" si="153"/>
        <v>Pažangus elektroninis turinys, technologijos jam kurti ir informacinė sąveika</v>
      </c>
      <c r="D2497" s="18" t="str">
        <f t="shared" si="154"/>
        <v>Techninė galimybių studija</v>
      </c>
      <c r="E2497" s="121" t="s">
        <v>54</v>
      </c>
      <c r="F2497" s="134" t="s">
        <v>1917</v>
      </c>
      <c r="G2497" s="145" t="s">
        <v>1345</v>
      </c>
      <c r="H2497" s="119">
        <v>22</v>
      </c>
      <c r="I2497" s="12" t="str">
        <f t="shared" si="155"/>
        <v>VšĮ Kauno technologijos universitetas</v>
      </c>
    </row>
    <row r="2498" spans="1:9" ht="180">
      <c r="A2498" s="11">
        <v>2496</v>
      </c>
      <c r="B2498" s="18" t="str">
        <f t="shared" si="152"/>
        <v>TRANSPORTAS, LOGISTIKA IR INFORMACINIŲ RYŠIŲ TECHNOLOGIJOS</v>
      </c>
      <c r="C2498" s="18" t="str">
        <f t="shared" si="153"/>
        <v>Pažangus elektroninis turinys, technologijos jam kurti ir informacinė sąveika</v>
      </c>
      <c r="D2498" s="18" t="str">
        <f t="shared" si="154"/>
        <v>Techninė galimybių studija</v>
      </c>
      <c r="E2498" s="119" t="s">
        <v>54</v>
      </c>
      <c r="F2498" s="132" t="s">
        <v>1901</v>
      </c>
      <c r="G2498" s="42" t="s">
        <v>1902</v>
      </c>
      <c r="H2498" s="119">
        <v>13</v>
      </c>
      <c r="I2498" s="12" t="str">
        <f t="shared" si="155"/>
        <v>Mykolo Romerio universitetas</v>
      </c>
    </row>
    <row r="2499" spans="1:9" ht="60">
      <c r="A2499" s="11">
        <v>2497</v>
      </c>
      <c r="B2499" s="18" t="str">
        <f t="shared" ref="B2499:B2561" si="156">IF(ISBLANK(E2499), ,VLOOKUP(E2499, Kodai,2, FALSE))</f>
        <v>TRANSPORTAS, LOGISTIKA IR INFORMACINIŲ RYŠIŲ TECHNOLOGIJOS</v>
      </c>
      <c r="C2499" s="18" t="str">
        <f t="shared" ref="C2499:C2561" si="157">IF(ISBLANK(E2499), ,VLOOKUP(E2499, Kodai,3, FALSE))</f>
        <v>Pažangus elektroninis turinys, technologijos jam kurti ir informacinė sąveika</v>
      </c>
      <c r="D2499" s="18" t="str">
        <f t="shared" ref="D2499:D2561" si="158">IF(ISBLANK(E2499), ,VLOOKUP(E2499, Kodai,4, FALSE))</f>
        <v>Techninė galimybių studija</v>
      </c>
      <c r="E2499" s="121" t="s">
        <v>54</v>
      </c>
      <c r="F2499" s="134" t="s">
        <v>1912</v>
      </c>
      <c r="G2499" s="145" t="s">
        <v>1345</v>
      </c>
      <c r="H2499" s="119">
        <v>22</v>
      </c>
      <c r="I2499" s="12" t="str">
        <f t="shared" ref="I2499:I2561" si="159">IF(ISBLANK(H2499), ,VLOOKUP(H2499, Institucijos,2, FALSE))</f>
        <v>VšĮ Kauno technologijos universitetas</v>
      </c>
    </row>
    <row r="2500" spans="1:9" ht="300">
      <c r="A2500" s="11">
        <v>2498</v>
      </c>
      <c r="B2500" s="18" t="str">
        <f t="shared" si="156"/>
        <v>TRANSPORTAS, LOGISTIKA IR INFORMACINIŲ RYŠIŲ TECHNOLOGIJOS</v>
      </c>
      <c r="C2500" s="18" t="str">
        <f t="shared" si="157"/>
        <v>Sumanios transporto sistemos ir IRT</v>
      </c>
      <c r="D2500" s="18" t="str">
        <f t="shared" si="158"/>
        <v>Eksperimentinė plėtra</v>
      </c>
      <c r="E2500" s="121" t="s">
        <v>49</v>
      </c>
      <c r="F2500" s="134" t="s">
        <v>1853</v>
      </c>
      <c r="G2500" s="145" t="s">
        <v>1345</v>
      </c>
      <c r="H2500" s="119">
        <v>22</v>
      </c>
      <c r="I2500" s="12" t="str">
        <f t="shared" si="159"/>
        <v>VšĮ Kauno technologijos universitetas</v>
      </c>
    </row>
    <row r="2501" spans="1:9" ht="60">
      <c r="A2501" s="11">
        <v>2499</v>
      </c>
      <c r="B2501" s="18" t="str">
        <f t="shared" si="156"/>
        <v>TRANSPORTAS, LOGISTIKA IR INFORMACINIŲ RYŠIŲ TECHNOLOGIJOS</v>
      </c>
      <c r="C2501" s="18" t="str">
        <f t="shared" si="157"/>
        <v>Sumanios transporto sistemos ir IRT</v>
      </c>
      <c r="D2501" s="18" t="str">
        <f t="shared" si="158"/>
        <v>Eksperimentinė plėtra</v>
      </c>
      <c r="E2501" s="119" t="s">
        <v>49</v>
      </c>
      <c r="F2501" s="132" t="s">
        <v>1858</v>
      </c>
      <c r="G2501" s="42" t="s">
        <v>1859</v>
      </c>
      <c r="H2501" s="119">
        <v>33</v>
      </c>
      <c r="I2501" s="12" t="str">
        <f t="shared" si="159"/>
        <v>Vilniaus Gedimino technikos universitetas</v>
      </c>
    </row>
    <row r="2502" spans="1:9" ht="60">
      <c r="A2502" s="11">
        <v>2500</v>
      </c>
      <c r="B2502" s="18" t="str">
        <f t="shared" si="156"/>
        <v>TRANSPORTAS, LOGISTIKA IR INFORMACINIŲ RYŠIŲ TECHNOLOGIJOS</v>
      </c>
      <c r="C2502" s="18" t="str">
        <f t="shared" si="157"/>
        <v>Sumanios transporto sistemos ir IRT</v>
      </c>
      <c r="D2502" s="18" t="str">
        <f t="shared" si="158"/>
        <v>Eksperimentinė plėtra</v>
      </c>
      <c r="E2502" s="119" t="s">
        <v>49</v>
      </c>
      <c r="F2502" s="132" t="s">
        <v>1862</v>
      </c>
      <c r="G2502" s="42" t="s">
        <v>1863</v>
      </c>
      <c r="H2502" s="119">
        <v>33</v>
      </c>
      <c r="I2502" s="12" t="str">
        <f t="shared" si="159"/>
        <v>Vilniaus Gedimino technikos universitetas</v>
      </c>
    </row>
    <row r="2503" spans="1:9" ht="75">
      <c r="A2503" s="11">
        <v>2501</v>
      </c>
      <c r="B2503" s="18" t="str">
        <f t="shared" si="156"/>
        <v>TRANSPORTAS, LOGISTIKA IR INFORMACINIŲ RYŠIŲ TECHNOLOGIJOS</v>
      </c>
      <c r="C2503" s="18" t="str">
        <f t="shared" si="157"/>
        <v>Sumanios transporto sistemos ir IRT</v>
      </c>
      <c r="D2503" s="18" t="str">
        <f t="shared" si="158"/>
        <v>Eksperimentinė plėtra</v>
      </c>
      <c r="E2503" s="119" t="s">
        <v>49</v>
      </c>
      <c r="F2503" s="132" t="s">
        <v>1860</v>
      </c>
      <c r="G2503" s="42" t="s">
        <v>1861</v>
      </c>
      <c r="H2503" s="119">
        <v>33</v>
      </c>
      <c r="I2503" s="12" t="str">
        <f t="shared" si="159"/>
        <v>Vilniaus Gedimino technikos universitetas</v>
      </c>
    </row>
    <row r="2504" spans="1:9" ht="45">
      <c r="A2504" s="11">
        <v>2502</v>
      </c>
      <c r="B2504" s="18" t="str">
        <f t="shared" si="156"/>
        <v>TRANSPORTAS, LOGISTIKA IR INFORMACINIŲ RYŠIŲ TECHNOLOGIJOS</v>
      </c>
      <c r="C2504" s="18" t="str">
        <f t="shared" si="157"/>
        <v>Sumanios transporto sistemos ir IRT</v>
      </c>
      <c r="D2504" s="18" t="str">
        <f t="shared" si="158"/>
        <v>Eksperimentinė plėtra</v>
      </c>
      <c r="E2504" s="121" t="s">
        <v>49</v>
      </c>
      <c r="F2504" s="134" t="s">
        <v>1849</v>
      </c>
      <c r="G2504" s="145" t="s">
        <v>1345</v>
      </c>
      <c r="H2504" s="119">
        <v>22</v>
      </c>
      <c r="I2504" s="12" t="str">
        <f t="shared" si="159"/>
        <v>VšĮ Kauno technologijos universitetas</v>
      </c>
    </row>
    <row r="2505" spans="1:9" ht="60">
      <c r="A2505" s="11">
        <v>2503</v>
      </c>
      <c r="B2505" s="18" t="str">
        <f t="shared" si="156"/>
        <v>TRANSPORTAS, LOGISTIKA IR INFORMACINIŲ RYŠIŲ TECHNOLOGIJOS</v>
      </c>
      <c r="C2505" s="18" t="str">
        <f t="shared" si="157"/>
        <v>Sumanios transporto sistemos ir IRT</v>
      </c>
      <c r="D2505" s="18" t="str">
        <f t="shared" si="158"/>
        <v>Eksperimentinė plėtra</v>
      </c>
      <c r="E2505" s="119" t="s">
        <v>49</v>
      </c>
      <c r="F2505" s="132" t="s">
        <v>1841</v>
      </c>
      <c r="G2505" s="42" t="s">
        <v>376</v>
      </c>
      <c r="H2505" s="119">
        <v>20</v>
      </c>
      <c r="I2505" s="12" t="str">
        <f t="shared" si="159"/>
        <v>Baltijos pažangių technologijų institutas</v>
      </c>
    </row>
    <row r="2506" spans="1:9" ht="60">
      <c r="A2506" s="11">
        <v>2504</v>
      </c>
      <c r="B2506" s="18" t="str">
        <f t="shared" si="156"/>
        <v>TRANSPORTAS, LOGISTIKA IR INFORMACINIŲ RYŠIŲ TECHNOLOGIJOS</v>
      </c>
      <c r="C2506" s="18" t="str">
        <f t="shared" si="157"/>
        <v>Sumanios transporto sistemos ir IRT</v>
      </c>
      <c r="D2506" s="18" t="str">
        <f t="shared" si="158"/>
        <v>Eksperimentinė plėtra</v>
      </c>
      <c r="E2506" s="119" t="s">
        <v>49</v>
      </c>
      <c r="F2506" s="132" t="s">
        <v>1842</v>
      </c>
      <c r="G2506" s="42" t="s">
        <v>376</v>
      </c>
      <c r="H2506" s="119">
        <v>20</v>
      </c>
      <c r="I2506" s="12" t="str">
        <f t="shared" si="159"/>
        <v>Baltijos pažangių technologijų institutas</v>
      </c>
    </row>
    <row r="2507" spans="1:9" ht="60">
      <c r="A2507" s="11">
        <v>2505</v>
      </c>
      <c r="B2507" s="18" t="str">
        <f t="shared" si="156"/>
        <v>TRANSPORTAS, LOGISTIKA IR INFORMACINIŲ RYŠIŲ TECHNOLOGIJOS</v>
      </c>
      <c r="C2507" s="18" t="str">
        <f t="shared" si="157"/>
        <v>Sumanios transporto sistemos ir IRT</v>
      </c>
      <c r="D2507" s="18" t="str">
        <f t="shared" si="158"/>
        <v>Eksperimentinė plėtra</v>
      </c>
      <c r="E2507" s="119" t="s">
        <v>49</v>
      </c>
      <c r="F2507" s="132" t="s">
        <v>1854</v>
      </c>
      <c r="G2507" s="42" t="s">
        <v>1855</v>
      </c>
      <c r="H2507" s="119">
        <v>33</v>
      </c>
      <c r="I2507" s="12" t="str">
        <f t="shared" si="159"/>
        <v>Vilniaus Gedimino technikos universitetas</v>
      </c>
    </row>
    <row r="2508" spans="1:9" ht="60">
      <c r="A2508" s="11">
        <v>2506</v>
      </c>
      <c r="B2508" s="18" t="str">
        <f t="shared" si="156"/>
        <v>TRANSPORTAS, LOGISTIKA IR INFORMACINIŲ RYŠIŲ TECHNOLOGIJOS</v>
      </c>
      <c r="C2508" s="18" t="str">
        <f t="shared" si="157"/>
        <v>Sumanios transporto sistemos ir IRT</v>
      </c>
      <c r="D2508" s="18" t="str">
        <f t="shared" si="158"/>
        <v>Eksperimentinė plėtra</v>
      </c>
      <c r="E2508" s="119" t="s">
        <v>49</v>
      </c>
      <c r="F2508" s="132" t="s">
        <v>1856</v>
      </c>
      <c r="G2508" s="42" t="s">
        <v>707</v>
      </c>
      <c r="H2508" s="119">
        <v>33</v>
      </c>
      <c r="I2508" s="12" t="str">
        <f t="shared" si="159"/>
        <v>Vilniaus Gedimino technikos universitetas</v>
      </c>
    </row>
    <row r="2509" spans="1:9" ht="60">
      <c r="A2509" s="11">
        <v>2507</v>
      </c>
      <c r="B2509" s="18" t="str">
        <f t="shared" si="156"/>
        <v>TRANSPORTAS, LOGISTIKA IR INFORMACINIŲ RYŠIŲ TECHNOLOGIJOS</v>
      </c>
      <c r="C2509" s="18" t="str">
        <f t="shared" si="157"/>
        <v>Sumanios transporto sistemos ir IRT</v>
      </c>
      <c r="D2509" s="18" t="str">
        <f t="shared" si="158"/>
        <v>Eksperimentinė plėtra</v>
      </c>
      <c r="E2509" s="119" t="s">
        <v>49</v>
      </c>
      <c r="F2509" s="142" t="s">
        <v>1846</v>
      </c>
      <c r="G2509" s="42" t="s">
        <v>367</v>
      </c>
      <c r="H2509" s="119">
        <v>20</v>
      </c>
      <c r="I2509" s="12" t="str">
        <f t="shared" si="159"/>
        <v>Baltijos pažangių technologijų institutas</v>
      </c>
    </row>
    <row r="2510" spans="1:9" ht="60">
      <c r="A2510" s="11">
        <v>2508</v>
      </c>
      <c r="B2510" s="18" t="str">
        <f t="shared" si="156"/>
        <v>TRANSPORTAS, LOGISTIKA IR INFORMACINIŲ RYŠIŲ TECHNOLOGIJOS</v>
      </c>
      <c r="C2510" s="18" t="str">
        <f t="shared" si="157"/>
        <v>Sumanios transporto sistemos ir IRT</v>
      </c>
      <c r="D2510" s="18" t="str">
        <f t="shared" si="158"/>
        <v>Eksperimentinė plėtra</v>
      </c>
      <c r="E2510" s="119" t="s">
        <v>49</v>
      </c>
      <c r="F2510" s="132" t="s">
        <v>1846</v>
      </c>
      <c r="G2510" s="42" t="s">
        <v>1191</v>
      </c>
      <c r="H2510" s="119">
        <v>31</v>
      </c>
      <c r="I2510" s="12" t="str">
        <f t="shared" si="159"/>
        <v>Vytauto Didžiojo universitetas</v>
      </c>
    </row>
    <row r="2511" spans="1:9" ht="60">
      <c r="A2511" s="11">
        <v>2509</v>
      </c>
      <c r="B2511" s="18" t="str">
        <f t="shared" si="156"/>
        <v>TRANSPORTAS, LOGISTIKA IR INFORMACINIŲ RYŠIŲ TECHNOLOGIJOS</v>
      </c>
      <c r="C2511" s="18" t="str">
        <f t="shared" si="157"/>
        <v>Sumanios transporto sistemos ir IRT</v>
      </c>
      <c r="D2511" s="18" t="str">
        <f t="shared" si="158"/>
        <v>Eksperimentinė plėtra</v>
      </c>
      <c r="E2511" s="119" t="s">
        <v>49</v>
      </c>
      <c r="F2511" s="132" t="s">
        <v>1844</v>
      </c>
      <c r="G2511" s="42" t="s">
        <v>367</v>
      </c>
      <c r="H2511" s="119">
        <v>20</v>
      </c>
      <c r="I2511" s="12" t="str">
        <f t="shared" si="159"/>
        <v>Baltijos pažangių technologijų institutas</v>
      </c>
    </row>
    <row r="2512" spans="1:9" ht="105">
      <c r="A2512" s="11">
        <v>2510</v>
      </c>
      <c r="B2512" s="18" t="str">
        <f t="shared" si="156"/>
        <v>TRANSPORTAS, LOGISTIKA IR INFORMACINIŲ RYŠIŲ TECHNOLOGIJOS</v>
      </c>
      <c r="C2512" s="18" t="str">
        <f t="shared" si="157"/>
        <v>Sumanios transporto sistemos ir IRT</v>
      </c>
      <c r="D2512" s="18" t="str">
        <f t="shared" si="158"/>
        <v>Eksperimentinė plėtra</v>
      </c>
      <c r="E2512" s="119" t="s">
        <v>49</v>
      </c>
      <c r="F2512" s="132" t="s">
        <v>1857</v>
      </c>
      <c r="G2512" s="42" t="s">
        <v>1291</v>
      </c>
      <c r="H2512" s="119">
        <v>33</v>
      </c>
      <c r="I2512" s="12" t="str">
        <f t="shared" si="159"/>
        <v>Vilniaus Gedimino technikos universitetas</v>
      </c>
    </row>
    <row r="2513" spans="1:9" ht="45">
      <c r="A2513" s="11">
        <v>2511</v>
      </c>
      <c r="B2513" s="18" t="str">
        <f t="shared" si="156"/>
        <v>TRANSPORTAS, LOGISTIKA IR INFORMACINIŲ RYŠIŲ TECHNOLOGIJOS</v>
      </c>
      <c r="C2513" s="18" t="str">
        <f t="shared" si="157"/>
        <v>Sumanios transporto sistemos ir IRT</v>
      </c>
      <c r="D2513" s="18" t="str">
        <f t="shared" si="158"/>
        <v>Eksperimentinė plėtra</v>
      </c>
      <c r="E2513" s="119" t="s">
        <v>49</v>
      </c>
      <c r="F2513" s="132" t="s">
        <v>1840</v>
      </c>
      <c r="G2513" s="42" t="s">
        <v>205</v>
      </c>
      <c r="H2513" s="119">
        <v>14</v>
      </c>
      <c r="I2513" s="12" t="str">
        <f t="shared" si="159"/>
        <v>Kauno technikos kolegija</v>
      </c>
    </row>
    <row r="2514" spans="1:9" ht="90">
      <c r="A2514" s="11">
        <v>2512</v>
      </c>
      <c r="B2514" s="18" t="str">
        <f t="shared" si="156"/>
        <v>TRANSPORTAS, LOGISTIKA IR INFORMACINIŲ RYŠIŲ TECHNOLOGIJOS</v>
      </c>
      <c r="C2514" s="18" t="str">
        <f t="shared" si="157"/>
        <v>Sumanios transporto sistemos ir IRT</v>
      </c>
      <c r="D2514" s="18" t="str">
        <f t="shared" si="158"/>
        <v>Eksperimentinė plėtra</v>
      </c>
      <c r="E2514" s="119" t="s">
        <v>49</v>
      </c>
      <c r="F2514" s="132" t="s">
        <v>1864</v>
      </c>
      <c r="G2514" s="42" t="s">
        <v>707</v>
      </c>
      <c r="H2514" s="119">
        <v>33</v>
      </c>
      <c r="I2514" s="12" t="str">
        <f t="shared" si="159"/>
        <v>Vilniaus Gedimino technikos universitetas</v>
      </c>
    </row>
    <row r="2515" spans="1:9" ht="45">
      <c r="A2515" s="11">
        <v>2513</v>
      </c>
      <c r="B2515" s="18" t="str">
        <f t="shared" si="156"/>
        <v>TRANSPORTAS, LOGISTIKA IR INFORMACINIŲ RYŠIŲ TECHNOLOGIJOS</v>
      </c>
      <c r="C2515" s="18" t="str">
        <f t="shared" si="157"/>
        <v>Sumanios transporto sistemos ir IRT</v>
      </c>
      <c r="D2515" s="18" t="str">
        <f t="shared" si="158"/>
        <v>Eksperimentinė plėtra</v>
      </c>
      <c r="E2515" s="121" t="s">
        <v>49</v>
      </c>
      <c r="F2515" s="134" t="s">
        <v>1848</v>
      </c>
      <c r="G2515" s="145" t="s">
        <v>1345</v>
      </c>
      <c r="H2515" s="119">
        <v>22</v>
      </c>
      <c r="I2515" s="12" t="str">
        <f t="shared" si="159"/>
        <v>VšĮ Kauno technologijos universitetas</v>
      </c>
    </row>
    <row r="2516" spans="1:9" ht="150">
      <c r="A2516" s="11">
        <v>2514</v>
      </c>
      <c r="B2516" s="18" t="str">
        <f t="shared" si="156"/>
        <v>TRANSPORTAS, LOGISTIKA IR INFORMACINIŲ RYŠIŲ TECHNOLOGIJOS</v>
      </c>
      <c r="C2516" s="18" t="str">
        <f t="shared" si="157"/>
        <v>Sumanios transporto sistemos ir IRT</v>
      </c>
      <c r="D2516" s="18" t="str">
        <f t="shared" si="158"/>
        <v>Eksperimentinė plėtra</v>
      </c>
      <c r="E2516" s="121" t="s">
        <v>49</v>
      </c>
      <c r="F2516" s="134" t="s">
        <v>1847</v>
      </c>
      <c r="G2516" s="145" t="s">
        <v>1345</v>
      </c>
      <c r="H2516" s="119">
        <v>22</v>
      </c>
      <c r="I2516" s="12" t="str">
        <f t="shared" si="159"/>
        <v>VšĮ Kauno technologijos universitetas</v>
      </c>
    </row>
    <row r="2517" spans="1:9" ht="60">
      <c r="A2517" s="11">
        <v>2515</v>
      </c>
      <c r="B2517" s="18" t="str">
        <f t="shared" si="156"/>
        <v>TRANSPORTAS, LOGISTIKA IR INFORMACINIŲ RYŠIŲ TECHNOLOGIJOS</v>
      </c>
      <c r="C2517" s="18" t="str">
        <f t="shared" si="157"/>
        <v>Sumanios transporto sistemos ir IRT</v>
      </c>
      <c r="D2517" s="18" t="str">
        <f t="shared" si="158"/>
        <v>Moksliniai tyrimai</v>
      </c>
      <c r="E2517" s="119" t="s">
        <v>50</v>
      </c>
      <c r="F2517" s="132" t="s">
        <v>1875</v>
      </c>
      <c r="G2517" s="42" t="s">
        <v>1245</v>
      </c>
      <c r="H2517" s="119">
        <v>32</v>
      </c>
      <c r="I2517" s="12" t="str">
        <f t="shared" si="159"/>
        <v>Vilniaus universitetas</v>
      </c>
    </row>
    <row r="2518" spans="1:9" ht="150">
      <c r="A2518" s="11">
        <v>2516</v>
      </c>
      <c r="B2518" s="18" t="str">
        <f t="shared" si="156"/>
        <v>TRANSPORTAS, LOGISTIKA IR INFORMACINIŲ RYŠIŲ TECHNOLOGIJOS</v>
      </c>
      <c r="C2518" s="18" t="str">
        <f t="shared" si="157"/>
        <v>Sumanios transporto sistemos ir IRT</v>
      </c>
      <c r="D2518" s="18" t="str">
        <f t="shared" si="158"/>
        <v>Moksliniai tyrimai</v>
      </c>
      <c r="E2518" s="121" t="s">
        <v>50</v>
      </c>
      <c r="F2518" s="134" t="s">
        <v>1868</v>
      </c>
      <c r="G2518" s="145" t="s">
        <v>1345</v>
      </c>
      <c r="H2518" s="119">
        <v>22</v>
      </c>
      <c r="I2518" s="12" t="str">
        <f t="shared" si="159"/>
        <v>VšĮ Kauno technologijos universitetas</v>
      </c>
    </row>
    <row r="2519" spans="1:9" ht="75">
      <c r="A2519" s="11">
        <v>2517</v>
      </c>
      <c r="B2519" s="18" t="str">
        <f t="shared" si="156"/>
        <v>TRANSPORTAS, LOGISTIKA IR INFORMACINIŲ RYŠIŲ TECHNOLOGIJOS</v>
      </c>
      <c r="C2519" s="18" t="str">
        <f t="shared" si="157"/>
        <v>Sumanios transporto sistemos ir IRT</v>
      </c>
      <c r="D2519" s="18" t="str">
        <f t="shared" si="158"/>
        <v>Moksliniai tyrimai</v>
      </c>
      <c r="E2519" s="128" t="s">
        <v>50</v>
      </c>
      <c r="F2519" s="139" t="s">
        <v>1877</v>
      </c>
      <c r="G2519" s="139" t="s">
        <v>512</v>
      </c>
      <c r="H2519" s="119">
        <v>33</v>
      </c>
      <c r="I2519" s="12" t="str">
        <f t="shared" si="159"/>
        <v>Vilniaus Gedimino technikos universitetas</v>
      </c>
    </row>
    <row r="2520" spans="1:9" ht="300">
      <c r="A2520" s="11">
        <v>2518</v>
      </c>
      <c r="B2520" s="18" t="str">
        <f t="shared" si="156"/>
        <v>TRANSPORTAS, LOGISTIKA IR INFORMACINIŲ RYŠIŲ TECHNOLOGIJOS</v>
      </c>
      <c r="C2520" s="18" t="str">
        <f t="shared" si="157"/>
        <v>Sumanios transporto sistemos ir IRT</v>
      </c>
      <c r="D2520" s="18" t="str">
        <f t="shared" si="158"/>
        <v>Moksliniai tyrimai</v>
      </c>
      <c r="E2520" s="121" t="s">
        <v>50</v>
      </c>
      <c r="F2520" s="134" t="s">
        <v>1874</v>
      </c>
      <c r="G2520" s="145" t="s">
        <v>1345</v>
      </c>
      <c r="H2520" s="119">
        <v>22</v>
      </c>
      <c r="I2520" s="12" t="str">
        <f t="shared" si="159"/>
        <v>VšĮ Kauno technologijos universitetas</v>
      </c>
    </row>
    <row r="2521" spans="1:9" ht="60">
      <c r="A2521" s="11">
        <v>2519</v>
      </c>
      <c r="B2521" s="18" t="str">
        <f t="shared" si="156"/>
        <v>TRANSPORTAS, LOGISTIKA IR INFORMACINIŲ RYŠIŲ TECHNOLOGIJOS</v>
      </c>
      <c r="C2521" s="18" t="str">
        <f t="shared" si="157"/>
        <v>Sumanios transporto sistemos ir IRT</v>
      </c>
      <c r="D2521" s="18" t="str">
        <f t="shared" si="158"/>
        <v>Moksliniai tyrimai</v>
      </c>
      <c r="E2521" s="119" t="s">
        <v>50</v>
      </c>
      <c r="F2521" s="132" t="s">
        <v>1867</v>
      </c>
      <c r="G2521" s="42" t="s">
        <v>367</v>
      </c>
      <c r="H2521" s="119">
        <v>20</v>
      </c>
      <c r="I2521" s="12" t="str">
        <f t="shared" si="159"/>
        <v>Baltijos pažangių technologijų institutas</v>
      </c>
    </row>
    <row r="2522" spans="1:9" ht="60">
      <c r="A2522" s="11">
        <v>2520</v>
      </c>
      <c r="B2522" s="18" t="str">
        <f t="shared" si="156"/>
        <v>TRANSPORTAS, LOGISTIKA IR INFORMACINIŲ RYŠIŲ TECHNOLOGIJOS</v>
      </c>
      <c r="C2522" s="18" t="str">
        <f t="shared" si="157"/>
        <v>Sumanios transporto sistemos ir IRT</v>
      </c>
      <c r="D2522" s="18" t="str">
        <f t="shared" si="158"/>
        <v>Moksliniai tyrimai</v>
      </c>
      <c r="E2522" s="119" t="s">
        <v>50</v>
      </c>
      <c r="F2522" s="132" t="s">
        <v>1867</v>
      </c>
      <c r="G2522" s="42" t="s">
        <v>1191</v>
      </c>
      <c r="H2522" s="119">
        <v>31</v>
      </c>
      <c r="I2522" s="12" t="str">
        <f t="shared" si="159"/>
        <v>Vytauto Didžiojo universitetas</v>
      </c>
    </row>
    <row r="2523" spans="1:9" ht="120">
      <c r="A2523" s="11">
        <v>2521</v>
      </c>
      <c r="B2523" s="18" t="str">
        <f t="shared" si="156"/>
        <v>TRANSPORTAS, LOGISTIKA IR INFORMACINIŲ RYŠIŲ TECHNOLOGIJOS</v>
      </c>
      <c r="C2523" s="18" t="str">
        <f t="shared" si="157"/>
        <v>Sumanios transporto sistemos ir IRT</v>
      </c>
      <c r="D2523" s="18" t="str">
        <f t="shared" si="158"/>
        <v>Moksliniai tyrimai</v>
      </c>
      <c r="E2523" s="121" t="s">
        <v>50</v>
      </c>
      <c r="F2523" s="134" t="s">
        <v>1872</v>
      </c>
      <c r="G2523" s="145" t="s">
        <v>1345</v>
      </c>
      <c r="H2523" s="119">
        <v>22</v>
      </c>
      <c r="I2523" s="12" t="str">
        <f t="shared" si="159"/>
        <v>VšĮ Kauno technologijos universitetas</v>
      </c>
    </row>
    <row r="2524" spans="1:9" ht="120">
      <c r="A2524" s="11">
        <v>2522</v>
      </c>
      <c r="B2524" s="18" t="str">
        <f t="shared" si="156"/>
        <v>TRANSPORTAS, LOGISTIKA IR INFORMACINIŲ RYŠIŲ TECHNOLOGIJOS</v>
      </c>
      <c r="C2524" s="18" t="str">
        <f t="shared" si="157"/>
        <v>Sumanios transporto sistemos ir IRT</v>
      </c>
      <c r="D2524" s="18" t="str">
        <f t="shared" si="158"/>
        <v>Moksliniai tyrimai</v>
      </c>
      <c r="E2524" s="121" t="s">
        <v>50</v>
      </c>
      <c r="F2524" s="134" t="s">
        <v>1830</v>
      </c>
      <c r="G2524" s="145" t="s">
        <v>1345</v>
      </c>
      <c r="H2524" s="119">
        <v>22</v>
      </c>
      <c r="I2524" s="12" t="str">
        <f t="shared" si="159"/>
        <v>VšĮ Kauno technologijos universitetas</v>
      </c>
    </row>
    <row r="2525" spans="1:9" ht="60">
      <c r="A2525" s="11">
        <v>2523</v>
      </c>
      <c r="B2525" s="18" t="str">
        <f t="shared" si="156"/>
        <v>TRANSPORTAS, LOGISTIKA IR INFORMACINIŲ RYŠIŲ TECHNOLOGIJOS</v>
      </c>
      <c r="C2525" s="18" t="str">
        <f t="shared" si="157"/>
        <v>Sumanios transporto sistemos ir IRT</v>
      </c>
      <c r="D2525" s="18" t="str">
        <f t="shared" si="158"/>
        <v>Moksliniai tyrimai</v>
      </c>
      <c r="E2525" s="121" t="s">
        <v>50</v>
      </c>
      <c r="F2525" s="134" t="s">
        <v>1873</v>
      </c>
      <c r="G2525" s="145" t="s">
        <v>1345</v>
      </c>
      <c r="H2525" s="119">
        <v>22</v>
      </c>
      <c r="I2525" s="12" t="str">
        <f t="shared" si="159"/>
        <v>VšĮ Kauno technologijos universitetas</v>
      </c>
    </row>
    <row r="2526" spans="1:9" ht="60">
      <c r="A2526" s="11">
        <v>2524</v>
      </c>
      <c r="B2526" s="18" t="str">
        <f t="shared" si="156"/>
        <v>TRANSPORTAS, LOGISTIKA IR INFORMACINIŲ RYŠIŲ TECHNOLOGIJOS</v>
      </c>
      <c r="C2526" s="18" t="str">
        <f t="shared" si="157"/>
        <v>Sumanios transporto sistemos ir IRT</v>
      </c>
      <c r="D2526" s="18" t="str">
        <f t="shared" si="158"/>
        <v>Moksliniai tyrimai</v>
      </c>
      <c r="E2526" s="119" t="s">
        <v>50</v>
      </c>
      <c r="F2526" s="132" t="s">
        <v>1866</v>
      </c>
      <c r="G2526" s="42" t="s">
        <v>965</v>
      </c>
      <c r="H2526" s="119">
        <v>20</v>
      </c>
      <c r="I2526" s="12" t="str">
        <f t="shared" si="159"/>
        <v>Baltijos pažangių technologijų institutas</v>
      </c>
    </row>
    <row r="2527" spans="1:9" ht="90">
      <c r="A2527" s="11">
        <v>2525</v>
      </c>
      <c r="B2527" s="18" t="str">
        <f t="shared" si="156"/>
        <v>TRANSPORTAS, LOGISTIKA IR INFORMACINIŲ RYŠIŲ TECHNOLOGIJOS</v>
      </c>
      <c r="C2527" s="18" t="str">
        <f t="shared" si="157"/>
        <v>Sumanios transporto sistemos ir IRT</v>
      </c>
      <c r="D2527" s="18" t="str">
        <f t="shared" si="158"/>
        <v>Moksliniai tyrimai</v>
      </c>
      <c r="E2527" s="119" t="s">
        <v>50</v>
      </c>
      <c r="F2527" s="134" t="s">
        <v>1876</v>
      </c>
      <c r="G2527" s="132" t="s">
        <v>1323</v>
      </c>
      <c r="H2527" s="119">
        <v>33</v>
      </c>
      <c r="I2527" s="12" t="str">
        <f t="shared" si="159"/>
        <v>Vilniaus Gedimino technikos universitetas</v>
      </c>
    </row>
    <row r="2528" spans="1:9" ht="150">
      <c r="A2528" s="11">
        <v>2526</v>
      </c>
      <c r="B2528" s="18" t="str">
        <f t="shared" si="156"/>
        <v>TRANSPORTAS, LOGISTIKA IR INFORMACINIŲ RYŠIŲ TECHNOLOGIJOS</v>
      </c>
      <c r="C2528" s="18" t="str">
        <f t="shared" si="157"/>
        <v>Sumanios transporto sistemos ir IRT</v>
      </c>
      <c r="D2528" s="18" t="str">
        <f t="shared" si="158"/>
        <v>Moksliniai tyrimai</v>
      </c>
      <c r="E2528" s="121" t="s">
        <v>50</v>
      </c>
      <c r="F2528" s="134" t="s">
        <v>1852</v>
      </c>
      <c r="G2528" s="145" t="s">
        <v>1345</v>
      </c>
      <c r="H2528" s="119">
        <v>22</v>
      </c>
      <c r="I2528" s="12" t="str">
        <f t="shared" si="159"/>
        <v>VšĮ Kauno technologijos universitetas</v>
      </c>
    </row>
    <row r="2529" spans="1:9" ht="105">
      <c r="A2529" s="11">
        <v>2527</v>
      </c>
      <c r="B2529" s="18" t="str">
        <f t="shared" si="156"/>
        <v>TRANSPORTAS, LOGISTIKA IR INFORMACINIŲ RYŠIŲ TECHNOLOGIJOS</v>
      </c>
      <c r="C2529" s="18" t="str">
        <f t="shared" si="157"/>
        <v>Sumanios transporto sistemos ir IRT</v>
      </c>
      <c r="D2529" s="18" t="str">
        <f t="shared" si="158"/>
        <v>Moksliniai tyrimai</v>
      </c>
      <c r="E2529" s="121" t="s">
        <v>50</v>
      </c>
      <c r="F2529" s="134" t="s">
        <v>1869</v>
      </c>
      <c r="G2529" s="145" t="s">
        <v>1345</v>
      </c>
      <c r="H2529" s="119">
        <v>22</v>
      </c>
      <c r="I2529" s="12" t="str">
        <f t="shared" si="159"/>
        <v>VšĮ Kauno technologijos universitetas</v>
      </c>
    </row>
    <row r="2530" spans="1:9" ht="45">
      <c r="A2530" s="11">
        <v>2528</v>
      </c>
      <c r="B2530" s="18" t="str">
        <f t="shared" si="156"/>
        <v>TRANSPORTAS, LOGISTIKA IR INFORMACINIŲ RYŠIŲ TECHNOLOGIJOS</v>
      </c>
      <c r="C2530" s="18" t="str">
        <f t="shared" si="157"/>
        <v>Sumanios transporto sistemos ir IRT</v>
      </c>
      <c r="D2530" s="18" t="str">
        <f t="shared" si="158"/>
        <v>Moksliniai tyrimai</v>
      </c>
      <c r="E2530" s="121" t="s">
        <v>50</v>
      </c>
      <c r="F2530" s="134" t="s">
        <v>1832</v>
      </c>
      <c r="G2530" s="145" t="s">
        <v>1345</v>
      </c>
      <c r="H2530" s="119">
        <v>22</v>
      </c>
      <c r="I2530" s="12" t="str">
        <f t="shared" si="159"/>
        <v>VšĮ Kauno technologijos universitetas</v>
      </c>
    </row>
    <row r="2531" spans="1:9" ht="300">
      <c r="A2531" s="11">
        <v>2529</v>
      </c>
      <c r="B2531" s="18" t="str">
        <f t="shared" si="156"/>
        <v>TRANSPORTAS, LOGISTIKA IR INFORMACINIŲ RYŠIŲ TECHNOLOGIJOS</v>
      </c>
      <c r="C2531" s="18" t="str">
        <f t="shared" si="157"/>
        <v>Sumanios transporto sistemos ir IRT</v>
      </c>
      <c r="D2531" s="18" t="str">
        <f t="shared" si="158"/>
        <v>Techninė galimybių studija</v>
      </c>
      <c r="E2531" s="121" t="s">
        <v>48</v>
      </c>
      <c r="F2531" s="134" t="s">
        <v>1834</v>
      </c>
      <c r="G2531" s="145" t="s">
        <v>1345</v>
      </c>
      <c r="H2531" s="119">
        <v>22</v>
      </c>
      <c r="I2531" s="12" t="str">
        <f t="shared" si="159"/>
        <v>VšĮ Kauno technologijos universitetas</v>
      </c>
    </row>
    <row r="2532" spans="1:9" ht="45">
      <c r="A2532" s="11">
        <v>2530</v>
      </c>
      <c r="B2532" s="18" t="str">
        <f t="shared" si="156"/>
        <v>TRANSPORTAS, LOGISTIKA IR INFORMACINIŲ RYŠIŲ TECHNOLOGIJOS</v>
      </c>
      <c r="C2532" s="18" t="str">
        <f t="shared" si="157"/>
        <v>Sumanios transporto sistemos ir IRT</v>
      </c>
      <c r="D2532" s="18" t="str">
        <f t="shared" si="158"/>
        <v>Techninė galimybių studija</v>
      </c>
      <c r="E2532" s="121" t="s">
        <v>48</v>
      </c>
      <c r="F2532" s="134" t="s">
        <v>1827</v>
      </c>
      <c r="G2532" s="145" t="s">
        <v>1345</v>
      </c>
      <c r="H2532" s="119">
        <v>22</v>
      </c>
      <c r="I2532" s="12" t="str">
        <f t="shared" si="159"/>
        <v>VšĮ Kauno technologijos universitetas</v>
      </c>
    </row>
    <row r="2533" spans="1:9" ht="120">
      <c r="A2533" s="11">
        <v>2531</v>
      </c>
      <c r="B2533" s="18" t="str">
        <f t="shared" si="156"/>
        <v>TRANSPORTAS, LOGISTIKA IR INFORMACINIŲ RYŠIŲ TECHNOLOGIJOS</v>
      </c>
      <c r="C2533" s="18" t="str">
        <f t="shared" si="157"/>
        <v>Sumanios transporto sistemos ir IRT</v>
      </c>
      <c r="D2533" s="18" t="str">
        <f t="shared" si="158"/>
        <v>Techninė galimybių studija</v>
      </c>
      <c r="E2533" s="121" t="s">
        <v>48</v>
      </c>
      <c r="F2533" s="134" t="s">
        <v>1830</v>
      </c>
      <c r="G2533" s="145" t="s">
        <v>1345</v>
      </c>
      <c r="H2533" s="119">
        <v>22</v>
      </c>
      <c r="I2533" s="12" t="str">
        <f t="shared" si="159"/>
        <v>VšĮ Kauno technologijos universitetas</v>
      </c>
    </row>
    <row r="2534" spans="1:9" ht="150">
      <c r="A2534" s="11">
        <v>2532</v>
      </c>
      <c r="B2534" s="18" t="str">
        <f t="shared" si="156"/>
        <v>TRANSPORTAS, LOGISTIKA IR INFORMACINIŲ RYŠIŲ TECHNOLOGIJOS</v>
      </c>
      <c r="C2534" s="18" t="str">
        <f t="shared" si="157"/>
        <v>Sumanios transporto sistemos ir IRT</v>
      </c>
      <c r="D2534" s="18" t="str">
        <f t="shared" si="158"/>
        <v>Techninė galimybių studija</v>
      </c>
      <c r="E2534" s="121" t="s">
        <v>48</v>
      </c>
      <c r="F2534" s="134" t="s">
        <v>1831</v>
      </c>
      <c r="G2534" s="145" t="s">
        <v>1345</v>
      </c>
      <c r="H2534" s="119">
        <v>22</v>
      </c>
      <c r="I2534" s="12" t="str">
        <f t="shared" si="159"/>
        <v>VšĮ Kauno technologijos universitetas</v>
      </c>
    </row>
    <row r="2535" spans="1:9" ht="105">
      <c r="A2535" s="11">
        <v>2533</v>
      </c>
      <c r="B2535" s="18" t="str">
        <f t="shared" si="156"/>
        <v>TRANSPORTAS, LOGISTIKA IR INFORMACINIŲ RYŠIŲ TECHNOLOGIJOS</v>
      </c>
      <c r="C2535" s="18" t="str">
        <f t="shared" si="157"/>
        <v>Sumanios transporto sistemos ir IRT</v>
      </c>
      <c r="D2535" s="18" t="str">
        <f t="shared" si="158"/>
        <v>Techninė galimybių studija</v>
      </c>
      <c r="E2535" s="121" t="s">
        <v>48</v>
      </c>
      <c r="F2535" s="134" t="s">
        <v>1826</v>
      </c>
      <c r="G2535" s="145" t="s">
        <v>1345</v>
      </c>
      <c r="H2535" s="119">
        <v>22</v>
      </c>
      <c r="I2535" s="12" t="str">
        <f t="shared" si="159"/>
        <v>VšĮ Kauno technologijos universitetas</v>
      </c>
    </row>
    <row r="2536" spans="1:9" ht="105">
      <c r="A2536" s="11">
        <v>2534</v>
      </c>
      <c r="B2536" s="18" t="str">
        <f t="shared" si="156"/>
        <v>TRANSPORTAS, LOGISTIKA IR INFORMACINIŲ RYŠIŲ TECHNOLOGIJOS</v>
      </c>
      <c r="C2536" s="18" t="str">
        <f t="shared" si="157"/>
        <v>Sumanios transporto sistemos ir IRT</v>
      </c>
      <c r="D2536" s="18" t="str">
        <f t="shared" si="158"/>
        <v>Techninė galimybių studija</v>
      </c>
      <c r="E2536" s="119" t="s">
        <v>48</v>
      </c>
      <c r="F2536" s="132" t="s">
        <v>1818</v>
      </c>
      <c r="G2536" s="42" t="s">
        <v>1819</v>
      </c>
      <c r="H2536" s="119">
        <v>11</v>
      </c>
      <c r="I2536" s="12" t="str">
        <f t="shared" si="159"/>
        <v>Lietuvos energetikos institutas</v>
      </c>
    </row>
    <row r="2537" spans="1:9" ht="120">
      <c r="A2537" s="11">
        <v>2535</v>
      </c>
      <c r="B2537" s="18" t="str">
        <f t="shared" si="156"/>
        <v>TRANSPORTAS, LOGISTIKA IR INFORMACINIŲ RYŠIŲ TECHNOLOGIJOS</v>
      </c>
      <c r="C2537" s="18" t="str">
        <f t="shared" si="157"/>
        <v>Sumanios transporto sistemos ir IRT</v>
      </c>
      <c r="D2537" s="18" t="str">
        <f t="shared" si="158"/>
        <v>Techninė galimybių studija</v>
      </c>
      <c r="E2537" s="98" t="s">
        <v>48</v>
      </c>
      <c r="F2537" s="99" t="s">
        <v>1820</v>
      </c>
      <c r="G2537" s="100" t="s">
        <v>1821</v>
      </c>
      <c r="H2537" s="98">
        <v>11</v>
      </c>
      <c r="I2537" s="12" t="str">
        <f t="shared" si="159"/>
        <v>Lietuvos energetikos institutas</v>
      </c>
    </row>
    <row r="2538" spans="1:9" ht="60">
      <c r="A2538" s="11">
        <v>2536</v>
      </c>
      <c r="B2538" s="18" t="str">
        <f t="shared" si="156"/>
        <v>TRANSPORTAS, LOGISTIKA IR INFORMACINIŲ RYŠIŲ TECHNOLOGIJOS</v>
      </c>
      <c r="C2538" s="18" t="str">
        <f t="shared" si="157"/>
        <v>Sumanios transporto sistemos ir IRT</v>
      </c>
      <c r="D2538" s="18" t="str">
        <f t="shared" si="158"/>
        <v>Techninė galimybių studija</v>
      </c>
      <c r="E2538" s="98" t="s">
        <v>48</v>
      </c>
      <c r="F2538" s="99" t="s">
        <v>1835</v>
      </c>
      <c r="G2538" s="100" t="s">
        <v>1836</v>
      </c>
      <c r="H2538" s="98">
        <v>33</v>
      </c>
      <c r="I2538" s="12" t="str">
        <f t="shared" si="159"/>
        <v>Vilniaus Gedimino technikos universitetas</v>
      </c>
    </row>
    <row r="2539" spans="1:9" ht="60">
      <c r="A2539" s="11">
        <v>2537</v>
      </c>
      <c r="B2539" s="18" t="str">
        <f t="shared" si="156"/>
        <v>TRANSPORTAS, LOGISTIKA IR INFORMACINIŲ RYŠIŲ TECHNOLOGIJOS</v>
      </c>
      <c r="C2539" s="18" t="str">
        <f t="shared" si="157"/>
        <v>Sumanios transporto sistemos ir IRT</v>
      </c>
      <c r="D2539" s="18" t="str">
        <f t="shared" si="158"/>
        <v>Techninė galimybių studija</v>
      </c>
      <c r="E2539" s="98" t="s">
        <v>48</v>
      </c>
      <c r="F2539" s="99" t="s">
        <v>1837</v>
      </c>
      <c r="G2539" s="100" t="s">
        <v>707</v>
      </c>
      <c r="H2539" s="98">
        <v>33</v>
      </c>
      <c r="I2539" s="12" t="str">
        <f t="shared" si="159"/>
        <v>Vilniaus Gedimino technikos universitetas</v>
      </c>
    </row>
    <row r="2540" spans="1:9" ht="60">
      <c r="A2540" s="11">
        <v>2538</v>
      </c>
      <c r="B2540" s="18" t="str">
        <f t="shared" si="156"/>
        <v>TRANSPORTAS, LOGISTIKA IR INFORMACINIŲ RYŠIŲ TECHNOLOGIJOS</v>
      </c>
      <c r="C2540" s="18" t="str">
        <f t="shared" si="157"/>
        <v>Sumanios transporto sistemos ir IRT</v>
      </c>
      <c r="D2540" s="18" t="str">
        <f t="shared" si="158"/>
        <v>Techninė galimybių studija</v>
      </c>
      <c r="E2540" s="98" t="s">
        <v>48</v>
      </c>
      <c r="F2540" s="99" t="s">
        <v>1824</v>
      </c>
      <c r="G2540" s="100" t="s">
        <v>367</v>
      </c>
      <c r="H2540" s="98">
        <v>20</v>
      </c>
      <c r="I2540" s="12" t="str">
        <f t="shared" si="159"/>
        <v>Baltijos pažangių technologijų institutas</v>
      </c>
    </row>
    <row r="2541" spans="1:9" ht="195">
      <c r="A2541" s="11">
        <v>2539</v>
      </c>
      <c r="B2541" s="18" t="str">
        <f t="shared" si="156"/>
        <v>TRANSPORTAS, LOGISTIKA IR INFORMACINIŲ RYŠIŲ TECHNOLOGIJOS</v>
      </c>
      <c r="C2541" s="18" t="str">
        <f t="shared" si="157"/>
        <v>Sumanios transporto sistemos ir IRT</v>
      </c>
      <c r="D2541" s="18" t="str">
        <f t="shared" si="158"/>
        <v>Techninė galimybių studija</v>
      </c>
      <c r="E2541" s="101" t="s">
        <v>48</v>
      </c>
      <c r="F2541" s="102" t="s">
        <v>1825</v>
      </c>
      <c r="G2541" s="103" t="s">
        <v>1345</v>
      </c>
      <c r="H2541" s="98">
        <v>22</v>
      </c>
      <c r="I2541" s="12" t="str">
        <f t="shared" si="159"/>
        <v>VšĮ Kauno technologijos universitetas</v>
      </c>
    </row>
    <row r="2542" spans="1:9" ht="45">
      <c r="A2542" s="11">
        <v>2540</v>
      </c>
      <c r="B2542" s="18" t="str">
        <f t="shared" si="156"/>
        <v>TRANSPORTAS, LOGISTIKA IR INFORMACINIŲ RYŠIŲ TECHNOLOGIJOS</v>
      </c>
      <c r="C2542" s="18" t="str">
        <f t="shared" si="157"/>
        <v>Sumanios transporto sistemos ir IRT</v>
      </c>
      <c r="D2542" s="18" t="str">
        <f t="shared" si="158"/>
        <v>Techninė galimybių studija</v>
      </c>
      <c r="E2542" s="98" t="s">
        <v>48</v>
      </c>
      <c r="F2542" s="99" t="s">
        <v>1822</v>
      </c>
      <c r="G2542" s="100" t="s">
        <v>1823</v>
      </c>
      <c r="H2542" s="98">
        <v>14</v>
      </c>
      <c r="I2542" s="12" t="str">
        <f t="shared" si="159"/>
        <v>Kauno technikos kolegija</v>
      </c>
    </row>
    <row r="2543" spans="1:9" ht="120">
      <c r="A2543" s="11">
        <v>2541</v>
      </c>
      <c r="B2543" s="18" t="str">
        <f t="shared" si="156"/>
        <v>TRANSPORTAS, LOGISTIKA IR INFORMACINIŲ RYŠIŲ TECHNOLOGIJOS</v>
      </c>
      <c r="C2543" s="18" t="str">
        <f t="shared" si="157"/>
        <v>Sumanios transporto sistemos ir IRT</v>
      </c>
      <c r="D2543" s="18" t="str">
        <f t="shared" si="158"/>
        <v>Techninė galimybių studija</v>
      </c>
      <c r="E2543" s="98" t="s">
        <v>48</v>
      </c>
      <c r="F2543" s="99" t="s">
        <v>1816</v>
      </c>
      <c r="G2543" s="100" t="s">
        <v>1817</v>
      </c>
      <c r="H2543" s="98">
        <v>10</v>
      </c>
      <c r="I2543" s="12" t="str">
        <f t="shared" si="159"/>
        <v>Klaipėdos valstybinė kolegija</v>
      </c>
    </row>
    <row r="2544" spans="1:9" ht="75">
      <c r="A2544" s="11">
        <v>2542</v>
      </c>
      <c r="B2544" s="18" t="str">
        <f t="shared" si="156"/>
        <v>TRANSPORTAS, LOGISTIKA IR INFORMACINIŲ RYŠIŲ TECHNOLOGIJOS</v>
      </c>
      <c r="C2544" s="18" t="str">
        <f t="shared" si="157"/>
        <v>Tarptautinių transporto koridorių valdymo ir transporto rūšių integracijos technologijos/modeliai</v>
      </c>
      <c r="D2544" s="18" t="str">
        <f t="shared" si="158"/>
        <v>Eksperimentinė plėtra</v>
      </c>
      <c r="E2544" s="98" t="s">
        <v>52</v>
      </c>
      <c r="F2544" s="99" t="s">
        <v>1879</v>
      </c>
      <c r="G2544" s="100" t="s">
        <v>1880</v>
      </c>
      <c r="H2544" s="98">
        <v>32</v>
      </c>
      <c r="I2544" s="12" t="str">
        <f t="shared" si="159"/>
        <v>Vilniaus universitetas</v>
      </c>
    </row>
    <row r="2545" spans="1:9" ht="75">
      <c r="A2545" s="11">
        <v>2543</v>
      </c>
      <c r="B2545" s="18" t="str">
        <f t="shared" si="156"/>
        <v>TRANSPORTAS, LOGISTIKA IR INFORMACINIŲ RYŠIŲ TECHNOLOGIJOS</v>
      </c>
      <c r="C2545" s="18" t="str">
        <f t="shared" si="157"/>
        <v>Tarptautinių transporto koridorių valdymo ir transporto rūšių integracijos technologijos/modeliai</v>
      </c>
      <c r="D2545" s="18" t="str">
        <f t="shared" si="158"/>
        <v>Eksperimentinė plėtra</v>
      </c>
      <c r="E2545" s="98" t="s">
        <v>52</v>
      </c>
      <c r="F2545" s="99" t="s">
        <v>1891</v>
      </c>
      <c r="G2545" s="100" t="s">
        <v>367</v>
      </c>
      <c r="H2545" s="98">
        <v>20</v>
      </c>
      <c r="I2545" s="12" t="str">
        <f t="shared" si="159"/>
        <v>Baltijos pažangių technologijų institutas</v>
      </c>
    </row>
    <row r="2546" spans="1:9" ht="75">
      <c r="A2546" s="11">
        <v>2544</v>
      </c>
      <c r="B2546" s="18" t="str">
        <f t="shared" si="156"/>
        <v>TRANSPORTAS, LOGISTIKA IR INFORMACINIŲ RYŠIŲ TECHNOLOGIJOS</v>
      </c>
      <c r="C2546" s="18" t="str">
        <f t="shared" si="157"/>
        <v>Tarptautinių transporto koridorių valdymo ir transporto rūšių integracijos technologijos/modeliai</v>
      </c>
      <c r="D2546" s="18" t="str">
        <f t="shared" si="158"/>
        <v>Eksperimentinė plėtra</v>
      </c>
      <c r="E2546" s="98" t="s">
        <v>52</v>
      </c>
      <c r="F2546" s="99" t="s">
        <v>1890</v>
      </c>
      <c r="G2546" s="100" t="s">
        <v>367</v>
      </c>
      <c r="H2546" s="98">
        <v>20</v>
      </c>
      <c r="I2546" s="12" t="str">
        <f t="shared" si="159"/>
        <v>Baltijos pažangių technologijų institutas</v>
      </c>
    </row>
    <row r="2547" spans="1:9" ht="75">
      <c r="A2547" s="11">
        <v>2545</v>
      </c>
      <c r="B2547" s="18" t="str">
        <f t="shared" si="156"/>
        <v>TRANSPORTAS, LOGISTIKA IR INFORMACINIŲ RYŠIŲ TECHNOLOGIJOS</v>
      </c>
      <c r="C2547" s="18" t="str">
        <f t="shared" si="157"/>
        <v>Tarptautinių transporto koridorių valdymo ir transporto rūšių integracijos technologijos/modeliai</v>
      </c>
      <c r="D2547" s="18" t="str">
        <f t="shared" si="158"/>
        <v>Moksliniai tyrimai</v>
      </c>
      <c r="E2547" s="98" t="s">
        <v>53</v>
      </c>
      <c r="F2547" s="99" t="s">
        <v>1894</v>
      </c>
      <c r="G2547" s="100" t="s">
        <v>367</v>
      </c>
      <c r="H2547" s="98">
        <v>20</v>
      </c>
      <c r="I2547" s="12" t="str">
        <f t="shared" si="159"/>
        <v>Baltijos pažangių technologijų institutas</v>
      </c>
    </row>
    <row r="2548" spans="1:9" ht="75">
      <c r="A2548" s="11">
        <v>2546</v>
      </c>
      <c r="B2548" s="18" t="str">
        <f t="shared" si="156"/>
        <v>TRANSPORTAS, LOGISTIKA IR INFORMACINIŲ RYŠIŲ TECHNOLOGIJOS</v>
      </c>
      <c r="C2548" s="18" t="str">
        <f t="shared" si="157"/>
        <v>Tarptautinių transporto koridorių valdymo ir transporto rūšių integracijos technologijos/modeliai</v>
      </c>
      <c r="D2548" s="18" t="str">
        <f t="shared" si="158"/>
        <v>Moksliniai tyrimai</v>
      </c>
      <c r="E2548" s="98" t="s">
        <v>53</v>
      </c>
      <c r="F2548" s="99" t="s">
        <v>1894</v>
      </c>
      <c r="G2548" s="100" t="s">
        <v>1895</v>
      </c>
      <c r="H2548" s="98">
        <v>31</v>
      </c>
      <c r="I2548" s="12" t="str">
        <f t="shared" si="159"/>
        <v>Vytauto Didžiojo universitetas</v>
      </c>
    </row>
    <row r="2549" spans="1:9" ht="75">
      <c r="A2549" s="11">
        <v>2547</v>
      </c>
      <c r="B2549" s="18" t="str">
        <f t="shared" si="156"/>
        <v>TRANSPORTAS, LOGISTIKA IR INFORMACINIŲ RYŠIŲ TECHNOLOGIJOS</v>
      </c>
      <c r="C2549" s="18" t="str">
        <f t="shared" si="157"/>
        <v>Tarptautinių transporto koridorių valdymo ir transporto rūšių integracijos technologijos/modeliai</v>
      </c>
      <c r="D2549" s="18" t="str">
        <f t="shared" si="158"/>
        <v>Moksliniai tyrimai</v>
      </c>
      <c r="E2549" s="98" t="s">
        <v>53</v>
      </c>
      <c r="F2549" s="99" t="s">
        <v>1893</v>
      </c>
      <c r="G2549" s="100" t="s">
        <v>1839</v>
      </c>
      <c r="H2549" s="98">
        <v>35</v>
      </c>
      <c r="I2549" s="12" t="str">
        <f t="shared" si="159"/>
        <v>Vilniaus verslo kolegija</v>
      </c>
    </row>
    <row r="2550" spans="1:9" ht="75">
      <c r="A2550" s="11">
        <v>2548</v>
      </c>
      <c r="B2550" s="18" t="str">
        <f t="shared" si="156"/>
        <v>TRANSPORTAS, LOGISTIKA IR INFORMACINIŲ RYŠIŲ TECHNOLOGIJOS</v>
      </c>
      <c r="C2550" s="18" t="str">
        <f t="shared" si="157"/>
        <v>Tarptautinių transporto koridorių valdymo ir transporto rūšių integracijos technologijos/modeliai</v>
      </c>
      <c r="D2550" s="18" t="str">
        <f t="shared" si="158"/>
        <v>Moksliniai tyrimai</v>
      </c>
      <c r="E2550" s="98" t="s">
        <v>53</v>
      </c>
      <c r="F2550" s="99" t="s">
        <v>1898</v>
      </c>
      <c r="G2550" s="100" t="s">
        <v>1839</v>
      </c>
      <c r="H2550" s="98">
        <v>35</v>
      </c>
      <c r="I2550" s="12" t="str">
        <f t="shared" si="159"/>
        <v>Vilniaus verslo kolegija</v>
      </c>
    </row>
    <row r="2551" spans="1:9" ht="75">
      <c r="A2551" s="11">
        <v>2549</v>
      </c>
      <c r="B2551" s="18" t="str">
        <f t="shared" si="156"/>
        <v>TRANSPORTAS, LOGISTIKA IR INFORMACINIŲ RYŠIŲ TECHNOLOGIJOS</v>
      </c>
      <c r="C2551" s="18" t="str">
        <f t="shared" si="157"/>
        <v>Tarptautinių transporto koridorių valdymo ir transporto rūšių integracijos technologijos/modeliai</v>
      </c>
      <c r="D2551" s="18" t="str">
        <f t="shared" si="158"/>
        <v>Moksliniai tyrimai</v>
      </c>
      <c r="E2551" s="98" t="s">
        <v>53</v>
      </c>
      <c r="F2551" s="99" t="s">
        <v>1896</v>
      </c>
      <c r="G2551" s="100" t="s">
        <v>360</v>
      </c>
      <c r="H2551" s="98">
        <v>31</v>
      </c>
      <c r="I2551" s="12" t="str">
        <f t="shared" si="159"/>
        <v>Vytauto Didžiojo universitetas</v>
      </c>
    </row>
    <row r="2552" spans="1:9" ht="75">
      <c r="A2552" s="11">
        <v>2550</v>
      </c>
      <c r="B2552" s="18" t="str">
        <f t="shared" si="156"/>
        <v>TRANSPORTAS, LOGISTIKA IR INFORMACINIŲ RYŠIŲ TECHNOLOGIJOS</v>
      </c>
      <c r="C2552" s="18" t="str">
        <f t="shared" si="157"/>
        <v>Tarptautinių transporto koridorių valdymo ir transporto rūšių integracijos technologijos/modeliai</v>
      </c>
      <c r="D2552" s="18" t="str">
        <f t="shared" si="158"/>
        <v>Moksliniai tyrimai</v>
      </c>
      <c r="E2552" s="98" t="s">
        <v>53</v>
      </c>
      <c r="F2552" s="99" t="s">
        <v>1892</v>
      </c>
      <c r="G2552" s="100" t="s">
        <v>1839</v>
      </c>
      <c r="H2552" s="98">
        <v>35</v>
      </c>
      <c r="I2552" s="149" t="str">
        <f t="shared" si="159"/>
        <v>Vilniaus verslo kolegija</v>
      </c>
    </row>
    <row r="2553" spans="1:9" ht="75">
      <c r="A2553" s="11">
        <v>2551</v>
      </c>
      <c r="B2553" s="18" t="str">
        <f t="shared" si="156"/>
        <v>TRANSPORTAS, LOGISTIKA IR INFORMACINIŲ RYŠIŲ TECHNOLOGIJOS</v>
      </c>
      <c r="C2553" s="18" t="str">
        <f t="shared" si="157"/>
        <v>Tarptautinių transporto koridorių valdymo ir transporto rūšių integracijos technologijos/modeliai</v>
      </c>
      <c r="D2553" s="18" t="str">
        <f t="shared" si="158"/>
        <v>Moksliniai tyrimai</v>
      </c>
      <c r="E2553" s="98" t="s">
        <v>53</v>
      </c>
      <c r="F2553" s="99" t="s">
        <v>1897</v>
      </c>
      <c r="G2553" s="100" t="s">
        <v>1839</v>
      </c>
      <c r="H2553" s="98">
        <v>35</v>
      </c>
      <c r="I2553" s="12" t="str">
        <f t="shared" si="159"/>
        <v>Vilniaus verslo kolegija</v>
      </c>
    </row>
    <row r="2554" spans="1:9" ht="75">
      <c r="A2554" s="11">
        <v>2552</v>
      </c>
      <c r="B2554" s="18" t="str">
        <f t="shared" si="156"/>
        <v>TRANSPORTAS, LOGISTIKA IR INFORMACINIŲ RYŠIŲ TECHNOLOGIJOS</v>
      </c>
      <c r="C2554" s="18" t="str">
        <f t="shared" si="157"/>
        <v>Tarptautinių transporto koridorių valdymo ir transporto rūšių integracijos technologijos/modeliai</v>
      </c>
      <c r="D2554" s="18" t="str">
        <f t="shared" si="158"/>
        <v>Techninė galimybių studija</v>
      </c>
      <c r="E2554" s="98" t="s">
        <v>51</v>
      </c>
      <c r="F2554" s="99" t="s">
        <v>1879</v>
      </c>
      <c r="G2554" s="100" t="s">
        <v>1880</v>
      </c>
      <c r="H2554" s="98">
        <v>32</v>
      </c>
      <c r="I2554" s="12" t="str">
        <f t="shared" si="159"/>
        <v>Vilniaus universitetas</v>
      </c>
    </row>
    <row r="2555" spans="1:9" ht="75">
      <c r="A2555" s="11">
        <v>2553</v>
      </c>
      <c r="B2555" s="18" t="str">
        <f t="shared" si="156"/>
        <v>TRANSPORTAS, LOGISTIKA IR INFORMACINIŲ RYŠIŲ TECHNOLOGIJOS</v>
      </c>
      <c r="C2555" s="18" t="str">
        <f t="shared" si="157"/>
        <v>Tarptautinių transporto koridorių valdymo ir transporto rūšių integracijos technologijos/modeliai</v>
      </c>
      <c r="D2555" s="18" t="str">
        <f t="shared" si="158"/>
        <v>Techninė galimybių studija</v>
      </c>
      <c r="E2555" s="98" t="s">
        <v>51</v>
      </c>
      <c r="F2555" s="99" t="s">
        <v>1887</v>
      </c>
      <c r="G2555" s="100" t="s">
        <v>1888</v>
      </c>
      <c r="H2555" s="98">
        <v>33</v>
      </c>
      <c r="I2555" s="12" t="str">
        <f t="shared" si="159"/>
        <v>Vilniaus Gedimino technikos universitetas</v>
      </c>
    </row>
    <row r="2556" spans="1:9" ht="75">
      <c r="A2556" s="11">
        <v>2554</v>
      </c>
      <c r="B2556" s="18" t="str">
        <f t="shared" si="156"/>
        <v>TRANSPORTAS, LOGISTIKA IR INFORMACINIŲ RYŠIŲ TECHNOLOGIJOS</v>
      </c>
      <c r="C2556" s="18" t="str">
        <f t="shared" si="157"/>
        <v>Tarptautinių transporto koridorių valdymo ir transporto rūšių integracijos technologijos/modeliai</v>
      </c>
      <c r="D2556" s="18" t="str">
        <f t="shared" si="158"/>
        <v>Techninė galimybių studija</v>
      </c>
      <c r="E2556" s="98" t="s">
        <v>51</v>
      </c>
      <c r="F2556" s="99" t="s">
        <v>1881</v>
      </c>
      <c r="G2556" s="100" t="s">
        <v>1882</v>
      </c>
      <c r="H2556" s="98">
        <v>33</v>
      </c>
      <c r="I2556" s="12" t="str">
        <f t="shared" si="159"/>
        <v>Vilniaus Gedimino technikos universitetas</v>
      </c>
    </row>
    <row r="2557" spans="1:9" ht="75">
      <c r="A2557" s="11">
        <v>2555</v>
      </c>
      <c r="B2557" s="18" t="str">
        <f t="shared" si="156"/>
        <v>TRANSPORTAS, LOGISTIKA IR INFORMACINIŲ RYŠIŲ TECHNOLOGIJOS</v>
      </c>
      <c r="C2557" s="18" t="str">
        <f t="shared" si="157"/>
        <v>Tarptautinių transporto koridorių valdymo ir transporto rūšių integracijos technologijos/modeliai</v>
      </c>
      <c r="D2557" s="18" t="str">
        <f t="shared" si="158"/>
        <v>Techninė galimybių studija</v>
      </c>
      <c r="E2557" s="98" t="s">
        <v>51</v>
      </c>
      <c r="F2557" s="99" t="s">
        <v>1885</v>
      </c>
      <c r="G2557" s="100" t="s">
        <v>1884</v>
      </c>
      <c r="H2557" s="98">
        <v>33</v>
      </c>
      <c r="I2557" s="12" t="str">
        <f t="shared" si="159"/>
        <v>Vilniaus Gedimino technikos universitetas</v>
      </c>
    </row>
    <row r="2558" spans="1:9" ht="75">
      <c r="A2558" s="11">
        <v>2556</v>
      </c>
      <c r="B2558" s="18" t="str">
        <f t="shared" si="156"/>
        <v>TRANSPORTAS, LOGISTIKA IR INFORMACINIŲ RYŠIŲ TECHNOLOGIJOS</v>
      </c>
      <c r="C2558" s="18" t="str">
        <f t="shared" si="157"/>
        <v>Tarptautinių transporto koridorių valdymo ir transporto rūšių integracijos technologijos/modeliai</v>
      </c>
      <c r="D2558" s="18" t="str">
        <f t="shared" si="158"/>
        <v>Techninė galimybių studija</v>
      </c>
      <c r="E2558" s="98" t="s">
        <v>51</v>
      </c>
      <c r="F2558" s="99" t="s">
        <v>1886</v>
      </c>
      <c r="G2558" s="100" t="s">
        <v>1884</v>
      </c>
      <c r="H2558" s="98">
        <v>33</v>
      </c>
      <c r="I2558" s="12" t="str">
        <f t="shared" si="159"/>
        <v>Vilniaus Gedimino technikos universitetas</v>
      </c>
    </row>
    <row r="2559" spans="1:9" ht="75">
      <c r="A2559" s="11">
        <v>2557</v>
      </c>
      <c r="B2559" s="18" t="str">
        <f t="shared" si="156"/>
        <v>TRANSPORTAS, LOGISTIKA IR INFORMACINIŲ RYŠIŲ TECHNOLOGIJOS</v>
      </c>
      <c r="C2559" s="18" t="str">
        <f t="shared" si="157"/>
        <v>Tarptautinių transporto koridorių valdymo ir transporto rūšių integracijos technologijos/modeliai</v>
      </c>
      <c r="D2559" s="18" t="str">
        <f t="shared" si="158"/>
        <v>Techninė galimybių studija</v>
      </c>
      <c r="E2559" s="98" t="s">
        <v>51</v>
      </c>
      <c r="F2559" s="99" t="s">
        <v>1883</v>
      </c>
      <c r="G2559" s="100" t="s">
        <v>1884</v>
      </c>
      <c r="H2559" s="98">
        <v>33</v>
      </c>
      <c r="I2559" s="12" t="str">
        <f t="shared" si="159"/>
        <v>Vilniaus Gedimino technikos universitetas</v>
      </c>
    </row>
    <row r="2560" spans="1:9" ht="75">
      <c r="A2560" s="11">
        <v>2558</v>
      </c>
      <c r="B2560" s="18" t="str">
        <f t="shared" si="156"/>
        <v>TRANSPORTAS, LOGISTIKA IR INFORMACINIŲ RYŠIŲ TECHNOLOGIJOS</v>
      </c>
      <c r="C2560" s="18" t="str">
        <f t="shared" si="157"/>
        <v>Tarptautinių transporto koridorių valdymo ir transporto rūšių integracijos technologijos/modeliai</v>
      </c>
      <c r="D2560" s="18" t="str">
        <f t="shared" si="158"/>
        <v>Techninė galimybių studija</v>
      </c>
      <c r="E2560" s="98" t="s">
        <v>51</v>
      </c>
      <c r="F2560" s="99" t="s">
        <v>1878</v>
      </c>
      <c r="G2560" s="100" t="s">
        <v>367</v>
      </c>
      <c r="H2560" s="98">
        <v>20</v>
      </c>
      <c r="I2560" s="12" t="str">
        <f t="shared" si="159"/>
        <v>Baltijos pažangių technologijų institutas</v>
      </c>
    </row>
    <row r="2561" spans="1:9" ht="75">
      <c r="A2561" s="11">
        <v>2559</v>
      </c>
      <c r="B2561" s="18" t="str">
        <f t="shared" si="156"/>
        <v>TRANSPORTAS, LOGISTIKA IR INFORMACINIŲ RYŠIŲ TECHNOLOGIJOS</v>
      </c>
      <c r="C2561" s="18" t="str">
        <f t="shared" si="157"/>
        <v>Tarptautinių transporto koridorių valdymo ir transporto rūšių integracijos technologijos/modeliai</v>
      </c>
      <c r="D2561" s="18" t="str">
        <f t="shared" si="158"/>
        <v>Techninė galimybių studija</v>
      </c>
      <c r="E2561" s="98" t="s">
        <v>51</v>
      </c>
      <c r="F2561" s="99" t="s">
        <v>1889</v>
      </c>
      <c r="G2561" s="100" t="s">
        <v>1839</v>
      </c>
      <c r="H2561" s="98">
        <v>35</v>
      </c>
      <c r="I2561" s="12" t="str">
        <f t="shared" si="159"/>
        <v>Vilniaus verslo kolegija</v>
      </c>
    </row>
  </sheetData>
  <sheetProtection selectLockedCells="1"/>
  <autoFilter ref="B2:I2561">
    <sortState ref="B2:I2560">
      <sortCondition ref="B1:B2560"/>
    </sortState>
  </autoFilter>
  <customSheetViews>
    <customSheetView guid="{C54E6531-7F6A-4B3F-B9FC-7C88588ABD61}" scale="90" showGridLines="0" showAutoFilter="1" hiddenColumns="1">
      <selection activeCell="F5" sqref="F5"/>
      <pageMargins left="0.75" right="0.75" top="1" bottom="1" header="0.5" footer="0.5"/>
      <pageSetup paperSize="9" orientation="portrait" horizontalDpi="4294967292" verticalDpi="4294967292" r:id="rId1"/>
      <autoFilter ref="B2:I2561">
        <sortState ref="B2:I2560">
          <sortCondition ref="B1:B2560"/>
        </sortState>
      </autoFilter>
    </customSheetView>
    <customSheetView guid="{BE3D19A9-D786-4023-ABCA-EBDEE30FDB06}" scale="90" showGridLines="0" showAutoFilter="1" hiddenColumns="1">
      <selection activeCell="F4" sqref="F4"/>
      <pageMargins left="0.75" right="0.75" top="1" bottom="1" header="0.5" footer="0.5"/>
      <pageSetup paperSize="9" orientation="portrait" horizontalDpi="4294967292" verticalDpi="4294967292" r:id="rId2"/>
      <autoFilter ref="B2:I2561">
        <sortState ref="B2:I2560">
          <sortCondition ref="B1:B2560"/>
        </sortState>
      </autoFilter>
    </customSheetView>
  </customSheetViews>
  <dataValidations count="1">
    <dataValidation type="list" allowBlank="1" showInputMessage="1" showErrorMessage="1" sqref="E3:E1821">
      <formula1>Kodas</formula1>
    </dataValidation>
  </dataValidations>
  <pageMargins left="0.75" right="0.75" top="1" bottom="1" header="0.5" footer="0.5"/>
  <pageSetup paperSize="9" orientation="portrait" horizontalDpi="4294967292" verticalDpi="4294967292" r:id="rId3"/>
</worksheet>
</file>

<file path=xl/worksheets/sheet2.xml><?xml version="1.0" encoding="utf-8"?>
<worksheet xmlns="http://schemas.openxmlformats.org/spreadsheetml/2006/main" xmlns:r="http://schemas.openxmlformats.org/officeDocument/2006/relationships">
  <dimension ref="A1:C89"/>
  <sheetViews>
    <sheetView showGridLines="0" topLeftCell="A4" workbookViewId="0">
      <selection activeCell="C39" sqref="C39"/>
    </sheetView>
  </sheetViews>
  <sheetFormatPr defaultColWidth="8.85546875" defaultRowHeight="15"/>
  <cols>
    <col min="1" max="1" width="5.7109375" style="2" customWidth="1"/>
    <col min="2" max="2" width="76" customWidth="1"/>
    <col min="3" max="3" width="9.140625" customWidth="1"/>
  </cols>
  <sheetData>
    <row r="1" spans="1:3" ht="20.100000000000001" customHeight="1">
      <c r="A1" s="5" t="s">
        <v>67</v>
      </c>
      <c r="B1" s="5" t="s">
        <v>68</v>
      </c>
    </row>
    <row r="2" spans="1:3">
      <c r="A2" s="6">
        <v>1</v>
      </c>
      <c r="B2" s="4" t="s">
        <v>11</v>
      </c>
      <c r="C2">
        <f>COUNTIF('Paslaugų sąrašas'!H3:H2561,1)</f>
        <v>41</v>
      </c>
    </row>
    <row r="3" spans="1:3">
      <c r="A3" s="6">
        <v>2</v>
      </c>
      <c r="B3" s="4" t="s">
        <v>97</v>
      </c>
      <c r="C3">
        <f>COUNTIF('Paslaugų sąrašas'!H3:H2561,2)</f>
        <v>11</v>
      </c>
    </row>
    <row r="4" spans="1:3">
      <c r="A4" s="6">
        <v>3</v>
      </c>
      <c r="B4" s="4" t="s">
        <v>98</v>
      </c>
      <c r="C4">
        <f>COUNTIF('Paslaugų sąrašas'!H3:H2561,3)</f>
        <v>5</v>
      </c>
    </row>
    <row r="5" spans="1:3">
      <c r="A5" s="6">
        <v>4</v>
      </c>
      <c r="B5" s="4" t="s">
        <v>99</v>
      </c>
      <c r="C5" s="166">
        <f>COUNTIF('Paslaugų sąrašas'!H3:H2561,4)</f>
        <v>0</v>
      </c>
    </row>
    <row r="6" spans="1:3">
      <c r="A6" s="6">
        <v>5</v>
      </c>
      <c r="B6" s="4" t="s">
        <v>100</v>
      </c>
      <c r="C6">
        <f>COUNTIF('Paslaugų sąrašas'!H3:H2561,5)</f>
        <v>2</v>
      </c>
    </row>
    <row r="7" spans="1:3">
      <c r="A7" s="6">
        <v>6</v>
      </c>
      <c r="B7" s="4" t="s">
        <v>101</v>
      </c>
      <c r="C7">
        <f>COUNTIF('Paslaugų sąrašas'!H3:H2561,6)</f>
        <v>43</v>
      </c>
    </row>
    <row r="8" spans="1:3">
      <c r="A8" s="6">
        <v>7</v>
      </c>
      <c r="B8" s="4" t="s">
        <v>102</v>
      </c>
      <c r="C8">
        <f>COUNTIF('Paslaugų sąrašas'!H3:H2561,7)</f>
        <v>25</v>
      </c>
    </row>
    <row r="9" spans="1:3">
      <c r="A9" s="6">
        <v>8</v>
      </c>
      <c r="B9" s="4" t="s">
        <v>103</v>
      </c>
      <c r="C9">
        <f>COUNTIF('Paslaugų sąrašas'!H3:H2561,8)</f>
        <v>15</v>
      </c>
    </row>
    <row r="10" spans="1:3">
      <c r="A10" s="6">
        <v>9</v>
      </c>
      <c r="B10" s="4" t="s">
        <v>104</v>
      </c>
      <c r="C10">
        <f>COUNTIF('Paslaugų sąrašas'!H3:H2561,9)</f>
        <v>17</v>
      </c>
    </row>
    <row r="11" spans="1:3">
      <c r="A11" s="6">
        <v>10</v>
      </c>
      <c r="B11" s="4" t="s">
        <v>105</v>
      </c>
      <c r="C11">
        <f>COUNTIF('Paslaugų sąrašas'!H3:H2561,10)</f>
        <v>7</v>
      </c>
    </row>
    <row r="12" spans="1:3">
      <c r="A12" s="6">
        <v>11</v>
      </c>
      <c r="B12" s="4" t="s">
        <v>106</v>
      </c>
      <c r="C12">
        <f>COUNTIF('Paslaugų sąrašas'!H3:H2561,11)</f>
        <v>72</v>
      </c>
    </row>
    <row r="13" spans="1:3">
      <c r="A13" s="6">
        <v>12</v>
      </c>
      <c r="B13" s="4" t="s">
        <v>107</v>
      </c>
      <c r="C13">
        <f>COUNTIF('Paslaugų sąrašas'!H3:H2561,12)</f>
        <v>53</v>
      </c>
    </row>
    <row r="14" spans="1:3">
      <c r="A14" s="6">
        <v>13</v>
      </c>
      <c r="B14" s="4" t="s">
        <v>108</v>
      </c>
      <c r="C14">
        <f>COUNTIF('Paslaugų sąrašas'!H3:H2561,13)</f>
        <v>37</v>
      </c>
    </row>
    <row r="15" spans="1:3">
      <c r="A15" s="6">
        <v>14</v>
      </c>
      <c r="B15" s="4" t="s">
        <v>109</v>
      </c>
      <c r="C15">
        <f>COUNTIF('Paslaugų sąrašas'!H3:H2561,14)</f>
        <v>36</v>
      </c>
    </row>
    <row r="16" spans="1:3">
      <c r="A16" s="6">
        <v>15</v>
      </c>
      <c r="B16" s="4" t="s">
        <v>110</v>
      </c>
      <c r="C16">
        <f>COUNTIF('Paslaugų sąrašas'!H3:H2561,15)</f>
        <v>19</v>
      </c>
    </row>
    <row r="17" spans="1:3">
      <c r="A17" s="6">
        <v>16</v>
      </c>
      <c r="B17" s="4" t="s">
        <v>111</v>
      </c>
      <c r="C17">
        <f>COUNTIF('Paslaugų sąrašas'!H3:H2561,16)</f>
        <v>42</v>
      </c>
    </row>
    <row r="18" spans="1:3">
      <c r="A18" s="6">
        <v>17</v>
      </c>
      <c r="B18" s="4" t="s">
        <v>112</v>
      </c>
      <c r="C18">
        <f>COUNTIF('Paslaugų sąrašas'!H3:H2561,17)</f>
        <v>81</v>
      </c>
    </row>
    <row r="19" spans="1:3">
      <c r="A19" s="6">
        <v>18</v>
      </c>
      <c r="B19" s="4" t="s">
        <v>113</v>
      </c>
      <c r="C19">
        <f>COUNTIF('Paslaugų sąrašas'!H3:H2561,18)</f>
        <v>179</v>
      </c>
    </row>
    <row r="20" spans="1:3">
      <c r="A20" s="6">
        <v>19</v>
      </c>
      <c r="B20" s="4" t="s">
        <v>114</v>
      </c>
      <c r="C20">
        <f>COUNTIF('Paslaugų sąrašas'!H3:H2561,19)</f>
        <v>187</v>
      </c>
    </row>
    <row r="21" spans="1:3">
      <c r="A21" s="6">
        <v>20</v>
      </c>
      <c r="B21" s="17" t="s">
        <v>115</v>
      </c>
      <c r="C21">
        <f>COUNTIF('Paslaugų sąrašas'!H3:H2561,20)</f>
        <v>149</v>
      </c>
    </row>
    <row r="22" spans="1:3">
      <c r="A22" s="6">
        <v>21</v>
      </c>
      <c r="B22" s="4" t="s">
        <v>116</v>
      </c>
      <c r="C22">
        <f>COUNTIF('Paslaugų sąrašas'!H3:H2561,21)</f>
        <v>14</v>
      </c>
    </row>
    <row r="23" spans="1:3">
      <c r="A23" s="6">
        <v>22</v>
      </c>
      <c r="B23" s="4" t="s">
        <v>117</v>
      </c>
      <c r="C23">
        <f>COUNTIF('Paslaugų sąrašas'!H3:H2561,22)</f>
        <v>625</v>
      </c>
    </row>
    <row r="24" spans="1:3">
      <c r="A24" s="6">
        <v>23</v>
      </c>
      <c r="B24" s="4" t="s">
        <v>118</v>
      </c>
      <c r="C24">
        <f>COUNTIF('Paslaugų sąrašas'!H3:H2561,23)</f>
        <v>44</v>
      </c>
    </row>
    <row r="25" spans="1:3">
      <c r="A25" s="6">
        <v>24</v>
      </c>
      <c r="B25" s="4" t="s">
        <v>119</v>
      </c>
      <c r="C25">
        <f>COUNTIF('Paslaugų sąrašas'!H3:H2561,24)</f>
        <v>72</v>
      </c>
    </row>
    <row r="26" spans="1:3">
      <c r="A26" s="6">
        <v>25</v>
      </c>
      <c r="B26" s="4" t="s">
        <v>120</v>
      </c>
      <c r="C26">
        <f>COUNTIF('Paslaugų sąrašas'!H3:H2561,25)</f>
        <v>11</v>
      </c>
    </row>
    <row r="27" spans="1:3">
      <c r="A27" s="6">
        <v>26</v>
      </c>
      <c r="B27" s="4" t="s">
        <v>121</v>
      </c>
      <c r="C27">
        <f>COUNTIF('Paslaugų sąrašas'!H3:H2561,26)</f>
        <v>18</v>
      </c>
    </row>
    <row r="28" spans="1:3">
      <c r="A28" s="6">
        <v>27</v>
      </c>
      <c r="B28" s="4" t="s">
        <v>122</v>
      </c>
      <c r="C28">
        <f>COUNTIF('Paslaugų sąrašas'!H3:H2561,27)</f>
        <v>3</v>
      </c>
    </row>
    <row r="29" spans="1:3">
      <c r="A29" s="6">
        <v>28</v>
      </c>
      <c r="B29" s="4" t="s">
        <v>123</v>
      </c>
      <c r="C29">
        <f>COUNTIF('Paslaugų sąrašas'!H3:H2561,28)</f>
        <v>9</v>
      </c>
    </row>
    <row r="30" spans="1:3">
      <c r="A30" s="16">
        <v>29</v>
      </c>
      <c r="B30" s="4" t="s">
        <v>124</v>
      </c>
      <c r="C30">
        <f>COUNTIF('Paslaugų sąrašas'!H3:H2561,29)</f>
        <v>8</v>
      </c>
    </row>
    <row r="31" spans="1:3">
      <c r="A31" s="16">
        <v>30</v>
      </c>
      <c r="B31" s="4" t="s">
        <v>125</v>
      </c>
      <c r="C31">
        <f>COUNTIF('Paslaugų sąrašas'!H3:H2561,30)</f>
        <v>19</v>
      </c>
    </row>
    <row r="32" spans="1:3">
      <c r="A32" s="16">
        <v>31</v>
      </c>
      <c r="B32" s="15" t="s">
        <v>126</v>
      </c>
      <c r="C32">
        <f>COUNTIF('Paslaugų sąrašas'!H3:H2561,31)</f>
        <v>154</v>
      </c>
    </row>
    <row r="33" spans="1:3">
      <c r="A33" s="16">
        <v>32</v>
      </c>
      <c r="B33" s="15" t="s">
        <v>127</v>
      </c>
      <c r="C33">
        <f>COUNTIF('Paslaugų sąrašas'!H3:H2561,32)</f>
        <v>156</v>
      </c>
    </row>
    <row r="34" spans="1:3">
      <c r="A34" s="16">
        <v>33</v>
      </c>
      <c r="B34" s="4" t="s">
        <v>128</v>
      </c>
      <c r="C34">
        <f>COUNTIF('Paslaugų sąrašas'!H3:H2561,33)</f>
        <v>371</v>
      </c>
    </row>
    <row r="35" spans="1:3">
      <c r="A35" s="16">
        <v>34</v>
      </c>
      <c r="B35" s="4" t="s">
        <v>181</v>
      </c>
      <c r="C35">
        <f>COUNTIF('Paslaugų sąrašas'!H3:H2561,34)</f>
        <v>3</v>
      </c>
    </row>
    <row r="36" spans="1:3">
      <c r="A36" s="16">
        <v>35</v>
      </c>
      <c r="B36" s="4" t="s">
        <v>334</v>
      </c>
      <c r="C36">
        <f>COUNTIF('Paslaugų sąrašas'!H3:H2561,35)</f>
        <v>26</v>
      </c>
    </row>
    <row r="37" spans="1:3">
      <c r="A37" s="16">
        <v>36</v>
      </c>
      <c r="B37" s="4" t="s">
        <v>335</v>
      </c>
      <c r="C37">
        <f>COUNTIF('Paslaugų sąrašas'!H3:H2561,36)</f>
        <v>2</v>
      </c>
    </row>
    <row r="38" spans="1:3">
      <c r="A38" s="16">
        <v>37</v>
      </c>
      <c r="B38" s="4" t="s">
        <v>409</v>
      </c>
      <c r="C38">
        <f>COUNTIF('Paslaugų sąrašas'!H3:H2561,37)</f>
        <v>3</v>
      </c>
    </row>
    <row r="39" spans="1:3">
      <c r="A39" s="16">
        <v>38</v>
      </c>
      <c r="B39" s="4"/>
      <c r="C39" s="164">
        <f>SUM(C2:C38)</f>
        <v>2559</v>
      </c>
    </row>
    <row r="40" spans="1:3">
      <c r="A40" s="16">
        <v>39</v>
      </c>
      <c r="B40" s="4"/>
    </row>
    <row r="41" spans="1:3">
      <c r="A41" s="16">
        <v>40</v>
      </c>
      <c r="B41" s="4"/>
    </row>
    <row r="42" spans="1:3">
      <c r="A42" s="16">
        <v>41</v>
      </c>
      <c r="B42" s="4"/>
    </row>
    <row r="43" spans="1:3">
      <c r="A43" s="16">
        <v>42</v>
      </c>
      <c r="B43" s="4"/>
    </row>
    <row r="44" spans="1:3">
      <c r="A44" s="16">
        <v>43</v>
      </c>
      <c r="B44" s="4"/>
    </row>
    <row r="45" spans="1:3">
      <c r="A45" s="16">
        <v>44</v>
      </c>
      <c r="B45" s="4"/>
    </row>
    <row r="46" spans="1:3">
      <c r="A46" s="16">
        <v>45</v>
      </c>
      <c r="B46" s="4"/>
    </row>
    <row r="47" spans="1:3">
      <c r="A47" s="16">
        <v>46</v>
      </c>
      <c r="B47" s="4"/>
    </row>
    <row r="48" spans="1:3">
      <c r="A48" s="16">
        <v>47</v>
      </c>
      <c r="B48" s="4"/>
    </row>
    <row r="49" spans="1:2">
      <c r="A49" s="16">
        <v>48</v>
      </c>
      <c r="B49" s="4"/>
    </row>
    <row r="50" spans="1:2">
      <c r="A50" s="16">
        <v>49</v>
      </c>
      <c r="B50" s="4"/>
    </row>
    <row r="51" spans="1:2">
      <c r="A51" s="16">
        <v>50</v>
      </c>
      <c r="B51" s="4"/>
    </row>
    <row r="52" spans="1:2">
      <c r="A52" s="16">
        <v>51</v>
      </c>
      <c r="B52" s="4"/>
    </row>
    <row r="53" spans="1:2">
      <c r="A53" s="16">
        <v>52</v>
      </c>
      <c r="B53" s="4"/>
    </row>
    <row r="54" spans="1:2">
      <c r="A54" s="16">
        <v>53</v>
      </c>
      <c r="B54" s="4"/>
    </row>
    <row r="55" spans="1:2">
      <c r="A55" s="16">
        <v>54</v>
      </c>
      <c r="B55" s="4"/>
    </row>
    <row r="56" spans="1:2">
      <c r="A56" s="16">
        <v>55</v>
      </c>
      <c r="B56" s="4"/>
    </row>
    <row r="57" spans="1:2">
      <c r="A57" s="16">
        <v>56</v>
      </c>
      <c r="B57" s="4"/>
    </row>
    <row r="58" spans="1:2">
      <c r="A58" s="16">
        <v>57</v>
      </c>
      <c r="B58" s="4"/>
    </row>
    <row r="59" spans="1:2">
      <c r="A59" s="16">
        <v>58</v>
      </c>
      <c r="B59" s="4"/>
    </row>
    <row r="60" spans="1:2">
      <c r="A60" s="16">
        <v>59</v>
      </c>
      <c r="B60" s="4"/>
    </row>
    <row r="61" spans="1:2">
      <c r="A61" s="16">
        <v>60</v>
      </c>
      <c r="B61" s="4"/>
    </row>
    <row r="62" spans="1:2">
      <c r="A62" s="16">
        <v>61</v>
      </c>
      <c r="B62" s="4"/>
    </row>
    <row r="63" spans="1:2">
      <c r="A63" s="16">
        <v>62</v>
      </c>
      <c r="B63" s="4"/>
    </row>
    <row r="64" spans="1:2">
      <c r="A64" s="16">
        <v>63</v>
      </c>
      <c r="B64" s="4"/>
    </row>
    <row r="65" spans="1:2">
      <c r="A65" s="16">
        <v>64</v>
      </c>
      <c r="B65" s="4"/>
    </row>
    <row r="66" spans="1:2">
      <c r="A66" s="16">
        <v>65</v>
      </c>
      <c r="B66" s="4"/>
    </row>
    <row r="67" spans="1:2">
      <c r="A67" s="16">
        <v>66</v>
      </c>
      <c r="B67" s="4"/>
    </row>
    <row r="68" spans="1:2">
      <c r="A68" s="16">
        <v>67</v>
      </c>
      <c r="B68" s="4"/>
    </row>
    <row r="69" spans="1:2">
      <c r="A69" s="16">
        <v>68</v>
      </c>
      <c r="B69" s="4"/>
    </row>
    <row r="70" spans="1:2">
      <c r="A70" s="16">
        <v>69</v>
      </c>
      <c r="B70" s="4"/>
    </row>
    <row r="71" spans="1:2">
      <c r="A71" s="16">
        <v>70</v>
      </c>
      <c r="B71" s="4"/>
    </row>
    <row r="72" spans="1:2">
      <c r="A72" s="14"/>
    </row>
    <row r="73" spans="1:2">
      <c r="A73" s="14"/>
    </row>
    <row r="74" spans="1:2">
      <c r="A74" s="14"/>
    </row>
    <row r="75" spans="1:2">
      <c r="A75" s="14"/>
    </row>
    <row r="76" spans="1:2">
      <c r="A76" s="14"/>
    </row>
    <row r="77" spans="1:2">
      <c r="A77" s="14"/>
    </row>
    <row r="78" spans="1:2">
      <c r="A78" s="14"/>
    </row>
    <row r="79" spans="1:2">
      <c r="A79" s="14"/>
    </row>
    <row r="80" spans="1:2">
      <c r="A80" s="14"/>
    </row>
    <row r="81" spans="1:1">
      <c r="A81" s="14"/>
    </row>
    <row r="82" spans="1:1">
      <c r="A82" s="14"/>
    </row>
    <row r="83" spans="1:1">
      <c r="A83" s="14"/>
    </row>
    <row r="84" spans="1:1">
      <c r="A84" s="14"/>
    </row>
    <row r="85" spans="1:1">
      <c r="A85" s="14"/>
    </row>
    <row r="86" spans="1:1">
      <c r="A86" s="14"/>
    </row>
    <row r="87" spans="1:1">
      <c r="A87" s="14"/>
    </row>
    <row r="88" spans="1:1">
      <c r="A88" s="14"/>
    </row>
    <row r="89" spans="1:1">
      <c r="A89" s="14"/>
    </row>
  </sheetData>
  <customSheetViews>
    <customSheetView guid="{C54E6531-7F6A-4B3F-B9FC-7C88588ABD61}" showGridLines="0" state="hidden" topLeftCell="A4">
      <selection activeCell="C39" sqref="C39"/>
      <pageMargins left="0.7" right="0.7" top="0.75" bottom="0.75" header="0.3" footer="0.3"/>
      <pageSetup paperSize="9" orientation="portrait" horizontalDpi="4294967292" verticalDpi="4294967292" r:id="rId1"/>
    </customSheetView>
    <customSheetView guid="{BE3D19A9-D786-4023-ABCA-EBDEE30FDB06}" showGridLines="0" state="hidden" topLeftCell="A4">
      <selection activeCell="C39" sqref="C39"/>
      <pageMargins left="0.7" right="0.7" top="0.75" bottom="0.75" header="0.3" footer="0.3"/>
      <pageSetup paperSize="9" orientation="portrait" horizontalDpi="4294967292" verticalDpi="4294967292" r:id="rId2"/>
    </customSheetView>
  </customSheetViews>
  <pageMargins left="0.7" right="0.7" top="0.75" bottom="0.75" header="0.3" footer="0.3"/>
  <pageSetup paperSize="9" orientation="portrait" horizontalDpi="4294967292" verticalDpi="4294967292" r:id="rId3"/>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D61"/>
  <sheetViews>
    <sheetView showGridLines="0" topLeftCell="A16" workbookViewId="0">
      <selection activeCell="B56" sqref="B56"/>
    </sheetView>
  </sheetViews>
  <sheetFormatPr defaultColWidth="8.85546875" defaultRowHeight="15"/>
  <cols>
    <col min="1" max="1" width="14.85546875" customWidth="1"/>
    <col min="2" max="2" width="54.28515625" style="1" customWidth="1"/>
    <col min="3" max="3" width="102.140625" style="1" customWidth="1"/>
    <col min="4" max="4" width="24.85546875" style="1" customWidth="1"/>
  </cols>
  <sheetData>
    <row r="1" spans="1:4" ht="26.1" customHeight="1">
      <c r="A1" s="8" t="s">
        <v>66</v>
      </c>
      <c r="B1" s="7" t="s">
        <v>1</v>
      </c>
      <c r="C1" s="7" t="s">
        <v>2</v>
      </c>
      <c r="D1" s="7" t="s">
        <v>3</v>
      </c>
    </row>
    <row r="2" spans="1:4">
      <c r="A2" s="9" t="s">
        <v>0</v>
      </c>
      <c r="B2" s="10" t="s">
        <v>70</v>
      </c>
      <c r="C2" s="10" t="s">
        <v>76</v>
      </c>
      <c r="D2" s="10" t="s">
        <v>69</v>
      </c>
    </row>
    <row r="3" spans="1:4">
      <c r="A3" s="9" t="s">
        <v>6</v>
      </c>
      <c r="B3" s="10" t="s">
        <v>70</v>
      </c>
      <c r="C3" s="10" t="s">
        <v>76</v>
      </c>
      <c r="D3" s="10" t="s">
        <v>129</v>
      </c>
    </row>
    <row r="4" spans="1:4">
      <c r="A4" s="9" t="s">
        <v>7</v>
      </c>
      <c r="B4" s="10" t="s">
        <v>70</v>
      </c>
      <c r="C4" s="10" t="s">
        <v>76</v>
      </c>
      <c r="D4" s="10" t="s">
        <v>130</v>
      </c>
    </row>
    <row r="5" spans="1:4">
      <c r="A5" s="9" t="s">
        <v>8</v>
      </c>
      <c r="B5" s="10" t="s">
        <v>70</v>
      </c>
      <c r="C5" s="10" t="s">
        <v>77</v>
      </c>
      <c r="D5" s="10" t="s">
        <v>69</v>
      </c>
    </row>
    <row r="6" spans="1:4">
      <c r="A6" s="9" t="s">
        <v>9</v>
      </c>
      <c r="B6" s="10" t="s">
        <v>70</v>
      </c>
      <c r="C6" s="10" t="s">
        <v>77</v>
      </c>
      <c r="D6" s="10" t="s">
        <v>129</v>
      </c>
    </row>
    <row r="7" spans="1:4">
      <c r="A7" s="9" t="s">
        <v>10</v>
      </c>
      <c r="B7" s="10" t="s">
        <v>70</v>
      </c>
      <c r="C7" s="10" t="s">
        <v>77</v>
      </c>
      <c r="D7" s="10" t="s">
        <v>130</v>
      </c>
    </row>
    <row r="8" spans="1:4">
      <c r="A8" s="9" t="s">
        <v>12</v>
      </c>
      <c r="B8" s="10" t="s">
        <v>70</v>
      </c>
      <c r="C8" s="10" t="s">
        <v>78</v>
      </c>
      <c r="D8" s="10" t="s">
        <v>69</v>
      </c>
    </row>
    <row r="9" spans="1:4">
      <c r="A9" s="9" t="s">
        <v>13</v>
      </c>
      <c r="B9" s="10" t="s">
        <v>70</v>
      </c>
      <c r="C9" s="10" t="s">
        <v>78</v>
      </c>
      <c r="D9" s="10" t="s">
        <v>129</v>
      </c>
    </row>
    <row r="10" spans="1:4">
      <c r="A10" s="9" t="s">
        <v>14</v>
      </c>
      <c r="B10" s="10" t="s">
        <v>70</v>
      </c>
      <c r="C10" s="10" t="s">
        <v>78</v>
      </c>
      <c r="D10" s="10" t="s">
        <v>130</v>
      </c>
    </row>
    <row r="11" spans="1:4">
      <c r="A11" s="9" t="s">
        <v>15</v>
      </c>
      <c r="B11" s="10" t="s">
        <v>70</v>
      </c>
      <c r="C11" s="10" t="s">
        <v>79</v>
      </c>
      <c r="D11" s="10" t="s">
        <v>69</v>
      </c>
    </row>
    <row r="12" spans="1:4">
      <c r="A12" s="9" t="s">
        <v>16</v>
      </c>
      <c r="B12" s="10" t="s">
        <v>70</v>
      </c>
      <c r="C12" s="10" t="s">
        <v>79</v>
      </c>
      <c r="D12" s="10" t="s">
        <v>129</v>
      </c>
    </row>
    <row r="13" spans="1:4">
      <c r="A13" s="9" t="s">
        <v>17</v>
      </c>
      <c r="B13" s="10" t="s">
        <v>70</v>
      </c>
      <c r="C13" s="10" t="s">
        <v>79</v>
      </c>
      <c r="D13" s="10" t="s">
        <v>130</v>
      </c>
    </row>
    <row r="14" spans="1:4">
      <c r="A14" s="9" t="s">
        <v>18</v>
      </c>
      <c r="B14" s="10" t="s">
        <v>71</v>
      </c>
      <c r="C14" s="10" t="s">
        <v>80</v>
      </c>
      <c r="D14" s="10" t="s">
        <v>69</v>
      </c>
    </row>
    <row r="15" spans="1:4">
      <c r="A15" s="9" t="s">
        <v>19</v>
      </c>
      <c r="B15" s="10" t="s">
        <v>71</v>
      </c>
      <c r="C15" s="10" t="s">
        <v>80</v>
      </c>
      <c r="D15" s="10" t="s">
        <v>129</v>
      </c>
    </row>
    <row r="16" spans="1:4">
      <c r="A16" s="9" t="s">
        <v>20</v>
      </c>
      <c r="B16" s="10" t="s">
        <v>71</v>
      </c>
      <c r="C16" s="10" t="s">
        <v>80</v>
      </c>
      <c r="D16" s="10" t="s">
        <v>130</v>
      </c>
    </row>
    <row r="17" spans="1:4">
      <c r="A17" s="9" t="s">
        <v>21</v>
      </c>
      <c r="B17" s="10" t="s">
        <v>71</v>
      </c>
      <c r="C17" s="10" t="s">
        <v>81</v>
      </c>
      <c r="D17" s="10" t="s">
        <v>69</v>
      </c>
    </row>
    <row r="18" spans="1:4">
      <c r="A18" s="9" t="s">
        <v>22</v>
      </c>
      <c r="B18" s="10" t="s">
        <v>71</v>
      </c>
      <c r="C18" s="10" t="s">
        <v>81</v>
      </c>
      <c r="D18" s="10" t="s">
        <v>129</v>
      </c>
    </row>
    <row r="19" spans="1:4">
      <c r="A19" s="9" t="s">
        <v>23</v>
      </c>
      <c r="B19" s="10" t="s">
        <v>71</v>
      </c>
      <c r="C19" s="10" t="s">
        <v>81</v>
      </c>
      <c r="D19" s="10" t="s">
        <v>130</v>
      </c>
    </row>
    <row r="20" spans="1:4">
      <c r="A20" s="9" t="s">
        <v>24</v>
      </c>
      <c r="B20" s="10" t="s">
        <v>71</v>
      </c>
      <c r="C20" s="10" t="s">
        <v>82</v>
      </c>
      <c r="D20" s="10" t="s">
        <v>69</v>
      </c>
    </row>
    <row r="21" spans="1:4">
      <c r="A21" s="9" t="s">
        <v>25</v>
      </c>
      <c r="B21" s="10" t="s">
        <v>71</v>
      </c>
      <c r="C21" s="10" t="s">
        <v>82</v>
      </c>
      <c r="D21" s="10" t="s">
        <v>129</v>
      </c>
    </row>
    <row r="22" spans="1:4">
      <c r="A22" s="9" t="s">
        <v>26</v>
      </c>
      <c r="B22" s="10" t="s">
        <v>71</v>
      </c>
      <c r="C22" s="10" t="s">
        <v>82</v>
      </c>
      <c r="D22" s="10" t="s">
        <v>130</v>
      </c>
    </row>
    <row r="23" spans="1:4">
      <c r="A23" s="9" t="s">
        <v>27</v>
      </c>
      <c r="B23" s="10" t="s">
        <v>72</v>
      </c>
      <c r="C23" s="10" t="s">
        <v>83</v>
      </c>
      <c r="D23" s="10" t="s">
        <v>69</v>
      </c>
    </row>
    <row r="24" spans="1:4">
      <c r="A24" s="9" t="s">
        <v>28</v>
      </c>
      <c r="B24" s="10" t="s">
        <v>72</v>
      </c>
      <c r="C24" s="10" t="s">
        <v>83</v>
      </c>
      <c r="D24" s="10" t="s">
        <v>129</v>
      </c>
    </row>
    <row r="25" spans="1:4">
      <c r="A25" s="9" t="s">
        <v>29</v>
      </c>
      <c r="B25" s="10" t="s">
        <v>72</v>
      </c>
      <c r="C25" s="10" t="s">
        <v>83</v>
      </c>
      <c r="D25" s="10" t="s">
        <v>130</v>
      </c>
    </row>
    <row r="26" spans="1:4">
      <c r="A26" s="9" t="s">
        <v>30</v>
      </c>
      <c r="B26" s="10" t="s">
        <v>72</v>
      </c>
      <c r="C26" s="10" t="s">
        <v>84</v>
      </c>
      <c r="D26" s="10" t="s">
        <v>69</v>
      </c>
    </row>
    <row r="27" spans="1:4">
      <c r="A27" s="9" t="s">
        <v>31</v>
      </c>
      <c r="B27" s="10" t="s">
        <v>72</v>
      </c>
      <c r="C27" s="10" t="s">
        <v>84</v>
      </c>
      <c r="D27" s="10" t="s">
        <v>129</v>
      </c>
    </row>
    <row r="28" spans="1:4">
      <c r="A28" s="9" t="s">
        <v>32</v>
      </c>
      <c r="B28" s="10" t="s">
        <v>72</v>
      </c>
      <c r="C28" s="10" t="s">
        <v>84</v>
      </c>
      <c r="D28" s="10" t="s">
        <v>130</v>
      </c>
    </row>
    <row r="29" spans="1:4">
      <c r="A29" s="9" t="s">
        <v>33</v>
      </c>
      <c r="B29" s="10" t="s">
        <v>72</v>
      </c>
      <c r="C29" s="10" t="s">
        <v>85</v>
      </c>
      <c r="D29" s="10" t="s">
        <v>69</v>
      </c>
    </row>
    <row r="30" spans="1:4">
      <c r="A30" s="9" t="s">
        <v>34</v>
      </c>
      <c r="B30" s="10" t="s">
        <v>72</v>
      </c>
      <c r="C30" s="10" t="s">
        <v>85</v>
      </c>
      <c r="D30" s="10" t="s">
        <v>129</v>
      </c>
    </row>
    <row r="31" spans="1:4">
      <c r="A31" s="9" t="s">
        <v>35</v>
      </c>
      <c r="B31" s="10" t="s">
        <v>72</v>
      </c>
      <c r="C31" s="10" t="s">
        <v>85</v>
      </c>
      <c r="D31" s="10" t="s">
        <v>130</v>
      </c>
    </row>
    <row r="32" spans="1:4">
      <c r="A32" s="9" t="s">
        <v>36</v>
      </c>
      <c r="B32" s="10" t="s">
        <v>73</v>
      </c>
      <c r="C32" s="10" t="s">
        <v>86</v>
      </c>
      <c r="D32" s="10" t="s">
        <v>69</v>
      </c>
    </row>
    <row r="33" spans="1:4">
      <c r="A33" s="9" t="s">
        <v>37</v>
      </c>
      <c r="B33" s="10" t="s">
        <v>73</v>
      </c>
      <c r="C33" s="10" t="s">
        <v>86</v>
      </c>
      <c r="D33" s="10" t="s">
        <v>129</v>
      </c>
    </row>
    <row r="34" spans="1:4">
      <c r="A34" s="9" t="s">
        <v>38</v>
      </c>
      <c r="B34" s="10" t="s">
        <v>73</v>
      </c>
      <c r="C34" s="10" t="s">
        <v>86</v>
      </c>
      <c r="D34" s="10" t="s">
        <v>130</v>
      </c>
    </row>
    <row r="35" spans="1:4">
      <c r="A35" s="9" t="s">
        <v>39</v>
      </c>
      <c r="B35" s="10" t="s">
        <v>73</v>
      </c>
      <c r="C35" s="10" t="s">
        <v>87</v>
      </c>
      <c r="D35" s="10" t="s">
        <v>69</v>
      </c>
    </row>
    <row r="36" spans="1:4">
      <c r="A36" s="9" t="s">
        <v>40</v>
      </c>
      <c r="B36" s="10" t="s">
        <v>73</v>
      </c>
      <c r="C36" s="10" t="s">
        <v>87</v>
      </c>
      <c r="D36" s="10" t="s">
        <v>129</v>
      </c>
    </row>
    <row r="37" spans="1:4">
      <c r="A37" s="9" t="s">
        <v>41</v>
      </c>
      <c r="B37" s="10" t="s">
        <v>73</v>
      </c>
      <c r="C37" s="10" t="s">
        <v>87</v>
      </c>
      <c r="D37" s="10" t="s">
        <v>130</v>
      </c>
    </row>
    <row r="38" spans="1:4">
      <c r="A38" s="9" t="s">
        <v>42</v>
      </c>
      <c r="B38" s="10" t="s">
        <v>73</v>
      </c>
      <c r="C38" s="10" t="s">
        <v>88</v>
      </c>
      <c r="D38" s="10" t="s">
        <v>69</v>
      </c>
    </row>
    <row r="39" spans="1:4">
      <c r="A39" s="9" t="s">
        <v>43</v>
      </c>
      <c r="B39" s="10" t="s">
        <v>73</v>
      </c>
      <c r="C39" s="10" t="s">
        <v>88</v>
      </c>
      <c r="D39" s="10" t="s">
        <v>129</v>
      </c>
    </row>
    <row r="40" spans="1:4">
      <c r="A40" s="9" t="s">
        <v>44</v>
      </c>
      <c r="B40" s="10" t="s">
        <v>73</v>
      </c>
      <c r="C40" s="10" t="s">
        <v>88</v>
      </c>
      <c r="D40" s="10" t="s">
        <v>130</v>
      </c>
    </row>
    <row r="41" spans="1:4">
      <c r="A41" s="9" t="s">
        <v>45</v>
      </c>
      <c r="B41" s="10" t="s">
        <v>73</v>
      </c>
      <c r="C41" s="10" t="s">
        <v>89</v>
      </c>
      <c r="D41" s="10" t="s">
        <v>69</v>
      </c>
    </row>
    <row r="42" spans="1:4">
      <c r="A42" s="9" t="s">
        <v>46</v>
      </c>
      <c r="B42" s="10" t="s">
        <v>73</v>
      </c>
      <c r="C42" s="10" t="s">
        <v>89</v>
      </c>
      <c r="D42" s="10" t="s">
        <v>129</v>
      </c>
    </row>
    <row r="43" spans="1:4">
      <c r="A43" s="9" t="s">
        <v>47</v>
      </c>
      <c r="B43" s="10" t="s">
        <v>73</v>
      </c>
      <c r="C43" s="10" t="s">
        <v>89</v>
      </c>
      <c r="D43" s="10" t="s">
        <v>130</v>
      </c>
    </row>
    <row r="44" spans="1:4">
      <c r="A44" s="9" t="s">
        <v>48</v>
      </c>
      <c r="B44" s="10" t="s">
        <v>74</v>
      </c>
      <c r="C44" s="10" t="s">
        <v>90</v>
      </c>
      <c r="D44" s="10" t="s">
        <v>69</v>
      </c>
    </row>
    <row r="45" spans="1:4">
      <c r="A45" s="9" t="s">
        <v>49</v>
      </c>
      <c r="B45" s="10" t="s">
        <v>74</v>
      </c>
      <c r="C45" s="10" t="s">
        <v>90</v>
      </c>
      <c r="D45" s="10" t="s">
        <v>129</v>
      </c>
    </row>
    <row r="46" spans="1:4">
      <c r="A46" s="9" t="s">
        <v>50</v>
      </c>
      <c r="B46" s="10" t="s">
        <v>74</v>
      </c>
      <c r="C46" s="10" t="s">
        <v>90</v>
      </c>
      <c r="D46" s="10" t="s">
        <v>130</v>
      </c>
    </row>
    <row r="47" spans="1:4">
      <c r="A47" s="9" t="s">
        <v>51</v>
      </c>
      <c r="B47" s="10" t="s">
        <v>74</v>
      </c>
      <c r="C47" s="10" t="s">
        <v>91</v>
      </c>
      <c r="D47" s="10" t="s">
        <v>69</v>
      </c>
    </row>
    <row r="48" spans="1:4">
      <c r="A48" s="9" t="s">
        <v>52</v>
      </c>
      <c r="B48" s="10" t="s">
        <v>74</v>
      </c>
      <c r="C48" s="10" t="s">
        <v>91</v>
      </c>
      <c r="D48" s="10" t="s">
        <v>129</v>
      </c>
    </row>
    <row r="49" spans="1:4">
      <c r="A49" s="9" t="s">
        <v>53</v>
      </c>
      <c r="B49" s="10" t="s">
        <v>74</v>
      </c>
      <c r="C49" s="10" t="s">
        <v>91</v>
      </c>
      <c r="D49" s="10" t="s">
        <v>130</v>
      </c>
    </row>
    <row r="50" spans="1:4">
      <c r="A50" s="9" t="s">
        <v>54</v>
      </c>
      <c r="B50" s="10" t="s">
        <v>74</v>
      </c>
      <c r="C50" s="10" t="s">
        <v>92</v>
      </c>
      <c r="D50" s="10" t="s">
        <v>69</v>
      </c>
    </row>
    <row r="51" spans="1:4">
      <c r="A51" s="9" t="s">
        <v>55</v>
      </c>
      <c r="B51" s="10" t="s">
        <v>74</v>
      </c>
      <c r="C51" s="10" t="s">
        <v>92</v>
      </c>
      <c r="D51" s="10" t="s">
        <v>129</v>
      </c>
    </row>
    <row r="52" spans="1:4">
      <c r="A52" s="9" t="s">
        <v>56</v>
      </c>
      <c r="B52" s="10" t="s">
        <v>74</v>
      </c>
      <c r="C52" s="10" t="s">
        <v>92</v>
      </c>
      <c r="D52" s="10" t="s">
        <v>130</v>
      </c>
    </row>
    <row r="53" spans="1:4">
      <c r="A53" s="9" t="s">
        <v>57</v>
      </c>
      <c r="B53" s="10" t="s">
        <v>74</v>
      </c>
      <c r="C53" s="10" t="s">
        <v>93</v>
      </c>
      <c r="D53" s="10" t="s">
        <v>69</v>
      </c>
    </row>
    <row r="54" spans="1:4">
      <c r="A54" s="9" t="s">
        <v>58</v>
      </c>
      <c r="B54" s="10" t="s">
        <v>74</v>
      </c>
      <c r="C54" s="10" t="s">
        <v>93</v>
      </c>
      <c r="D54" s="10" t="s">
        <v>129</v>
      </c>
    </row>
    <row r="55" spans="1:4">
      <c r="A55" s="9" t="s">
        <v>59</v>
      </c>
      <c r="B55" s="10" t="s">
        <v>74</v>
      </c>
      <c r="C55" s="10" t="s">
        <v>93</v>
      </c>
      <c r="D55" s="10" t="s">
        <v>130</v>
      </c>
    </row>
    <row r="56" spans="1:4">
      <c r="A56" s="9" t="s">
        <v>60</v>
      </c>
      <c r="B56" s="10" t="s">
        <v>75</v>
      </c>
      <c r="C56" s="10" t="s">
        <v>94</v>
      </c>
      <c r="D56" s="10" t="s">
        <v>69</v>
      </c>
    </row>
    <row r="57" spans="1:4">
      <c r="A57" s="9" t="s">
        <v>61</v>
      </c>
      <c r="B57" s="10" t="s">
        <v>75</v>
      </c>
      <c r="C57" s="10" t="s">
        <v>94</v>
      </c>
      <c r="D57" s="10" t="s">
        <v>129</v>
      </c>
    </row>
    <row r="58" spans="1:4">
      <c r="A58" s="9" t="s">
        <v>62</v>
      </c>
      <c r="B58" s="10" t="s">
        <v>75</v>
      </c>
      <c r="C58" s="10" t="s">
        <v>94</v>
      </c>
      <c r="D58" s="10" t="s">
        <v>130</v>
      </c>
    </row>
    <row r="59" spans="1:4">
      <c r="A59" s="9" t="s">
        <v>63</v>
      </c>
      <c r="B59" s="10" t="s">
        <v>75</v>
      </c>
      <c r="C59" s="10" t="s">
        <v>95</v>
      </c>
      <c r="D59" s="10" t="s">
        <v>69</v>
      </c>
    </row>
    <row r="60" spans="1:4">
      <c r="A60" s="9" t="s">
        <v>64</v>
      </c>
      <c r="B60" s="10" t="s">
        <v>75</v>
      </c>
      <c r="C60" s="10" t="s">
        <v>95</v>
      </c>
      <c r="D60" s="10" t="s">
        <v>129</v>
      </c>
    </row>
    <row r="61" spans="1:4">
      <c r="A61" s="9" t="s">
        <v>65</v>
      </c>
      <c r="B61" s="10" t="s">
        <v>75</v>
      </c>
      <c r="C61" s="10" t="s">
        <v>95</v>
      </c>
      <c r="D61" s="10" t="s">
        <v>130</v>
      </c>
    </row>
  </sheetData>
  <customSheetViews>
    <customSheetView guid="{C54E6531-7F6A-4B3F-B9FC-7C88588ABD61}" showGridLines="0" fitToPage="1" state="hidden" topLeftCell="A16">
      <selection activeCell="B56" sqref="B56"/>
      <pageMargins left="0.25" right="0.25" top="0.75" bottom="0.75" header="0.3" footer="0.3"/>
      <pageSetup paperSize="9" scale="72" fitToHeight="0" orientation="landscape" horizontalDpi="4294967292" verticalDpi="4294967292" r:id="rId1"/>
    </customSheetView>
    <customSheetView guid="{BE3D19A9-D786-4023-ABCA-EBDEE30FDB06}" showGridLines="0" fitToPage="1" state="hidden" topLeftCell="A16">
      <selection activeCell="B56" sqref="B56"/>
      <pageMargins left="0.25" right="0.25" top="0.75" bottom="0.75" header="0.3" footer="0.3"/>
      <pageSetup paperSize="9" scale="72" fitToHeight="0" orientation="landscape" horizontalDpi="4294967292" verticalDpi="4294967292" r:id="rId2"/>
    </customSheetView>
  </customSheetViews>
  <pageMargins left="0.25" right="0.25" top="0.75" bottom="0.75" header="0.3" footer="0.3"/>
  <pageSetup paperSize="9" scale="72" fitToHeight="0" orientation="landscape" horizontalDpi="4294967292" verticalDpi="4294967292" r:id="rId3"/>
</worksheet>
</file>

<file path=xl/worksheets/wsSortMap1.xml><?xml version="1.0" encoding="utf-8"?>
<worksheetSortMap xmlns="http://schemas.microsoft.com/office/excel/2006/main">
  <rowSortMap ref="A3:XFD2561" count="2558">
    <row newVal="2" oldVal="1234"/>
    <row newVal="3" oldVal="1232"/>
    <row newVal="4" oldVal="971"/>
    <row newVal="5" oldVal="992"/>
    <row newVal="6" oldVal="1236"/>
    <row newVal="7" oldVal="996"/>
    <row newVal="8" oldVal="1000"/>
    <row newVal="9" oldVal="1298"/>
    <row newVal="10" oldVal="1244"/>
    <row newVal="11" oldVal="1243"/>
    <row newVal="12" oldVal="1242"/>
    <row newVal="13" oldVal="985"/>
    <row newVal="14" oldVal="1004"/>
    <row newVal="15" oldVal="979"/>
    <row newVal="16" oldVal="1003"/>
    <row newVal="17" oldVal="1006"/>
    <row newVal="18" oldVal="986"/>
    <row newVal="19" oldVal="980"/>
    <row newVal="20" oldVal="972"/>
    <row newVal="21" oldVal="1001"/>
    <row newVal="22" oldVal="1246"/>
    <row newVal="23" oldVal="1290"/>
    <row newVal="24" oldVal="1250"/>
    <row newVal="25" oldVal="1241"/>
    <row newVal="26" oldVal="1302"/>
    <row newVal="27" oldVal="968"/>
    <row newVal="28" oldVal="1245"/>
    <row newVal="29" oldVal="990"/>
    <row newVal="30" oldVal="1247"/>
    <row newVal="31" oldVal="989"/>
    <row newVal="32" oldVal="999"/>
    <row newVal="33" oldVal="1231"/>
    <row newVal="34" oldVal="1252"/>
    <row newVal="35" oldVal="1251"/>
    <row newVal="36" oldVal="1237"/>
    <row newVal="37" oldVal="1235"/>
    <row newVal="38" oldVal="1239"/>
    <row newVal="39" oldVal="1240"/>
    <row newVal="40" oldVal="1249"/>
    <row newVal="41" oldVal="1248"/>
    <row newVal="42" oldVal="1238"/>
    <row newVal="43" oldVal="1233"/>
    <row newVal="44" oldVal="1005"/>
    <row newVal="45" oldVal="987"/>
    <row newVal="46" oldVal="1257"/>
    <row newVal="47" oldVal="1011"/>
    <row newVal="48" oldVal="813"/>
    <row newVal="49" oldVal="977"/>
    <row newVal="50" oldVal="1260"/>
    <row newVal="51" oldVal="1259"/>
    <row newVal="52" oldVal="981"/>
    <row newVal="53" oldVal="1255"/>
    <row newVal="54" oldVal="1256"/>
    <row newVal="55" oldVal="1261"/>
    <row newVal="56" oldVal="1270"/>
    <row newVal="57" oldVal="804"/>
    <row newVal="58" oldVal="1254"/>
    <row newVal="59" oldVal="1258"/>
    <row newVal="60" oldVal="1263"/>
    <row newVal="61" oldVal="1007"/>
    <row newVal="62" oldVal="1262"/>
    <row newVal="63" oldVal="1009"/>
    <row newVal="64" oldVal="1253"/>
    <row newVal="65" oldVal="1210"/>
    <row newVal="66" oldVal="1267"/>
    <row newVal="67" oldVal="982"/>
    <row newVal="68" oldVal="1265"/>
    <row newVal="69" oldVal="1010"/>
    <row newVal="70" oldVal="1264"/>
    <row newVal="71" oldVal="973"/>
    <row newVal="72" oldVal="967"/>
    <row newVal="73" oldVal="1266"/>
    <row newVal="74" oldVal="1268"/>
    <row newVal="75" oldVal="976"/>
    <row newVal="76" oldVal="975"/>
    <row newVal="77" oldVal="1269"/>
    <row newVal="78" oldVal="1221"/>
    <row newVal="79" oldVal="1225"/>
    <row newVal="80" oldVal="1217"/>
    <row newVal="81" oldVal="1002"/>
    <row newVal="82" oldVal="1220"/>
    <row newVal="83" oldVal="984"/>
    <row newVal="84" oldVal="1216"/>
    <row newVal="85" oldVal="1222"/>
    <row newVal="86" oldVal="1228"/>
    <row newVal="87" oldVal="966"/>
    <row newVal="88" oldVal="1218"/>
    <row newVal="89" oldVal="1219"/>
    <row newVal="90" oldVal="1230"/>
    <row newVal="91" oldVal="1229"/>
    <row newVal="92" oldVal="1224"/>
    <row newVal="93" oldVal="1223"/>
    <row newVal="94" oldVal="1226"/>
    <row newVal="95" oldVal="1212"/>
    <row newVal="96" oldVal="1227"/>
    <row newVal="97" oldVal="1282"/>
    <row newVal="98" oldVal="1214"/>
    <row newVal="99" oldVal="1215"/>
    <row newVal="100" oldVal="965"/>
    <row newVal="101" oldVal="1213"/>
    <row newVal="102" oldVal="1008"/>
    <row newVal="103" oldVal="995"/>
    <row newVal="104" oldVal="1317"/>
    <row newVal="105" oldVal="1313"/>
    <row newVal="106" oldVal="1311"/>
    <row newVal="107" oldVal="1308"/>
    <row newVal="108" oldVal="1314"/>
    <row newVal="109" oldVal="650"/>
    <row newVal="110" oldVal="1301"/>
    <row newVal="111" oldVal="1310"/>
    <row newVal="112" oldVal="1296"/>
    <row newVal="113" oldVal="1300"/>
    <row newVal="114" oldVal="1293"/>
    <row newVal="115" oldVal="1294"/>
    <row newVal="116" oldVal="1291"/>
    <row newVal="117" oldVal="1307"/>
    <row newVal="118" oldVal="1295"/>
    <row newVal="119" oldVal="1292"/>
    <row newVal="120" oldVal="1299"/>
    <row newVal="121" oldVal="1304"/>
    <row newVal="122" oldVal="1303"/>
    <row newVal="123" oldVal="1309"/>
    <row newVal="124" oldVal="1041"/>
    <row newVal="125" oldVal="1297"/>
    <row newVal="126" oldVal="1312"/>
    <row newVal="127" oldVal="1306"/>
    <row newVal="128" oldVal="1305"/>
    <row newVal="129" oldVal="998"/>
    <row newVal="130" oldVal="1315"/>
    <row newVal="131" oldVal="1040"/>
    <row newVal="132" oldVal="1042"/>
    <row newVal="133" oldVal="1316"/>
    <row newVal="134" oldVal="997"/>
    <row newVal="135" oldVal="1318"/>
    <row newVal="136" oldVal="974"/>
    <row newVal="137" oldVal="1319"/>
    <row newVal="138" oldVal="1324"/>
    <row newVal="139" oldVal="1045"/>
    <row newVal="140" oldVal="1322"/>
    <row newVal="141" oldVal="1323"/>
    <row newVal="142" oldVal="1321"/>
    <row newVal="143" oldVal="1023"/>
    <row newVal="144" oldVal="1288"/>
    <row newVal="145" oldVal="1277"/>
    <row newVal="146" oldVal="1272"/>
    <row newVal="147" oldVal="1281"/>
    <row newVal="148" oldVal="1276"/>
    <row newVal="149" oldVal="1286"/>
    <row newVal="150" oldVal="1274"/>
    <row newVal="151" oldVal="1271"/>
    <row newVal="152" oldVal="1275"/>
    <row newVal="153" oldVal="1285"/>
    <row newVal="154" oldVal="1283"/>
    <row newVal="155" oldVal="1273"/>
    <row newVal="156" oldVal="1280"/>
    <row newVal="157" oldVal="1284"/>
    <row newVal="158" oldVal="1021"/>
    <row newVal="159" oldVal="1287"/>
    <row newVal="160" oldVal="1022"/>
    <row newVal="161" oldVal="1289"/>
    <row newVal="162" oldVal="1278"/>
    <row newVal="163" oldVal="1025"/>
    <row newVal="164" oldVal="1279"/>
    <row newVal="165" oldVal="1029"/>
    <row newVal="166" oldVal="1028"/>
    <row newVal="167" oldVal="1130"/>
    <row newVal="168" oldVal="1182"/>
    <row newVal="169" oldVal="1181"/>
    <row newVal="170" oldVal="1141"/>
    <row newVal="171" oldVal="1186"/>
    <row newVal="172" oldVal="1188"/>
    <row newVal="173" oldVal="1122"/>
    <row newVal="174" oldVal="1116"/>
    <row newVal="175" oldVal="1136"/>
    <row newVal="176" oldVal="1147"/>
    <row newVal="177" oldVal="1163"/>
    <row newVal="178" oldVal="1144"/>
    <row newVal="179" oldVal="1173"/>
    <row newVal="180" oldVal="1174"/>
    <row newVal="181" oldVal="1169"/>
    <row newVal="182" oldVal="1158"/>
    <row newVal="183" oldVal="1159"/>
    <row newVal="184" oldVal="1172"/>
    <row newVal="185" oldVal="1031"/>
    <row newVal="186" oldVal="1146"/>
    <row newVal="187" oldVal="1126"/>
    <row newVal="188" oldVal="1166"/>
    <row newVal="189" oldVal="1039"/>
    <row newVal="190" oldVal="1153"/>
    <row newVal="191" oldVal="1113"/>
    <row newVal="192" oldVal="1171"/>
    <row newVal="193" oldVal="1110"/>
    <row newVal="194" oldVal="1154"/>
    <row newVal="195" oldVal="1178"/>
    <row newVal="196" oldVal="1150"/>
    <row newVal="197" oldVal="1168"/>
    <row newVal="198" oldVal="1161"/>
    <row newVal="199" oldVal="1149"/>
    <row newVal="200" oldVal="1132"/>
    <row newVal="201" oldVal="1124"/>
    <row newVal="202" oldVal="1121"/>
    <row newVal="203" oldVal="1114"/>
    <row newVal="204" oldVal="1128"/>
    <row newVal="205" oldVal="931"/>
    <row newVal="206" oldVal="934"/>
    <row newVal="207" oldVal="1129"/>
    <row newVal="208" oldVal="1117"/>
    <row newVal="209" oldVal="1162"/>
    <row newVal="210" oldVal="1115"/>
    <row newVal="211" oldVal="1109"/>
    <row newVal="212" oldVal="1119"/>
    <row newVal="213" oldVal="932"/>
    <row newVal="214" oldVal="1187"/>
    <row newVal="215" oldVal="933"/>
    <row newVal="216" oldVal="1112"/>
    <row newVal="217" oldVal="1183"/>
    <row newVal="218" oldVal="937"/>
    <row newVal="219" oldVal="878"/>
    <row newVal="220" oldVal="1189"/>
    <row newVal="221" oldVal="936"/>
    <row newVal="222" oldVal="1111"/>
    <row newVal="223" oldVal="1123"/>
    <row newVal="224" oldVal="1120"/>
    <row newVal="225" oldVal="1180"/>
    <row newVal="226" oldVal="1179"/>
    <row newVal="227" oldVal="1127"/>
    <row newVal="228" oldVal="1035"/>
    <row newVal="229" oldVal="1034"/>
    <row newVal="230" oldVal="1156"/>
    <row newVal="231" oldVal="939"/>
    <row newVal="232" oldVal="940"/>
    <row newVal="233" oldVal="1030"/>
    <row newVal="234" oldVal="1151"/>
    <row newVal="235" oldVal="1170"/>
    <row newVal="236" oldVal="1157"/>
    <row newVal="237" oldVal="1155"/>
    <row newVal="238" oldVal="1037"/>
    <row newVal="239" oldVal="1033"/>
    <row newVal="240" oldVal="1142"/>
    <row newVal="241" oldVal="1143"/>
    <row newVal="242" oldVal="1139"/>
    <row newVal="243" oldVal="1140"/>
    <row newVal="244" oldVal="1131"/>
    <row newVal="245" oldVal="938"/>
    <row newVal="246" oldVal="1152"/>
    <row newVal="247" oldVal="1138"/>
    <row newVal="248" oldVal="1026"/>
    <row newVal="249" oldVal="1191"/>
    <row newVal="250" oldVal="941"/>
    <row newVal="251" oldVal="1137"/>
    <row newVal="252" oldVal="1125"/>
    <row newVal="253" oldVal="1185"/>
    <row newVal="254" oldVal="1176"/>
    <row newVal="255" oldVal="1177"/>
    <row newVal="256" oldVal="1175"/>
    <row newVal="257" oldVal="1032"/>
    <row newVal="258" oldVal="1036"/>
    <row newVal="259" oldVal="1038"/>
    <row newVal="260" oldVal="1145"/>
    <row newVal="261" oldVal="1054"/>
    <row newVal="262" oldVal="994"/>
    <row newVal="263" oldVal="1160"/>
    <row newVal="264" oldVal="1148"/>
    <row newVal="265" oldVal="1165"/>
    <row newVal="266" oldVal="1190"/>
    <row newVal="267" oldVal="1118"/>
    <row newVal="268" oldVal="1108"/>
    <row newVal="269" oldVal="1184"/>
    <row newVal="270" oldVal="935"/>
    <row newVal="271" oldVal="1167"/>
    <row newVal="272" oldVal="1133"/>
    <row newVal="273" oldVal="1134"/>
    <row newVal="274" oldVal="1135"/>
    <row newVal="275" oldVal="948"/>
    <row newVal="276" oldVal="1198"/>
    <row newVal="277" oldVal="959"/>
    <row newVal="278" oldVal="1196"/>
    <row newVal="279" oldVal="978"/>
    <row newVal="280" oldVal="960"/>
    <row newVal="281" oldVal="961"/>
    <row newVal="282" oldVal="1201"/>
    <row newVal="283" oldVal="1204"/>
    <row newVal="284" oldVal="1202"/>
    <row newVal="285" oldVal="952"/>
    <row newVal="286" oldVal="955"/>
    <row newVal="287" oldVal="1105"/>
    <row newVal="288" oldVal="1203"/>
    <row newVal="289" oldVal="1208"/>
    <row newVal="290" oldVal="964"/>
    <row newVal="291" oldVal="954"/>
    <row newVal="292" oldVal="953"/>
    <row newVal="293" oldVal="1209"/>
    <row newVal="294" oldVal="1197"/>
    <row newVal="295" oldVal="963"/>
    <row newVal="296" oldVal="1044"/>
    <row newVal="297" oldVal="1200"/>
    <row newVal="298" oldVal="1193"/>
    <row newVal="299" oldVal="991"/>
    <row newVal="300" oldVal="969"/>
    <row newVal="301" oldVal="1076"/>
    <row newVal="302" oldVal="1075"/>
    <row newVal="303" oldVal="1211"/>
    <row newVal="304" oldVal="1320"/>
    <row newVal="305" oldVal="1074"/>
    <row newVal="306" oldVal="923"/>
    <row newVal="307" oldVal="1195"/>
    <row newVal="308" oldVal="983"/>
    <row newVal="309" oldVal="929"/>
    <row newVal="310" oldVal="947"/>
    <row newVal="311" oldVal="949"/>
    <row newVal="312" oldVal="946"/>
    <row newVal="313" oldVal="1104"/>
    <row newVal="314" oldVal="951"/>
    <row newVal="315" oldVal="958"/>
    <row newVal="316" oldVal="803"/>
    <row newVal="317" oldVal="924"/>
    <row newVal="318" oldVal="1192"/>
    <row newVal="319" oldVal="1207"/>
    <row newVal="320" oldVal="962"/>
    <row newVal="321" oldVal="1095"/>
    <row newVal="322" oldVal="1164"/>
    <row newVal="323" oldVal="1199"/>
    <row newVal="324" oldVal="1205"/>
    <row newVal="325" oldVal="1077"/>
    <row newVal="326" oldVal="950"/>
    <row newVal="327" oldVal="1043"/>
    <row newVal="328" oldVal="1194"/>
    <row newVal="329" oldVal="956"/>
    <row newVal="330" oldVal="945"/>
    <row newVal="331" oldVal="988"/>
    <row newVal="332" oldVal="1206"/>
    <row newVal="333" oldVal="1098"/>
    <row newVal="334" oldVal="1013"/>
    <row newVal="335" oldVal="1012"/>
    <row newVal="336" oldVal="1107"/>
    <row newVal="337" oldVal="1089"/>
    <row newVal="338" oldVal="1027"/>
    <row newVal="339" oldVal="1090"/>
    <row newVal="340" oldVal="1083"/>
    <row newVal="341" oldVal="1069"/>
    <row newVal="342" oldVal="922"/>
    <row newVal="343" oldVal="1055"/>
    <row newVal="344" oldVal="1084"/>
    <row newVal="345" oldVal="1063"/>
    <row newVal="346" oldVal="1051"/>
    <row newVal="347" oldVal="1092"/>
    <row newVal="348" oldVal="1080"/>
    <row newVal="349" oldVal="1019"/>
    <row newVal="350" oldVal="926"/>
    <row newVal="351" oldVal="1047"/>
    <row newVal="352" oldVal="1086"/>
    <row newVal="353" oldVal="1088"/>
    <row newVal="354" oldVal="1087"/>
    <row newVal="355" oldVal="1082"/>
    <row newVal="356" oldVal="1099"/>
    <row newVal="357" oldVal="1073"/>
    <row newVal="358" oldVal="1078"/>
    <row newVal="359" oldVal="1050"/>
    <row newVal="360" oldVal="1072"/>
    <row newVal="361" oldVal="1067"/>
    <row newVal="362" oldVal="1020"/>
    <row newVal="363" oldVal="1052"/>
    <row newVal="364" oldVal="925"/>
    <row newVal="365" oldVal="1085"/>
    <row newVal="366" oldVal="1066"/>
    <row newVal="367" oldVal="1058"/>
    <row newVal="368" oldVal="1091"/>
    <row newVal="369" oldVal="1046"/>
    <row newVal="370" oldVal="928"/>
    <row newVal="371" oldVal="1017"/>
    <row newVal="372" oldVal="1016"/>
    <row newVal="373" oldVal="1024"/>
    <row newVal="374" oldVal="957"/>
    <row newVal="375" oldVal="1100"/>
    <row newVal="376" oldVal="1014"/>
    <row newVal="377" oldVal="1015"/>
    <row newVal="378" oldVal="1081"/>
    <row newVal="379" oldVal="1018"/>
    <row newVal="380" oldVal="1057"/>
    <row newVal="381" oldVal="1093"/>
    <row newVal="382" oldVal="1070"/>
    <row newVal="383" oldVal="1056"/>
    <row newVal="384" oldVal="1068"/>
    <row newVal="385" oldVal="1101"/>
    <row newVal="386" oldVal="1062"/>
    <row newVal="387" oldVal="1103"/>
    <row newVal="388" oldVal="942"/>
    <row newVal="389" oldVal="943"/>
    <row newVal="390" oldVal="944"/>
    <row newVal="391" oldVal="1071"/>
    <row newVal="392" oldVal="1059"/>
    <row newVal="393" oldVal="1053"/>
    <row newVal="394" oldVal="1094"/>
    <row newVal="395" oldVal="1049"/>
    <row newVal="396" oldVal="1106"/>
    <row newVal="397" oldVal="930"/>
    <row newVal="398" oldVal="1079"/>
    <row newVal="399" oldVal="1102"/>
    <row newVal="400" oldVal="927"/>
    <row newVal="401" oldVal="1065"/>
    <row newVal="402" oldVal="1061"/>
    <row newVal="403" oldVal="1060"/>
    <row newVal="404" oldVal="1064"/>
    <row newVal="405" oldVal="1048"/>
    <row newVal="406" oldVal="1096"/>
    <row newVal="407" oldVal="1097"/>
    <row newVal="408" oldVal="213"/>
    <row newVal="409" oldVal="198"/>
    <row newVal="410" oldVal="235"/>
    <row newVal="411" oldVal="228"/>
    <row newVal="412" oldVal="217"/>
    <row newVal="413" oldVal="220"/>
    <row newVal="414" oldVal="221"/>
    <row newVal="415" oldVal="1922"/>
    <row newVal="416" oldVal="208"/>
    <row newVal="417" oldVal="210"/>
    <row newVal="418" oldVal="205"/>
    <row newVal="419" oldVal="200"/>
    <row newVal="420" oldVal="218"/>
    <row newVal="421" oldVal="230"/>
    <row newVal="422" oldVal="233"/>
    <row newVal="423" oldVal="201"/>
    <row newVal="424" oldVal="236"/>
    <row newVal="425" oldVal="222"/>
    <row newVal="426" oldVal="223"/>
    <row newVal="427" oldVal="237"/>
    <row newVal="428" oldVal="1949"/>
    <row newVal="429" oldVal="1923"/>
    <row newVal="430" oldVal="227"/>
    <row newVal="431" oldVal="1921"/>
    <row newVal="432" oldVal="1926"/>
    <row newVal="433" oldVal="1925"/>
    <row newVal="434" oldVal="1927"/>
    <row newVal="435" oldVal="229"/>
    <row newVal="436" oldVal="209"/>
    <row newVal="437" oldVal="225"/>
    <row newVal="438" oldVal="207"/>
    <row newVal="439" oldVal="202"/>
    <row newVal="440" oldVal="224"/>
    <row newVal="441" oldVal="1924"/>
    <row newVal="442" oldVal="214"/>
    <row newVal="443" oldVal="1929"/>
    <row newVal="444" oldVal="206"/>
    <row newVal="445" oldVal="226"/>
    <row newVal="446" oldVal="219"/>
    <row newVal="447" oldVal="204"/>
    <row newVal="448" oldVal="232"/>
    <row newVal="449" oldVal="203"/>
    <row newVal="450" oldVal="1928"/>
    <row newVal="451" oldVal="215"/>
    <row newVal="452" oldVal="234"/>
    <row newVal="453" oldVal="231"/>
    <row newVal="454" oldVal="211"/>
    <row newVal="455" oldVal="216"/>
    <row newVal="456" oldVal="199"/>
    <row newVal="457" oldVal="212"/>
    <row newVal="458" oldVal="255"/>
    <row newVal="459" oldVal="242"/>
    <row newVal="460" oldVal="263"/>
    <row newVal="461" oldVal="1944"/>
    <row newVal="462" oldVal="240"/>
    <row newVal="463" oldVal="247"/>
    <row newVal="464" oldVal="249"/>
    <row newVal="465" oldVal="245"/>
    <row newVal="466" oldVal="254"/>
    <row newVal="467" oldVal="1948"/>
    <row newVal="468" oldVal="259"/>
    <row newVal="469" oldVal="1945"/>
    <row newVal="470" oldVal="264"/>
    <row newVal="471" oldVal="246"/>
    <row newVal="472" oldVal="267"/>
    <row newVal="473" oldVal="250"/>
    <row newVal="474" oldVal="241"/>
    <row newVal="475" oldVal="1941"/>
    <row newVal="476" oldVal="1942"/>
    <row newVal="477" oldVal="256"/>
    <row newVal="478" oldVal="251"/>
    <row newVal="479" oldVal="258"/>
    <row newVal="480" oldVal="244"/>
    <row newVal="481" oldVal="1916"/>
    <row newVal="482" oldVal="261"/>
    <row newVal="483" oldVal="260"/>
    <row newVal="484" oldVal="1946"/>
    <row newVal="485" oldVal="1932"/>
    <row newVal="486" oldVal="269"/>
    <row newVal="487" oldVal="1917"/>
    <row newVal="488" oldVal="262"/>
    <row newVal="489" oldVal="253"/>
    <row newVal="490" oldVal="197"/>
    <row newVal="491" oldVal="1943"/>
    <row newVal="492" oldVal="257"/>
    <row newVal="493" oldVal="1936"/>
    <row newVal="494" oldVal="243"/>
    <row newVal="495" oldVal="1937"/>
    <row newVal="496" oldVal="1918"/>
    <row newVal="497" oldVal="1933"/>
    <row newVal="498" oldVal="266"/>
    <row newVal="499" oldVal="1939"/>
    <row newVal="500" oldVal="1934"/>
    <row newVal="501" oldVal="1947"/>
    <row newVal="502" oldVal="268"/>
    <row newVal="503" oldVal="265"/>
    <row newVal="504" oldVal="1930"/>
    <row newVal="505" oldVal="1935"/>
    <row newVal="506" oldVal="248"/>
    <row newVal="507" oldVal="238"/>
    <row newVal="508" oldVal="239"/>
    <row newVal="509" oldVal="1938"/>
    <row newVal="510" oldVal="252"/>
    <row newVal="511" oldVal="166"/>
    <row newVal="512" oldVal="134"/>
    <row newVal="513" oldVal="146"/>
    <row newVal="514" oldVal="178"/>
    <row newVal="515" oldVal="185"/>
    <row newVal="516" oldVal="176"/>
    <row newVal="517" oldVal="177"/>
    <row newVal="518" oldVal="142"/>
    <row newVal="519" oldVal="179"/>
    <row newVal="520" oldVal="135"/>
    <row newVal="521" oldVal="181"/>
    <row newVal="522" oldVal="139"/>
    <row newVal="523" oldVal="1940"/>
    <row newVal="524" oldVal="183"/>
    <row newVal="525" oldVal="158"/>
    <row newVal="526" oldVal="163"/>
    <row newVal="527" oldVal="1919"/>
    <row newVal="528" oldVal="150"/>
    <row newVal="529" oldVal="172"/>
    <row newVal="530" oldVal="1920"/>
    <row newVal="531" oldVal="131"/>
    <row newVal="532" oldVal="187"/>
    <row newVal="533" oldVal="152"/>
    <row newVal="534" oldVal="193"/>
    <row newVal="535" oldVal="169"/>
    <row newVal="536" oldVal="168"/>
    <row newVal="537" oldVal="165"/>
    <row newVal="538" oldVal="157"/>
    <row newVal="539" oldVal="138"/>
    <row newVal="540" oldVal="133"/>
    <row newVal="541" oldVal="196"/>
    <row newVal="542" oldVal="137"/>
    <row newVal="543" oldVal="162"/>
    <row newVal="544" oldVal="190"/>
    <row newVal="545" oldVal="145"/>
    <row newVal="546" oldVal="132"/>
    <row newVal="547" oldVal="155"/>
    <row newVal="548" oldVal="154"/>
    <row newVal="549" oldVal="1931"/>
    <row newVal="550" oldVal="184"/>
    <row newVal="551" oldVal="186"/>
    <row newVal="552" oldVal="160"/>
    <row newVal="553" oldVal="174"/>
    <row newVal="554" oldVal="195"/>
    <row newVal="555" oldVal="140"/>
    <row newVal="556" oldVal="147"/>
    <row newVal="557" oldVal="149"/>
    <row newVal="558" oldVal="156"/>
    <row newVal="559" oldVal="136"/>
    <row newVal="560" oldVal="148"/>
    <row newVal="561" oldVal="182"/>
    <row newVal="562" oldVal="191"/>
    <row newVal="563" oldVal="192"/>
    <row newVal="564" oldVal="143"/>
    <row newVal="565" oldVal="159"/>
    <row newVal="566" oldVal="151"/>
    <row newVal="567" oldVal="189"/>
    <row newVal="568" oldVal="170"/>
    <row newVal="569" oldVal="167"/>
    <row newVal="570" oldVal="171"/>
    <row newVal="571" oldVal="194"/>
    <row newVal="572" oldVal="188"/>
    <row newVal="573" oldVal="175"/>
    <row newVal="574" oldVal="141"/>
    <row newVal="575" oldVal="144"/>
    <row newVal="576" oldVal="161"/>
    <row newVal="577" oldVal="173"/>
    <row newVal="578" oldVal="180"/>
    <row newVal="579" oldVal="164"/>
    <row newVal="580" oldVal="153"/>
    <row newVal="581" oldVal="106"/>
    <row newVal="582" oldVal="74"/>
    <row newVal="583" oldVal="77"/>
    <row newVal="584" oldVal="88"/>
    <row newVal="585" oldVal="87"/>
    <row newVal="586" oldVal="73"/>
    <row newVal="587" oldVal="93"/>
    <row newVal="588" oldVal="89"/>
    <row newVal="589" oldVal="76"/>
    <row newVal="590" oldVal="103"/>
    <row newVal="591" oldVal="95"/>
    <row newVal="592" oldVal="70"/>
    <row newVal="593" oldVal="100"/>
    <row newVal="594" oldVal="99"/>
    <row newVal="595" oldVal="96"/>
    <row newVal="596" oldVal="94"/>
    <row newVal="597" oldVal="1449"/>
    <row newVal="598" oldVal="75"/>
    <row newVal="599" oldVal="107"/>
    <row newVal="600" oldVal="92"/>
    <row newVal="601" oldVal="71"/>
    <row newVal="602" oldVal="69"/>
    <row newVal="603" oldVal="105"/>
    <row newVal="604" oldVal="83"/>
    <row newVal="605" oldVal="98"/>
    <row newVal="606" oldVal="101"/>
    <row newVal="607" oldVal="79"/>
    <row newVal="608" oldVal="97"/>
    <row newVal="609" oldVal="72"/>
    <row newVal="610" oldVal="84"/>
    <row newVal="611" oldVal="81"/>
    <row newVal="612" oldVal="82"/>
    <row newVal="613" oldVal="86"/>
    <row newVal="614" oldVal="104"/>
    <row newVal="615" oldVal="91"/>
    <row newVal="616" oldVal="90"/>
    <row newVal="617" oldVal="102"/>
    <row newVal="618" oldVal="85"/>
    <row newVal="619" oldVal="80"/>
    <row newVal="620" oldVal="124"/>
    <row newVal="621" oldVal="1915"/>
    <row newVal="622" oldVal="119"/>
    <row newVal="623" oldVal="128"/>
    <row newVal="624" oldVal="130"/>
    <row newVal="625" oldVal="1911"/>
    <row newVal="626" oldVal="1912"/>
    <row newVal="627" oldVal="108"/>
    <row newVal="628" oldVal="1908"/>
    <row newVal="629" oldVal="1905"/>
    <row newVal="630" oldVal="1907"/>
    <row newVal="631" oldVal="1910"/>
    <row newVal="632" oldVal="1909"/>
    <row newVal="633" oldVal="1906"/>
    <row newVal="634" oldVal="115"/>
    <row newVal="635" oldVal="110"/>
    <row newVal="636" oldVal="112"/>
    <row newVal="637" oldVal="1913"/>
    <row newVal="638" oldVal="125"/>
    <row newVal="639" oldVal="111"/>
    <row newVal="640" oldVal="120"/>
    <row newVal="641" oldVal="113"/>
    <row newVal="642" oldVal="114"/>
    <row newVal="643" oldVal="126"/>
    <row newVal="644" oldVal="117"/>
    <row newVal="645" oldVal="129"/>
    <row newVal="646" oldVal="118"/>
    <row newVal="647" oldVal="121"/>
    <row newVal="648" oldVal="109"/>
    <row newVal="649" oldVal="116"/>
    <row newVal="650" oldVal="123"/>
    <row newVal="651" oldVal="122"/>
    <row newVal="652" oldVal="127"/>
    <row newVal="653" oldVal="1914"/>
    <row newVal="654" oldVal="1904"/>
    <row newVal="655" oldVal="29"/>
    <row newVal="656" oldVal="31"/>
    <row newVal="657" oldVal="28"/>
    <row newVal="658" oldVal="27"/>
    <row newVal="659" oldVal="78"/>
    <row newVal="660" oldVal="30"/>
    <row newVal="661" oldVal="23"/>
    <row newVal="662" oldVal="40"/>
    <row newVal="663" oldVal="47"/>
    <row newVal="664" oldVal="56"/>
    <row newVal="665" oldVal="5"/>
    <row newVal="666" oldVal="16"/>
    <row newVal="667" oldVal="66"/>
    <row newVal="668" oldVal="67"/>
    <row newVal="669" oldVal="59"/>
    <row newVal="670" oldVal="18"/>
    <row newVal="671" oldVal="54"/>
    <row newVal="672" oldVal="53"/>
    <row newVal="673" oldVal="55"/>
    <row newVal="674" oldVal="39"/>
    <row newVal="675" oldVal="8"/>
    <row newVal="676" oldVal="49"/>
    <row newVal="677" oldVal="52"/>
    <row newVal="678" oldVal="38"/>
    <row newVal="679" oldVal="57"/>
    <row newVal="680" oldVal="22"/>
    <row newVal="681" oldVal="64"/>
    <row newVal="682" oldVal="2"/>
    <row newVal="683" oldVal="4"/>
    <row newVal="684" oldVal="10"/>
    <row newVal="685" oldVal="7"/>
    <row newVal="686" oldVal="32"/>
    <row newVal="687" oldVal="1903"/>
    <row newVal="688" oldVal="46"/>
    <row newVal="689" oldVal="9"/>
    <row newVal="690" oldVal="42"/>
    <row newVal="691" oldVal="50"/>
    <row newVal="692" oldVal="35"/>
    <row newVal="693" oldVal="36"/>
    <row newVal="694" oldVal="37"/>
    <row newVal="695" oldVal="34"/>
    <row newVal="696" oldVal="25"/>
    <row newVal="697" oldVal="24"/>
    <row newVal="698" oldVal="33"/>
    <row newVal="699" oldVal="6"/>
    <row newVal="700" oldVal="17"/>
    <row newVal="701" oldVal="60"/>
    <row newVal="702" oldVal="61"/>
    <row newVal="703" oldVal="11"/>
    <row newVal="704" oldVal="65"/>
    <row newVal="705" oldVal="1902"/>
    <row newVal="706" oldVal="62"/>
    <row newVal="707" oldVal="68"/>
    <row newVal="708" oldVal="63"/>
    <row newVal="709" oldVal="51"/>
    <row newVal="710" oldVal="12"/>
    <row newVal="711" oldVal="21"/>
    <row newVal="712" oldVal="43"/>
    <row newVal="713" oldVal="58"/>
    <row newVal="714" oldVal="13"/>
    <row newVal="715" oldVal="15"/>
    <row newVal="716" oldVal="3"/>
    <row newVal="717" oldVal="14"/>
    <row newVal="718" oldVal="44"/>
    <row newVal="719" oldVal="41"/>
    <row newVal="720" oldVal="20"/>
    <row newVal="721" oldVal="48"/>
    <row newVal="722" oldVal="45"/>
    <row newVal="723" oldVal="19"/>
    <row newVal="724" oldVal="311"/>
    <row newVal="725" oldVal="301"/>
    <row newVal="726" oldVal="323"/>
    <row newVal="727" oldVal="319"/>
    <row newVal="728" oldVal="317"/>
    <row newVal="729" oldVal="324"/>
    <row newVal="730" oldVal="318"/>
    <row newVal="731" oldVal="310"/>
    <row newVal="732" oldVal="305"/>
    <row newVal="733" oldVal="306"/>
    <row newVal="734" oldVal="316"/>
    <row newVal="735" oldVal="309"/>
    <row newVal="736" oldVal="320"/>
    <row newVal="737" oldVal="314"/>
    <row newVal="738" oldVal="321"/>
    <row newVal="739" oldVal="307"/>
    <row newVal="740" oldVal="313"/>
    <row newVal="741" oldVal="308"/>
    <row newVal="742" oldVal="315"/>
    <row newVal="743" oldVal="312"/>
    <row newVal="744" oldVal="302"/>
    <row newVal="745" oldVal="304"/>
    <row newVal="746" oldVal="303"/>
    <row newVal="747" oldVal="322"/>
    <row newVal="748" oldVal="329"/>
    <row newVal="749" oldVal="328"/>
    <row newVal="750" oldVal="334"/>
    <row newVal="751" oldVal="326"/>
    <row newVal="752" oldVal="330"/>
    <row newVal="753" oldVal="327"/>
    <row newVal="754" oldVal="333"/>
    <row newVal="755" oldVal="325"/>
    <row newVal="756" oldVal="332"/>
    <row newVal="757" oldVal="331"/>
    <row newVal="758" oldVal="274"/>
    <row newVal="759" oldVal="273"/>
    <row newVal="760" oldVal="275"/>
    <row newVal="761" oldVal="272"/>
    <row newVal="762" oldVal="291"/>
    <row newVal="763" oldVal="277"/>
    <row newVal="764" oldVal="295"/>
    <row newVal="765" oldVal="286"/>
    <row newVal="766" oldVal="1950"/>
    <row newVal="767" oldVal="294"/>
    <row newVal="768" oldVal="271"/>
    <row newVal="769" oldVal="296"/>
    <row newVal="770" oldVal="278"/>
    <row newVal="771" oldVal="299"/>
    <row newVal="772" oldVal="300"/>
    <row newVal="773" oldVal="270"/>
    <row newVal="774" oldVal="276"/>
    <row newVal="775" oldVal="297"/>
    <row newVal="776" oldVal="292"/>
    <row newVal="777" oldVal="298"/>
    <row newVal="778" oldVal="290"/>
    <row newVal="779" oldVal="280"/>
    <row newVal="780" oldVal="289"/>
    <row newVal="781" oldVal="293"/>
    <row newVal="782" oldVal="287"/>
    <row newVal="783" oldVal="288"/>
    <row newVal="784" oldVal="281"/>
    <row newVal="785" oldVal="283"/>
    <row newVal="786" oldVal="282"/>
    <row newVal="787" oldVal="285"/>
    <row newVal="788" oldVal="284"/>
    <row newVal="789" oldVal="279"/>
    <row newVal="790" oldVal="395"/>
    <row newVal="791" oldVal="397"/>
    <row newVal="792" oldVal="377"/>
    <row newVal="793" oldVal="378"/>
    <row newVal="794" oldVal="376"/>
    <row newVal="795" oldVal="393"/>
    <row newVal="796" oldVal="394"/>
    <row newVal="797" oldVal="387"/>
    <row newVal="798" oldVal="385"/>
    <row newVal="799" oldVal="392"/>
    <row newVal="800" oldVal="398"/>
    <row newVal="801" oldVal="383"/>
    <row newVal="802" oldVal="382"/>
    <row newVal="803" oldVal="371"/>
    <row newVal="804" oldVal="388"/>
    <row newVal="805" oldVal="386"/>
    <row newVal="806" oldVal="384"/>
    <row newVal="807" oldVal="379"/>
    <row newVal="808" oldVal="380"/>
    <row newVal="809" oldVal="396"/>
    <row newVal="810" oldVal="373"/>
    <row newVal="811" oldVal="374"/>
    <row newVal="812" oldVal="372"/>
    <row newVal="813" oldVal="375"/>
    <row newVal="814" oldVal="381"/>
    <row newVal="815" oldVal="391"/>
    <row newVal="816" oldVal="389"/>
    <row newVal="817" oldVal="390"/>
    <row newVal="818" oldVal="399"/>
    <row newVal="819" oldVal="407"/>
    <row newVal="820" oldVal="405"/>
    <row newVal="821" oldVal="1952"/>
    <row newVal="822" oldVal="410"/>
    <row newVal="823" oldVal="409"/>
    <row newVal="824" oldVal="408"/>
    <row newVal="825" oldVal="402"/>
    <row newVal="826" oldVal="411"/>
    <row newVal="827" oldVal="406"/>
    <row newVal="828" oldVal="400"/>
    <row newVal="829" oldVal="404"/>
    <row newVal="830" oldVal="403"/>
    <row newVal="831" oldVal="401"/>
    <row newVal="832" oldVal="359"/>
    <row newVal="833" oldVal="336"/>
    <row newVal="834" oldVal="369"/>
    <row newVal="835" oldVal="345"/>
    <row newVal="836" oldVal="357"/>
    <row newVal="837" oldVal="362"/>
    <row newVal="838" oldVal="361"/>
    <row newVal="839" oldVal="347"/>
    <row newVal="840" oldVal="354"/>
    <row newVal="841" oldVal="1951"/>
    <row newVal="842" oldVal="341"/>
    <row newVal="843" oldVal="356"/>
    <row newVal="844" oldVal="335"/>
    <row newVal="845" oldVal="366"/>
    <row newVal="846" oldVal="365"/>
    <row newVal="847" oldVal="353"/>
    <row newVal="848" oldVal="368"/>
    <row newVal="849" oldVal="349"/>
    <row newVal="850" oldVal="351"/>
    <row newVal="851" oldVal="342"/>
    <row newVal="852" oldVal="360"/>
    <row newVal="853" oldVal="355"/>
    <row newVal="854" oldVal="370"/>
    <row newVal="855" oldVal="352"/>
    <row newVal="856" oldVal="344"/>
    <row newVal="857" oldVal="358"/>
    <row newVal="858" oldVal="343"/>
    <row newVal="859" oldVal="338"/>
    <row newVal="860" oldVal="339"/>
    <row newVal="861" oldVal="337"/>
    <row newVal="862" oldVal="367"/>
    <row newVal="863" oldVal="346"/>
    <row newVal="864" oldVal="350"/>
    <row newVal="865" oldVal="340"/>
    <row newVal="866" oldVal="363"/>
    <row newVal="867" oldVal="364"/>
    <row newVal="868" oldVal="348"/>
    <row newVal="869" oldVal="2018"/>
    <row newVal="870" oldVal="2198"/>
    <row newVal="871" oldVal="2016"/>
    <row newVal="872" oldVal="2103"/>
    <row newVal="873" oldVal="2124"/>
    <row newVal="874" oldVal="2200"/>
    <row newVal="875" oldVal="2196"/>
    <row newVal="876" oldVal="2120"/>
    <row newVal="877" oldVal="2130"/>
    <row newVal="878" oldVal="2113"/>
    <row newVal="879" oldVal="1365"/>
    <row newVal="880" oldVal="2104"/>
    <row newVal="881" oldVal="2170"/>
    <row newVal="882" oldVal="2169"/>
    <row newVal="883" oldVal="2125"/>
    <row newVal="884" oldVal="2122"/>
    <row newVal="885" oldVal="2015"/>
    <row newVal="886" oldVal="2105"/>
    <row newVal="887" oldVal="2121"/>
    <row newVal="888" oldVal="2102"/>
    <row newVal="889" oldVal="2190"/>
    <row newVal="890" oldVal="2107"/>
    <row newVal="891" oldVal="2106"/>
    <row newVal="892" oldVal="2111"/>
    <row newVal="893" oldVal="2109"/>
    <row newVal="894" oldVal="2110"/>
    <row newVal="895" oldVal="2112"/>
    <row newVal="896" oldVal="2126"/>
    <row newVal="897" oldVal="2131"/>
    <row newVal="898" oldVal="2134"/>
    <row newVal="899" oldVal="2168"/>
    <row newVal="900" oldVal="2192"/>
    <row newVal="901" oldVal="2186"/>
    <row newVal="902" oldVal="2132"/>
    <row newVal="903" oldVal="2133"/>
    <row newVal="904" oldVal="2139"/>
    <row newVal="905" oldVal="2137"/>
    <row newVal="906" oldVal="2140"/>
    <row newVal="907" oldVal="2138"/>
    <row newVal="908" oldVal="2136"/>
    <row newVal="909" oldVal="2135"/>
    <row newVal="910" oldVal="2114"/>
    <row newVal="911" oldVal="2189"/>
    <row newVal="912" oldVal="2187"/>
    <row newVal="913" oldVal="2108"/>
    <row newVal="914" oldVal="2194"/>
    <row newVal="915" oldVal="2199"/>
    <row newVal="916" oldVal="2193"/>
    <row newVal="917" oldVal="2127"/>
    <row newVal="918" oldVal="2176"/>
    <row newVal="919" oldVal="2195"/>
    <row newVal="920" oldVal="2123"/>
    <row newVal="921" oldVal="2201"/>
    <row newVal="922" oldVal="2059"/>
    <row newVal="923" oldVal="2073"/>
    <row newVal="924" oldVal="2025"/>
    <row newVal="925" oldVal="2191"/>
    <row newVal="926" oldVal="2173"/>
    <row newVal="927" oldVal="2222"/>
    <row newVal="928" oldVal="2211"/>
    <row newVal="929" oldVal="1968"/>
    <row newVal="930" oldVal="1999"/>
    <row newVal="931" oldVal="2206"/>
    <row newVal="932" oldVal="2213"/>
    <row newVal="933" oldVal="2039"/>
    <row newVal="934" oldVal="2197"/>
    <row newVal="935" oldVal="2099"/>
    <row newVal="936" oldVal="2035"/>
    <row newVal="937" oldVal="2185"/>
    <row newVal="938" oldVal="2155"/>
    <row newVal="939" oldVal="2037"/>
    <row newVal="940" oldVal="2050"/>
    <row newVal="941" oldVal="2046"/>
    <row newVal="942" oldVal="2013"/>
    <row newVal="943" oldVal="2177"/>
    <row newVal="944" oldVal="2154"/>
    <row newVal="945" oldVal="2205"/>
    <row newVal="946" oldVal="2054"/>
    <row newVal="947" oldVal="2216"/>
    <row newVal="948" oldVal="2031"/>
    <row newVal="949" oldVal="2160"/>
    <row newVal="950" oldVal="2157"/>
    <row newVal="951" oldVal="2167"/>
    <row newVal="952" oldVal="2064"/>
    <row newVal="953" oldVal="2055"/>
    <row newVal="954" oldVal="2207"/>
    <row newVal="955" oldVal="2214"/>
    <row newVal="956" oldVal="2012"/>
    <row newVal="957" oldVal="2162"/>
    <row newVal="958" oldVal="2042"/>
    <row newVal="959" oldVal="2204"/>
    <row newVal="960" oldVal="2011"/>
    <row newVal="961" oldVal="2026"/>
    <row newVal="962" oldVal="2061"/>
    <row newVal="963" oldVal="1955"/>
    <row newVal="964" oldVal="2171"/>
    <row newVal="965" oldVal="2058"/>
    <row newVal="966" oldVal="2048"/>
    <row newVal="967" oldVal="2062"/>
    <row newVal="968" oldVal="2212"/>
    <row newVal="969" oldVal="2032"/>
    <row newVal="970" oldVal="2156"/>
    <row newVal="971" oldVal="1974"/>
    <row newVal="972" oldVal="2085"/>
    <row newVal="973" oldVal="1985"/>
    <row newVal="974" oldVal="2215"/>
    <row newVal="975" oldVal="2086"/>
    <row newVal="976" oldVal="2182"/>
    <row newVal="977" oldVal="2219"/>
    <row newVal="978" oldVal="1986"/>
    <row newVal="979" oldVal="2087"/>
    <row newVal="980" oldVal="2183"/>
    <row newVal="981" oldVal="2047"/>
    <row newVal="982" oldVal="2184"/>
    <row newVal="983" oldVal="2095"/>
    <row newVal="984" oldVal="1969"/>
    <row newVal="985" oldVal="2147"/>
    <row newVal="986" oldVal="2217"/>
    <row newVal="987" oldVal="2159"/>
    <row newVal="988" oldVal="2209"/>
    <row newVal="989" oldVal="2152"/>
    <row newVal="990" oldVal="2221"/>
    <row newVal="991" oldVal="2150"/>
    <row newVal="992" oldVal="2151"/>
    <row newVal="993" oldVal="2092"/>
    <row newVal="994" oldVal="1967"/>
    <row newVal="995" oldVal="2166"/>
    <row newVal="996" oldVal="2161"/>
    <row newVal="997" oldVal="2179"/>
    <row newVal="998" oldVal="2129"/>
    <row newVal="999" oldVal="2203"/>
    <row newVal="1000" oldVal="2202"/>
    <row newVal="1001" oldVal="2210"/>
    <row newVal="1002" oldVal="2128"/>
    <row newVal="1003" oldVal="1973"/>
    <row newVal="1004" oldVal="2158"/>
    <row newVal="1005" oldVal="2017"/>
    <row newVal="1006" oldVal="2175"/>
    <row newVal="1007" oldVal="2218"/>
    <row newVal="1008" oldVal="2165"/>
    <row newVal="1009" oldVal="1984"/>
    <row newVal="1010" oldVal="2089"/>
    <row newVal="1011" oldVal="2028"/>
    <row newVal="1012" oldVal="2049"/>
    <row newVal="1013" oldVal="2153"/>
    <row newVal="1014" oldVal="2029"/>
    <row newVal="1015" oldVal="2027"/>
    <row newVal="1016" oldVal="2208"/>
    <row newVal="1017" oldVal="2053"/>
    <row newVal="1018" oldVal="2051"/>
    <row newVal="1019" oldVal="2093"/>
    <row newVal="1020" oldVal="2030"/>
    <row newVal="1021" oldVal="2163"/>
    <row newVal="1022" oldVal="2019"/>
    <row newVal="1023" oldVal="2034"/>
    <row newVal="1024" oldVal="2036"/>
    <row newVal="1025" oldVal="2097"/>
    <row newVal="1026" oldVal="2220"/>
    <row newVal="1027" oldVal="2063"/>
    <row newVal="1028" oldVal="2174"/>
    <row newVal="1029" oldVal="2172"/>
    <row newVal="1030" oldVal="2014"/>
    <row newVal="1031" oldVal="2148"/>
    <row newVal="1032" oldVal="2070"/>
    <row newVal="1033" oldVal="2146"/>
    <row newVal="1034" oldVal="2100"/>
    <row newVal="1035" oldVal="2181"/>
    <row newVal="1036" oldVal="2178"/>
    <row newVal="1037" oldVal="2180"/>
    <row newVal="1038" oldVal="1987"/>
    <row newVal="1039" oldVal="2038"/>
    <row newVal="1040" oldVal="1958"/>
    <row newVal="1041" oldVal="2000"/>
    <row newVal="1042" oldVal="1966"/>
    <row newVal="1043" oldVal="1342"/>
    <row newVal="1044" oldVal="1972"/>
    <row newVal="1045" oldVal="1983"/>
    <row newVal="1046" oldVal="1982"/>
    <row newVal="1047" oldVal="1953"/>
    <row newVal="1048" oldVal="1956"/>
    <row newVal="1049" oldVal="2101"/>
    <row newVal="1050" oldVal="1964"/>
    <row newVal="1051" oldVal="2052"/>
    <row newVal="1052" oldVal="1977"/>
    <row newVal="1053" oldVal="1971"/>
    <row newVal="1054" oldVal="2080"/>
    <row newVal="1055" oldVal="1961"/>
    <row newVal="1056" oldVal="1960"/>
    <row newVal="1057" oldVal="1962"/>
    <row newVal="1058" oldVal="2076"/>
    <row newVal="1059" oldVal="2074"/>
    <row newVal="1060" oldVal="2075"/>
    <row newVal="1061" oldVal="1959"/>
    <row newVal="1062" oldVal="1981"/>
    <row newVal="1063" oldVal="2098"/>
    <row newVal="1064" oldVal="2041"/>
    <row newVal="1065" oldVal="2040"/>
    <row newVal="1066" oldVal="2033"/>
    <row newVal="1067" oldVal="1954"/>
    <row newVal="1068" oldVal="2068"/>
    <row newVal="1069" oldVal="2091"/>
    <row newVal="1070" oldVal="2096"/>
    <row newVal="1071" oldVal="1965"/>
    <row newVal="1072" oldVal="1970"/>
    <row newVal="1073" oldVal="1957"/>
    <row newVal="1074" oldVal="1458"/>
    <row newVal="1075" oldVal="2188"/>
    <row newVal="1076" oldVal="2478"/>
    <row newVal="1077" oldVal="1992"/>
    <row newVal="1078" oldVal="1991"/>
    <row newVal="1079" oldVal="2247"/>
    <row newVal="1080" oldVal="2431"/>
    <row newVal="1081" oldVal="2400"/>
    <row newVal="1082" oldVal="2487"/>
    <row newVal="1083" oldVal="2441"/>
    <row newVal="1084" oldVal="2409"/>
    <row newVal="1085" oldVal="2418"/>
    <row newVal="1086" oldVal="2425"/>
    <row newVal="1087" oldVal="2424"/>
    <row newVal="1088" oldVal="2417"/>
    <row newVal="1089" oldVal="2408"/>
    <row newVal="1090" oldVal="2117"/>
    <row newVal="1091" oldVal="2480"/>
    <row newVal="1092" oldVal="2465"/>
    <row newVal="1093" oldVal="2395"/>
    <row newVal="1094" oldVal="2118"/>
    <row newVal="1095" oldVal="2481"/>
    <row newVal="1096" oldVal="2483"/>
    <row newVal="1097" oldVal="2489"/>
    <row newVal="1098" oldVal="2419"/>
    <row newVal="1099" oldVal="2410"/>
    <row newVal="1100" oldVal="2426"/>
    <row newVal="1101" oldVal="2413"/>
    <row newVal="1102" oldVal="2406"/>
    <row newVal="1103" oldVal="2415"/>
    <row newVal="1104" oldVal="2421"/>
    <row newVal="1105" oldVal="2405"/>
    <row newVal="1106" oldVal="2414"/>
    <row newVal="1107" oldVal="2422"/>
    <row newVal="1108" oldVal="2404"/>
    <row newVal="1109" oldVal="2060"/>
    <row newVal="1110" oldVal="2444"/>
    <row newVal="1111" oldVal="2396"/>
    <row newVal="1112" oldVal="2267"/>
    <row newVal="1113" oldVal="2346"/>
    <row newVal="1114" oldVal="2350"/>
    <row newVal="1115" oldVal="2347"/>
    <row newVal="1116" oldVal="2399"/>
    <row newVal="1117" oldVal="2397"/>
    <row newVal="1118" oldVal="2486"/>
    <row newVal="1119" oldVal="2351"/>
    <row newVal="1120" oldVal="2304"/>
    <row newVal="1121" oldVal="2379"/>
    <row newVal="1122" oldVal="2149"/>
    <row newVal="1123" oldVal="2482"/>
    <row newVal="1124" oldVal="2446"/>
    <row newVal="1125" oldVal="2468"/>
    <row newVal="1126" oldVal="2268"/>
    <row newVal="1127" oldVal="2402"/>
    <row newVal="1128" oldVal="2401"/>
    <row newVal="1129" oldVal="2435"/>
    <row newVal="1130" oldVal="2403"/>
    <row newVal="1131" oldVal="2439"/>
    <row newVal="1132" oldVal="2437"/>
    <row newVal="1133" oldVal="2438"/>
    <row newVal="1134" oldVal="2440"/>
    <row newVal="1135" oldVal="2416"/>
    <row newVal="1136" oldVal="2407"/>
    <row newVal="1137" oldVal="2423"/>
    <row newVal="1138" oldVal="2477"/>
    <row newVal="1139" oldVal="2116"/>
    <row newVal="1140" oldVal="2471"/>
    <row newVal="1141" oldVal="2430"/>
    <row newVal="1142" oldVal="2119"/>
    <row newVal="1143" oldVal="2427"/>
    <row newVal="1144" oldVal="2420"/>
    <row newVal="1145" oldVal="2411"/>
    <row newVal="1146" oldVal="2455"/>
    <row newVal="1147" oldVal="2485"/>
    <row newVal="1148" oldVal="2447"/>
    <row newVal="1149" oldVal="2484"/>
    <row newVal="1150" oldVal="2248"/>
    <row newVal="1151" oldVal="2412"/>
    <row newVal="1152" oldVal="2291"/>
    <row newVal="1153" oldVal="2292"/>
    <row newVal="1154" oldVal="2442"/>
    <row newVal="1155" oldVal="2445"/>
    <row newVal="1156" oldVal="2359"/>
    <row newVal="1157" oldVal="2355"/>
    <row newVal="1158" oldVal="2428"/>
    <row newVal="1159" oldVal="2301"/>
    <row newVal="1160" oldVal="1989"/>
    <row newVal="1161" oldVal="2142"/>
    <row newVal="1162" oldVal="2115"/>
    <row newVal="1163" oldVal="2349"/>
    <row newVal="1164" oldVal="2429"/>
    <row newVal="1165" oldVal="2398"/>
    <row newVal="1166" oldVal="2443"/>
    <row newVal="1167" oldVal="2071"/>
    <row newVal="1168" oldVal="2072"/>
    <row newVal="1169" oldVal="2007"/>
    <row newVal="1170" oldVal="2460"/>
    <row newVal="1171" oldVal="2340"/>
    <row newVal="1172" oldVal="1979"/>
    <row newVal="1173" oldVal="2432"/>
    <row newVal="1174" oldVal="2381"/>
    <row newVal="1175" oldVal="2310"/>
    <row newVal="1176" oldVal="2517"/>
    <row newVal="1177" oldVal="2323"/>
    <row newVal="1178" oldVal="2360"/>
    <row newVal="1179" oldVal="2492"/>
    <row newVal="1180" oldVal="2502"/>
    <row newVal="1181" oldVal="2263"/>
    <row newVal="1182" oldVal="2534"/>
    <row newVal="1183" oldVal="2476"/>
    <row newVal="1184" oldVal="2330"/>
    <row newVal="1185" oldVal="2331"/>
    <row newVal="1186" oldVal="2326"/>
    <row newVal="1187" oldVal="2475"/>
    <row newVal="1188" oldVal="2339"/>
    <row newVal="1189" oldVal="2473"/>
    <row newVal="1190" oldVal="1963"/>
    <row newVal="1191" oldVal="2382"/>
    <row newVal="1192" oldVal="2001"/>
    <row newVal="1193" oldVal="2306"/>
    <row newVal="1194" oldVal="2467"/>
    <row newVal="1195" oldVal="2341"/>
    <row newVal="1196" oldVal="2451"/>
    <row newVal="1197" oldVal="2459"/>
    <row newVal="1198" oldVal="2490"/>
    <row newVal="1199" oldVal="2305"/>
    <row newVal="1200" oldVal="2388"/>
    <row newVal="1201" oldVal="2453"/>
    <row newVal="1202" oldVal="2294"/>
    <row newVal="1203" oldVal="2277"/>
    <row newVal="1204" oldVal="1995"/>
    <row newVal="1205" oldVal="2510"/>
    <row newVal="1206" oldVal="2507"/>
    <row newVal="1207" oldVal="2362"/>
    <row newVal="1208" oldVal="2463"/>
    <row newVal="1209" oldVal="2314"/>
    <row newVal="1210" oldVal="2479"/>
    <row newVal="1211" oldVal="2464"/>
    <row newVal="1212" oldVal="2272"/>
    <row newVal="1213" oldVal="2496"/>
    <row newVal="1214" oldVal="2004"/>
    <row newVal="1215" oldVal="2003"/>
    <row newVal="1216" oldVal="1990"/>
    <row newVal="1217" oldVal="2143"/>
    <row newVal="1218" oldVal="2493"/>
    <row newVal="1219" oldVal="2503"/>
    <row newVal="1220" oldVal="2271"/>
    <row newVal="1221" oldVal="2079"/>
    <row newVal="1222" oldVal="2530"/>
    <row newVal="1223" oldVal="2458"/>
    <row newVal="1224" oldVal="2322"/>
    <row newVal="1225" oldVal="2436"/>
    <row newVal="1226" oldVal="2509"/>
    <row newVal="1227" oldVal="2508"/>
    <row newVal="1228" oldVal="2512"/>
    <row newVal="1229" oldVal="2358"/>
    <row newVal="1230" oldVal="2010"/>
    <row newVal="1231" oldVal="2523"/>
    <row newVal="1232" oldVal="2259"/>
    <row newVal="1233" oldVal="2461"/>
    <row newVal="1234" oldVal="2501"/>
    <row newVal="1235" oldVal="2298"/>
    <row newVal="1236" oldVal="2297"/>
    <row newVal="1237" oldVal="2006"/>
    <row newVal="1238" oldVal="2387"/>
    <row newVal="1239" oldVal="2506"/>
    <row newVal="1240" oldVal="2144"/>
    <row newVal="1241" oldVal="2337"/>
    <row newVal="1242" oldVal="2524"/>
    <row newVal="1243" oldVal="2264"/>
    <row newVal="1244" oldVal="2265"/>
    <row newVal="1245" oldVal="1978"/>
    <row newVal="1246" oldVal="2281"/>
    <row newVal="1247" oldVal="2495"/>
    <row newVal="1248" oldVal="2494"/>
    <row newVal="1249" oldVal="2261"/>
    <row newVal="1250" oldVal="2513"/>
    <row newVal="1251" oldVal="2009"/>
    <row newVal="1252" oldVal="2498"/>
    <row newVal="1253" oldVal="2488"/>
    <row newVal="1254" oldVal="2299"/>
    <row newVal="1255" oldVal="2533"/>
    <row newVal="1256" oldVal="2375"/>
    <row newVal="1257" oldVal="2333"/>
    <row newVal="1258" oldVal="2454"/>
    <row newVal="1259" oldVal="2078"/>
    <row newVal="1260" oldVal="2303"/>
    <row newVal="1261" oldVal="2077"/>
    <row newVal="1262" oldVal="2372"/>
    <row newVal="1263" oldVal="2515"/>
    <row newVal="1264" oldVal="2357"/>
    <row newVal="1265" oldVal="2024"/>
    <row newVal="1266" oldVal="2376"/>
    <row newVal="1267" oldVal="2335"/>
    <row newVal="1268" oldVal="2260"/>
    <row newVal="1269" oldVal="2518"/>
    <row newVal="1270" oldVal="2529"/>
    <row newVal="1271" oldVal="2361"/>
    <row newVal="1272" oldVal="2145"/>
    <row newVal="1273" oldVal="2084"/>
    <row newVal="1274" oldVal="2497"/>
    <row newVal="1275" oldVal="2352"/>
    <row newVal="1276" oldVal="2525"/>
    <row newVal="1277" oldVal="2044"/>
    <row newVal="1278" oldVal="2321"/>
    <row newVal="1279" oldVal="2470"/>
    <row newVal="1280" oldVal="2353"/>
    <row newVal="1281" oldVal="2522"/>
    <row newVal="1282" oldVal="2266"/>
    <row newVal="1283" oldVal="2457"/>
    <row newVal="1284" oldVal="2520"/>
    <row newVal="1285" oldVal="2514"/>
    <row newVal="1286" oldVal="2356"/>
    <row newVal="1287" oldVal="2088"/>
    <row newVal="1288" oldVal="2338"/>
    <row newVal="1289" oldVal="2056"/>
    <row newVal="1290" oldVal="2342"/>
    <row newVal="1291" oldVal="2258"/>
    <row newVal="1292" oldVal="2343"/>
    <row newVal="1293" oldVal="2500"/>
    <row newVal="1294" oldVal="2448"/>
    <row newVal="1295" oldVal="2278"/>
    <row newVal="1296" oldVal="2329"/>
    <row newVal="1297" oldVal="2069"/>
    <row newVal="1298" oldVal="2043"/>
    <row newVal="1299" oldVal="2083"/>
    <row newVal="1300" oldVal="2164"/>
    <row newVal="1301" oldVal="1994"/>
    <row newVal="1302" oldVal="2462"/>
    <row newVal="1303" oldVal="2450"/>
    <row newVal="1304" oldVal="2532"/>
    <row newVal="1305" oldVal="2257"/>
    <row newVal="1306" oldVal="2449"/>
    <row newVal="1307" oldVal="2535"/>
    <row newVal="1308" oldVal="2531"/>
    <row newVal="1309" oldVal="2005"/>
    <row newVal="1310" oldVal="2328"/>
    <row newVal="1311" oldVal="2002"/>
    <row newVal="1312" oldVal="2504"/>
    <row newVal="1313" oldVal="2094"/>
    <row newVal="1314" oldVal="2141"/>
    <row newVal="1315" oldVal="1988"/>
    <row newVal="1316" oldVal="2370"/>
    <row newVal="1317" oldVal="2516"/>
    <row newVal="1318" oldVal="2290"/>
    <row newVal="1319" oldVal="2474"/>
    <row newVal="1320" oldVal="2344"/>
    <row newVal="1321" oldVal="2528"/>
    <row newVal="1322" oldVal="2057"/>
    <row newVal="1323" oldVal="2511"/>
    <row newVal="1324" oldVal="2309"/>
    <row newVal="1325" oldVal="2526"/>
    <row newVal="1326" oldVal="2521"/>
    <row newVal="1327" oldVal="2307"/>
    <row newVal="1328" oldVal="2336"/>
    <row newVal="1329" oldVal="2472"/>
    <row newVal="1330" oldVal="2334"/>
    <row newVal="1331" oldVal="2505"/>
    <row newVal="1332" oldVal="2519"/>
    <row newVal="1333" oldVal="2354"/>
    <row newVal="1334" oldVal="2308"/>
    <row newVal="1335" oldVal="2282"/>
    <row newVal="1336" oldVal="2456"/>
    <row newVal="1337" oldVal="2295"/>
    <row newVal="1338" oldVal="2288"/>
    <row newVal="1339" oldVal="2452"/>
    <row newVal="1340" oldVal="2280"/>
    <row newVal="1341" oldVal="2269"/>
    <row newVal="1342" oldVal="2045"/>
    <row newVal="1343" oldVal="2466"/>
    <row newVal="1344" oldVal="1980"/>
    <row newVal="1345" oldVal="2008"/>
    <row newVal="1346" oldVal="2287"/>
    <row newVal="1347" oldVal="2383"/>
    <row newVal="1348" oldVal="1993"/>
    <row newVal="1349" oldVal="2384"/>
    <row newVal="1350" oldVal="2249"/>
    <row newVal="1351" oldVal="2230"/>
    <row newVal="1352" oldVal="2345"/>
    <row newVal="1353" oldVal="2253"/>
    <row newVal="1354" oldVal="2324"/>
    <row newVal="1355" oldVal="2332"/>
    <row newVal="1356" oldVal="2327"/>
    <row newVal="1357" oldVal="2293"/>
    <row newVal="1358" oldVal="2237"/>
    <row newVal="1359" oldVal="2242"/>
    <row newVal="1360" oldVal="2302"/>
    <row newVal="1361" oldVal="2364"/>
    <row newVal="1362" oldVal="2254"/>
    <row newVal="1363" oldVal="2363"/>
    <row newVal="1364" oldVal="2275"/>
    <row newVal="1365" oldVal="2273"/>
    <row newVal="1366" oldVal="1996"/>
    <row newVal="1367" oldVal="1997"/>
    <row newVal="1368" oldVal="2374"/>
    <row newVal="1369" oldVal="2371"/>
    <row newVal="1370" oldVal="2283"/>
    <row newVal="1371" oldVal="2225"/>
    <row newVal="1372" oldVal="2279"/>
    <row newVal="1373" oldVal="2274"/>
    <row newVal="1374" oldVal="2318"/>
    <row newVal="1375" oldVal="2276"/>
    <row newVal="1376" oldVal="2240"/>
    <row newVal="1377" oldVal="2391"/>
    <row newVal="1378" oldVal="2311"/>
    <row newVal="1379" oldVal="2238"/>
    <row newVal="1380" oldVal="2233"/>
    <row newVal="1381" oldVal="2235"/>
    <row newVal="1382" oldVal="2234"/>
    <row newVal="1383" oldVal="2284"/>
    <row newVal="1384" oldVal="1998"/>
    <row newVal="1385" oldVal="2373"/>
    <row newVal="1386" oldVal="2378"/>
    <row newVal="1387" oldVal="2389"/>
    <row newVal="1388" oldVal="2229"/>
    <row newVal="1389" oldVal="2469"/>
    <row newVal="1390" oldVal="2245"/>
    <row newVal="1391" oldVal="2394"/>
    <row newVal="1392" oldVal="2377"/>
    <row newVal="1393" oldVal="2021"/>
    <row newVal="1394" oldVal="2223"/>
    <row newVal="1395" oldVal="2256"/>
    <row newVal="1396" oldVal="2369"/>
    <row newVal="1397" oldVal="2325"/>
    <row newVal="1398" oldVal="2499"/>
    <row newVal="1399" oldVal="2390"/>
    <row newVal="1400" oldVal="2385"/>
    <row newVal="1401" oldVal="2315"/>
    <row newVal="1402" oldVal="2250"/>
    <row newVal="1403" oldVal="2285"/>
    <row newVal="1404" oldVal="1975"/>
    <row newVal="1405" oldVal="2243"/>
    <row newVal="1406" oldVal="2246"/>
    <row newVal="1407" oldVal="2300"/>
    <row newVal="1408" oldVal="2236"/>
    <row newVal="1409" oldVal="2380"/>
    <row newVal="1410" oldVal="2251"/>
    <row newVal="1411" oldVal="2312"/>
    <row newVal="1412" oldVal="2226"/>
    <row newVal="1413" oldVal="2067"/>
    <row newVal="1414" oldVal="2255"/>
    <row newVal="1415" oldVal="2239"/>
    <row newVal="1416" oldVal="2365"/>
    <row newVal="1417" oldVal="2065"/>
    <row newVal="1418" oldVal="1976"/>
    <row newVal="1419" oldVal="2270"/>
    <row newVal="1420" oldVal="2366"/>
    <row newVal="1421" oldVal="2066"/>
    <row newVal="1422" oldVal="2393"/>
    <row newVal="1423" oldVal="2392"/>
    <row newVal="1424" oldVal="2241"/>
    <row newVal="1425" oldVal="2252"/>
    <row newVal="1426" oldVal="2232"/>
    <row newVal="1427" oldVal="2231"/>
    <row newVal="1428" oldVal="2316"/>
    <row newVal="1429" oldVal="2367"/>
    <row newVal="1430" oldVal="2317"/>
    <row newVal="1431" oldVal="2319"/>
    <row newVal="1432" oldVal="2296"/>
    <row newVal="1433" oldVal="2228"/>
    <row newVal="1434" oldVal="2289"/>
    <row newVal="1435" oldVal="2368"/>
    <row newVal="1436" oldVal="2262"/>
    <row newVal="1437" oldVal="2386"/>
    <row newVal="1438" oldVal="2320"/>
    <row newVal="1439" oldVal="2286"/>
    <row newVal="1440" oldVal="2348"/>
    <row newVal="1441" oldVal="2244"/>
    <row newVal="1442" oldVal="2527"/>
    <row newVal="1443" oldVal="2224"/>
    <row newVal="1444" oldVal="2227"/>
    <row newVal="1445" oldVal="2313"/>
    <row newVal="1446" oldVal="2023"/>
    <row newVal="1447" oldVal="2022"/>
    <row newVal="1448" oldVal="2020"/>
    <row newVal="1449" oldVal="1514"/>
    <row newVal="1450" oldVal="1560"/>
    <row newVal="1451" oldVal="1557"/>
    <row newVal="1452" oldVal="416"/>
    <row newVal="1453" oldVal="418"/>
    <row newVal="1454" oldVal="1534"/>
    <row newVal="1455" oldVal="1532"/>
    <row newVal="1456" oldVal="1536"/>
    <row newVal="1457" oldVal="1513"/>
    <row newVal="1458" oldVal="1553"/>
    <row newVal="1459" oldVal="1660"/>
    <row newVal="1460" oldVal="1546"/>
    <row newVal="1461" oldVal="1545"/>
    <row newVal="1462" oldVal="1526"/>
    <row newVal="1463" oldVal="1544"/>
    <row newVal="1464" oldVal="1530"/>
    <row newVal="1465" oldVal="1529"/>
    <row newVal="1466" oldVal="1548"/>
    <row newVal="1467" oldVal="417"/>
    <row newVal="1468" oldVal="1533"/>
    <row newVal="1469" oldVal="1540"/>
    <row newVal="1470" oldVal="1554"/>
    <row newVal="1471" oldVal="1550"/>
    <row newVal="1472" oldVal="1521"/>
    <row newVal="1473" oldVal="1531"/>
    <row newVal="1474" oldVal="1538"/>
    <row newVal="1475" oldVal="1495"/>
    <row newVal="1476" oldVal="1547"/>
    <row newVal="1477" oldVal="1541"/>
    <row newVal="1478" oldVal="419"/>
    <row newVal="1479" oldVal="1552"/>
    <row newVal="1480" oldVal="1661"/>
    <row newVal="1481" oldVal="1527"/>
    <row newVal="1482" oldVal="1555"/>
    <row newVal="1483" oldVal="1535"/>
    <row newVal="1484" oldVal="1542"/>
    <row newVal="1485" oldVal="1543"/>
    <row newVal="1486" oldVal="1528"/>
    <row newVal="1487" oldVal="1559"/>
    <row newVal="1488" oldVal="1556"/>
    <row newVal="1489" oldVal="1537"/>
    <row newVal="1490" oldVal="1524"/>
    <row newVal="1491" oldVal="1558"/>
    <row newVal="1492" oldVal="1494"/>
    <row newVal="1493" oldVal="1571"/>
    <row newVal="1494" oldVal="1492"/>
    <row newVal="1495" oldVal="1561"/>
    <row newVal="1496" oldVal="1493"/>
    <row newVal="1497" oldVal="420"/>
    <row newVal="1498" oldVal="1564"/>
    <row newVal="1499" oldVal="1518"/>
    <row newVal="1500" oldVal="1568"/>
    <row newVal="1501" oldVal="1539"/>
    <row newVal="1502" oldVal="1562"/>
    <row newVal="1503" oldVal="1563"/>
    <row newVal="1504" oldVal="1565"/>
    <row newVal="1506" oldVal="1551"/>
    <row newVal="1507" oldVal="1502"/>
    <row newVal="1508" oldVal="1522"/>
    <row newVal="1509" oldVal="1504"/>
    <row newVal="1510" oldVal="1549"/>
    <row newVal="1511" oldVal="1503"/>
    <row newVal="1512" oldVal="1523"/>
    <row newVal="1513" oldVal="1500"/>
    <row newVal="1514" oldVal="1570"/>
    <row newVal="1515" oldVal="1567"/>
    <row newVal="1516" oldVal="1501"/>
    <row newVal="1517" oldVal="26"/>
    <row newVal="1518" oldVal="412"/>
    <row newVal="1519" oldVal="1512"/>
    <row newVal="1520" oldVal="1491"/>
    <row newVal="1521" oldVal="415"/>
    <row newVal="1522" oldVal="1596"/>
    <row newVal="1523" oldVal="1517"/>
    <row newVal="1524" oldVal="1508"/>
    <row newVal="1525" oldVal="1511"/>
    <row newVal="1526" oldVal="1499"/>
    <row newVal="1527" oldVal="1507"/>
    <row newVal="1528" oldVal="1496"/>
    <row newVal="1529" oldVal="413"/>
    <row newVal="1530" oldVal="414"/>
    <row newVal="1531" oldVal="1516"/>
    <row newVal="1532" oldVal="1519"/>
    <row newVal="1533" oldVal="1520"/>
    <row newVal="1534" oldVal="1509"/>
    <row newVal="1535" oldVal="1506"/>
    <row newVal="1536" oldVal="1498"/>
    <row newVal="1537" oldVal="1497"/>
    <row newVal="1538" oldVal="1510"/>
    <row newVal="1539" oldVal="1515"/>
    <row newVal="1540" oldVal="1721"/>
    <row newVal="1541" oldVal="433"/>
    <row newVal="1542" oldVal="444"/>
    <row newVal="1543" oldVal="434"/>
    <row newVal="1544" oldVal="441"/>
    <row newVal="1545" oldVal="443"/>
    <row newVal="1546" oldVal="445"/>
    <row newVal="1547" oldVal="1711"/>
    <row newVal="1548" oldVal="431"/>
    <row newVal="1549" oldVal="1673"/>
    <row newVal="1550" oldVal="1626"/>
    <row newVal="1551" oldVal="1709"/>
    <row newVal="1552" oldVal="436"/>
    <row newVal="1553" oldVal="1667"/>
    <row newVal="1554" oldVal="1663"/>
    <row newVal="1555" oldVal="1662"/>
    <row newVal="1556" oldVal="1688"/>
    <row newVal="1557" oldVal="1691"/>
    <row newVal="1558" oldVal="1685"/>
    <row newVal="1559" oldVal="1684"/>
    <row newVal="1560" oldVal="1719"/>
    <row newVal="1561" oldVal="438"/>
    <row newVal="1562" oldVal="1656"/>
    <row newVal="1563" oldVal="1700"/>
    <row newVal="1564" oldVal="437"/>
    <row newVal="1565" oldVal="1659"/>
    <row newVal="1566" oldVal="1625"/>
    <row newVal="1567" oldVal="1653"/>
    <row newVal="1568" oldVal="439"/>
    <row newVal="1569" oldVal="1666"/>
    <row newVal="1570" oldVal="1715"/>
    <row newVal="1571" oldVal="1686"/>
    <row newVal="1572" oldVal="1617"/>
    <row newVal="1573" oldVal="1668"/>
    <row newVal="1574" oldVal="1669"/>
    <row newVal="1575" oldVal="1713"/>
    <row newVal="1576" oldVal="1687"/>
    <row newVal="1577" oldVal="1585"/>
    <row newVal="1578" oldVal="1628"/>
    <row newVal="1579" oldVal="1627"/>
    <row newVal="1580" oldVal="1720"/>
    <row newVal="1581" oldVal="1654"/>
    <row newVal="1582" oldVal="442"/>
    <row newVal="1583" oldVal="1613"/>
    <row newVal="1584" oldVal="1612"/>
    <row newVal="1585" oldVal="1611"/>
    <row newVal="1586" oldVal="1701"/>
    <row newVal="1587" oldVal="1712"/>
    <row newVal="1588" oldVal="1597"/>
    <row newVal="1589" oldVal="1680"/>
    <row newVal="1590" oldVal="430"/>
    <row newVal="1591" oldVal="1658"/>
    <row newVal="1592" oldVal="1716"/>
    <row newVal="1593" oldVal="1675"/>
    <row newVal="1594" oldVal="1681"/>
    <row newVal="1595" oldVal="1665"/>
    <row newVal="1596" oldVal="440"/>
    <row newVal="1597" oldVal="1655"/>
    <row newVal="1598" oldVal="1652"/>
    <row newVal="1599" oldVal="435"/>
    <row newVal="1600" oldVal="1657"/>
    <row newVal="1601" oldVal="432"/>
    <row newVal="1602" oldVal="1710"/>
    <row newVal="1603" oldVal="1651"/>
    <row newVal="1604" oldVal="1572"/>
    <row newVal="1605" oldVal="1629"/>
    <row newVal="1606" oldVal="1703"/>
    <row newVal="1607" oldVal="1620"/>
    <row newVal="1608" oldVal="1664"/>
    <row newVal="1609" oldVal="1577"/>
    <row newVal="1610" oldVal="1674"/>
    <row newVal="1611" oldVal="1639"/>
    <row newVal="1612" oldVal="1579"/>
    <row newVal="1613" oldVal="1622"/>
    <row newVal="1614" oldVal="1636"/>
    <row newVal="1615" oldVal="1602"/>
    <row newVal="1616" oldVal="1574"/>
    <row newVal="1617" oldVal="1616"/>
    <row newVal="1618" oldVal="1580"/>
    <row newVal="1619" oldVal="1575"/>
    <row newVal="1620" oldVal="1692"/>
    <row newVal="1621" oldVal="1702"/>
    <row newVal="1622" oldVal="1649"/>
    <row newVal="1623" oldVal="1591"/>
    <row newVal="1624" oldVal="1678"/>
    <row newVal="1625" oldVal="1618"/>
    <row newVal="1626" oldVal="1670"/>
    <row newVal="1627" oldVal="1693"/>
    <row newVal="1628" oldVal="1690"/>
    <row newVal="1629" oldVal="446"/>
    <row newVal="1630" oldVal="1706"/>
    <row newVal="1631" oldVal="1677"/>
    <row newVal="1632" oldVal="1599"/>
    <row newVal="1633" oldVal="1683"/>
    <row newVal="1634" oldVal="1699"/>
    <row newVal="1635" oldVal="1696"/>
    <row newVal="1636" oldVal="448"/>
    <row newVal="1637" oldVal="1594"/>
    <row newVal="1638" oldVal="1601"/>
    <row newVal="1639" oldVal="1593"/>
    <row newVal="1640" oldVal="1695"/>
    <row newVal="1641" oldVal="1646"/>
    <row newVal="1642" oldVal="1708"/>
    <row newVal="1643" oldVal="1615"/>
    <row newVal="1644" oldVal="1635"/>
    <row newVal="1645" oldVal="1587"/>
    <row newVal="1646" oldVal="1714"/>
    <row newVal="1647" oldVal="1586"/>
    <row newVal="1648" oldVal="1614"/>
    <row newVal="1649" oldVal="1698"/>
    <row newVal="1650" oldVal="1634"/>
    <row newVal="1651" oldVal="1718"/>
    <row newVal="1652" oldVal="1689"/>
    <row newVal="1653" oldVal="1610"/>
    <row newVal="1654" oldVal="1606"/>
    <row newVal="1655" oldVal="1619"/>
    <row newVal="1656" oldVal="1582"/>
    <row newVal="1657" oldVal="1623"/>
    <row newVal="1658" oldVal="1633"/>
    <row newVal="1659" oldVal="1682"/>
    <row newVal="1660" oldVal="1734"/>
    <row newVal="1661" oldVal="1697"/>
    <row newVal="1662" oldVal="1705"/>
    <row newVal="1663" oldVal="1638"/>
    <row newVal="1664" oldVal="1584"/>
    <row newVal="1665" oldVal="1632"/>
    <row newVal="1666" oldVal="1694"/>
    <row newVal="1667" oldVal="1598"/>
    <row newVal="1668" oldVal="1607"/>
    <row newVal="1669" oldVal="1630"/>
    <row newVal="1670" oldVal="1631"/>
    <row newVal="1671" oldVal="1624"/>
    <row newVal="1672" oldVal="1671"/>
    <row newVal="1673" oldVal="1603"/>
    <row newVal="1674" oldVal="1676"/>
    <row newVal="1675" oldVal="1640"/>
    <row newVal="1676" oldVal="1583"/>
    <row newVal="1677" oldVal="1707"/>
    <row newVal="1678" oldVal="1592"/>
    <row newVal="1679" oldVal="1581"/>
    <row newVal="1680" oldVal="1643"/>
    <row newVal="1681" oldVal="1621"/>
    <row newVal="1682" oldVal="1608"/>
    <row newVal="1683" oldVal="1605"/>
    <row newVal="1684" oldVal="1604"/>
    <row newVal="1685" oldVal="1679"/>
    <row newVal="1686" oldVal="1609"/>
    <row newVal="1687" oldVal="1717"/>
    <row newVal="1688" oldVal="1647"/>
    <row newVal="1689" oldVal="1648"/>
    <row newVal="1690" oldVal="1578"/>
    <row newVal="1691" oldVal="1645"/>
    <row newVal="1692" oldVal="1589"/>
    <row newVal="1693" oldVal="1573"/>
    <row newVal="1694" oldVal="447"/>
    <row newVal="1695" oldVal="1637"/>
    <row newVal="1696" oldVal="426"/>
    <row newVal="1697" oldVal="1595"/>
    <row newVal="1698" oldVal="421"/>
    <row newVal="1699" oldVal="1588"/>
    <row newVal="1700" oldVal="1642"/>
    <row newVal="1701" oldVal="424"/>
    <row newVal="1702" oldVal="1590"/>
    <row newVal="1703" oldVal="428"/>
    <row newVal="1704" oldVal="429"/>
    <row newVal="1705" oldVal="427"/>
    <row newVal="1706" oldVal="422"/>
    <row newVal="1707" oldVal="1644"/>
    <row newVal="1708" oldVal="423"/>
    <row newVal="1709" oldVal="1650"/>
    <row newVal="1710" oldVal="425"/>
    <row newVal="1711" oldVal="1641"/>
    <row newVal="1712" oldVal="1763"/>
    <row newVal="1713" oldVal="566"/>
    <row newVal="1714" oldVal="567"/>
    <row newVal="1715" oldVal="507"/>
    <row newVal="1716" oldVal="527"/>
    <row newVal="1717" oldVal="560"/>
    <row newVal="1718" oldVal="559"/>
    <row newVal="1719" oldVal="1773"/>
    <row newVal="1720" oldVal="561"/>
    <row newVal="1721" oldVal="572"/>
    <row newVal="1722" oldVal="1770"/>
    <row newVal="1723" oldVal="571"/>
    <row newVal="1724" oldVal="539"/>
    <row newVal="1725" oldVal="569"/>
    <row newVal="1726" oldVal="1723"/>
    <row newVal="1727" oldVal="528"/>
    <row newVal="1728" oldVal="1804"/>
    <row newVal="1729" oldVal="1764"/>
    <row newVal="1730" oldVal="512"/>
    <row newVal="1731" oldVal="1769"/>
    <row newVal="1732" oldVal="1799"/>
    <row newVal="1733" oldVal="563"/>
    <row newVal="1734" oldVal="1760"/>
    <row newVal="1735" oldVal="1806"/>
    <row newVal="1736" oldVal="568"/>
    <row newVal="1737" oldVal="513"/>
    <row newVal="1738" oldVal="554"/>
    <row newVal="1739" oldVal="1803"/>
    <row newVal="1740" oldVal="1805"/>
    <row newVal="1741" oldVal="1783"/>
    <row newVal="1742" oldVal="1768"/>
    <row newVal="1743" oldVal="524"/>
    <row newVal="1744" oldVal="1784"/>
    <row newVal="1745" oldVal="1752"/>
    <row newVal="1746" oldVal="533"/>
    <row newVal="1747" oldVal="541"/>
    <row newVal="1748" oldVal="523"/>
    <row newVal="1749" oldVal="543"/>
    <row newVal="1750" oldVal="519"/>
    <row newVal="1751" oldVal="1761"/>
    <row newVal="1752" oldVal="540"/>
    <row newVal="1753" oldVal="522"/>
    <row newVal="1754" oldVal="525"/>
    <row newVal="1755" oldVal="508"/>
    <row newVal="1756" oldVal="538"/>
    <row newVal="1757" oldVal="509"/>
    <row newVal="1758" oldVal="1788"/>
    <row newVal="1759" oldVal="514"/>
    <row newVal="1760" oldVal="570"/>
    <row newVal="1761" oldVal="562"/>
    <row newVal="1762" oldVal="1759"/>
    <row newVal="1763" oldVal="573"/>
    <row newVal="1764" oldVal="1801"/>
    <row newVal="1765" oldVal="510"/>
    <row newVal="1766" oldVal="1576"/>
    <row newVal="1767" oldVal="1733"/>
    <row newVal="1768" oldVal="531"/>
    <row newVal="1769" oldVal="1775"/>
    <row newVal="1770" oldVal="555"/>
    <row newVal="1771" oldVal="1802"/>
    <row newVal="1772" oldVal="529"/>
    <row newVal="1773" oldVal="517"/>
    <row newVal="1774" oldVal="532"/>
    <row newVal="1775" oldVal="557"/>
    <row newVal="1776" oldVal="558"/>
    <row newVal="1777" oldVal="521"/>
    <row newVal="1778" oldVal="1809"/>
    <row newVal="1779" oldVal="511"/>
    <row newVal="1780" oldVal="565"/>
    <row newVal="1781" oldVal="544"/>
    <row newVal="1782" oldVal="526"/>
    <row newVal="1783" oldVal="520"/>
    <row newVal="1784" oldVal="516"/>
    <row newVal="1785" oldVal="530"/>
    <row newVal="1786" oldVal="1810"/>
    <row newVal="1787" oldVal="1742"/>
    <row newVal="1788" oldVal="1767"/>
    <row newVal="1789" oldVal="515"/>
    <row newVal="1790" oldVal="556"/>
    <row newVal="1791" oldVal="547"/>
    <row newVal="1792" oldVal="534"/>
    <row newVal="1793" oldVal="518"/>
    <row newVal="1794" oldVal="535"/>
    <row newVal="1795" oldVal="548"/>
    <row newVal="1796" oldVal="564"/>
    <row newVal="1797" oldVal="553"/>
    <row newVal="1798" oldVal="545"/>
    <row newVal="1799" oldVal="546"/>
    <row newVal="1800" oldVal="550"/>
    <row newVal="1801" oldVal="549"/>
    <row newVal="1802" oldVal="551"/>
    <row newVal="1803" oldVal="536"/>
    <row newVal="1804" oldVal="542"/>
    <row newVal="1805" oldVal="537"/>
    <row newVal="1806" oldVal="552"/>
    <row newVal="1807" oldVal="1722"/>
    <row newVal="1808" oldVal="1736"/>
    <row newVal="1809" oldVal="580"/>
    <row newVal="1810" oldVal="1813"/>
    <row newVal="1811" oldVal="1812"/>
    <row newVal="1812" oldVal="1814"/>
    <row newVal="1813" oldVal="1811"/>
    <row newVal="1814" oldVal="1780"/>
    <row newVal="1815" oldVal="575"/>
    <row newVal="1816" oldVal="574"/>
    <row newVal="1817" oldVal="576"/>
    <row newVal="1818" oldVal="1743"/>
    <row newVal="1819" oldVal="582"/>
    <row newVal="1820" oldVal="1745"/>
    <row newVal="1821" oldVal="1744"/>
    <row newVal="1822" oldVal="1800"/>
    <row newVal="1823" oldVal="1790"/>
    <row newVal="1824" oldVal="1782"/>
    <row newVal="1825" oldVal="581"/>
    <row newVal="1826" oldVal="1757"/>
    <row newVal="1827" oldVal="1704"/>
    <row newVal="1828" oldVal="1792"/>
    <row newVal="1829" oldVal="1756"/>
    <row newVal="1830" oldVal="1789"/>
    <row newVal="1831" oldVal="1781"/>
    <row newVal="1832" oldVal="1786"/>
    <row newVal="1833" oldVal="1794"/>
    <row newVal="1834" oldVal="1762"/>
    <row newVal="1835" oldVal="1793"/>
    <row newVal="1836" oldVal="1779"/>
    <row newVal="1837" oldVal="1727"/>
    <row newVal="1838" oldVal="579"/>
    <row newVal="1839" oldVal="1731"/>
    <row newVal="1840" oldVal="583"/>
    <row newVal="1841" oldVal="1772"/>
    <row newVal="1842" oldVal="1726"/>
    <row newVal="1843" oldVal="1729"/>
    <row newVal="1844" oldVal="1730"/>
    <row newVal="1845" oldVal="1735"/>
    <row newVal="1846" oldVal="1774"/>
    <row newVal="1847" oldVal="1807"/>
    <row newVal="1848" oldVal="1797"/>
    <row newVal="1849" oldVal="1785"/>
    <row newVal="1850" oldVal="1791"/>
    <row newVal="1851" oldVal="1787"/>
    <row newVal="1852" oldVal="1725"/>
    <row newVal="1853" oldVal="1808"/>
    <row newVal="1854" oldVal="1741"/>
    <row newVal="1855" oldVal="1776"/>
    <row newVal="1856" oldVal="1758"/>
    <row newVal="1857" oldVal="578"/>
    <row newVal="1858" oldVal="1777"/>
    <row newVal="1859" oldVal="1798"/>
    <row newVal="1860" oldVal="1771"/>
    <row newVal="1861" oldVal="1778"/>
    <row newVal="1862" oldVal="1724"/>
    <row newVal="1863" oldVal="1795"/>
    <row newVal="1864" oldVal="1737"/>
    <row newVal="1865" oldVal="1765"/>
    <row newVal="1866" oldVal="1766"/>
    <row newVal="1867" oldVal="1796"/>
    <row newVal="1868" oldVal="1600"/>
    <row newVal="1869" oldVal="1755"/>
    <row newVal="1870" oldVal="1740"/>
    <row newVal="1871" oldVal="1754"/>
    <row newVal="1872" oldVal="1751"/>
    <row newVal="1873" oldVal="1750"/>
    <row newVal="1874" oldVal="1728"/>
    <row newVal="1875" oldVal="1747"/>
    <row newVal="1876" oldVal="1749"/>
    <row newVal="1877" oldVal="1748"/>
    <row newVal="1878" oldVal="1746"/>
    <row newVal="1879" oldVal="1672"/>
    <row newVal="1880" oldVal="577"/>
    <row newVal="1881" oldVal="468"/>
    <row newVal="1882" oldVal="506"/>
    <row newVal="1883" oldVal="503"/>
    <row newVal="1884" oldVal="456"/>
    <row newVal="1885" oldVal="500"/>
    <row newVal="1886" oldVal="498"/>
    <row newVal="1887" oldVal="450"/>
    <row newVal="1888" oldVal="471"/>
    <row newVal="1889" oldVal="502"/>
    <row newVal="1890" oldVal="485"/>
    <row newVal="1891" oldVal="1739"/>
    <row newVal="1892" oldVal="476"/>
    <row newVal="1893" oldVal="495"/>
    <row newVal="1894" oldVal="1753"/>
    <row newVal="1895" oldVal="475"/>
    <row newVal="1896" oldVal="499"/>
    <row newVal="1897" oldVal="483"/>
    <row newVal="1898" oldVal="455"/>
    <row newVal="1899" oldVal="461"/>
    <row newVal="1900" oldVal="463"/>
    <row newVal="1901" oldVal="464"/>
    <row newVal="1902" oldVal="1732"/>
    <row newVal="1903" oldVal="470"/>
    <row newVal="1904" oldVal="497"/>
    <row newVal="1905" oldVal="465"/>
    <row newVal="1906" oldVal="501"/>
    <row newVal="1907" oldVal="496"/>
    <row newVal="1908" oldVal="472"/>
    <row newVal="1909" oldVal="454"/>
    <row newVal="1910" oldVal="451"/>
    <row newVal="1911" oldVal="452"/>
    <row newVal="1912" oldVal="457"/>
    <row newVal="1913" oldVal="477"/>
    <row newVal="1914" oldVal="469"/>
    <row newVal="1915" oldVal="449"/>
    <row newVal="1916" oldVal="504"/>
    <row newVal="1917" oldVal="494"/>
    <row newVal="1918" oldVal="492"/>
    <row newVal="1919" oldVal="491"/>
    <row newVal="1920" oldVal="493"/>
    <row newVal="1921" oldVal="459"/>
    <row newVal="1922" oldVal="478"/>
    <row newVal="1923" oldVal="460"/>
    <row newVal="1924" oldVal="462"/>
    <row newVal="1925" oldVal="466"/>
    <row newVal="1926" oldVal="467"/>
    <row newVal="1927" oldVal="490"/>
    <row newVal="1928" oldVal="1738"/>
    <row newVal="1929" oldVal="489"/>
    <row newVal="1930" oldVal="474"/>
    <row newVal="1931" oldVal="458"/>
    <row newVal="1932" oldVal="486"/>
    <row newVal="1933" oldVal="453"/>
    <row newVal="1934" oldVal="482"/>
    <row newVal="1935" oldVal="481"/>
    <row newVal="1936" oldVal="480"/>
    <row newVal="1937" oldVal="505"/>
    <row newVal="1938" oldVal="473"/>
    <row newVal="1939" oldVal="479"/>
    <row newVal="1940" oldVal="488"/>
    <row newVal="1941" oldVal="484"/>
    <row newVal="1942" oldVal="487"/>
    <row newVal="1943" oldVal="1850"/>
    <row newVal="1944" oldVal="1861"/>
    <row newVal="1945" oldVal="607"/>
    <row newVal="1946" oldVal="1884"/>
    <row newVal="1947" oldVal="1821"/>
    <row newVal="1948" oldVal="1855"/>
    <row newVal="1949" oldVal="1843"/>
    <row newVal="1950" oldVal="1863"/>
    <row newVal="1951" oldVal="1851"/>
    <row newVal="1952" oldVal="1868"/>
    <row newVal="1953" oldVal="605"/>
    <row newVal="1954" oldVal="1859"/>
    <row newVal="1955" oldVal="1886"/>
    <row newVal="1956" oldVal="1838"/>
    <row newVal="1957" oldVal="1879"/>
    <row newVal="1958" oldVal="1887"/>
    <row newVal="1959" oldVal="601"/>
    <row newVal="1960" oldVal="1836"/>
    <row newVal="1961" oldVal="1844"/>
    <row newVal="1962" oldVal="1842"/>
    <row newVal="1963" oldVal="1877"/>
    <row newVal="1964" oldVal="1833"/>
    <row newVal="1965" oldVal="1866"/>
    <row newVal="1966" oldVal="1893"/>
    <row newVal="1967" oldVal="1354"/>
    <row newVal="1968" oldVal="1839"/>
    <row newVal="1969" oldVal="619"/>
    <row newVal="1970" oldVal="1822"/>
    <row newVal="1971" oldVal="1862"/>
    <row newVal="1972" oldVal="1865"/>
    <row newVal="1973" oldVal="1853"/>
    <row newVal="1974" oldVal="1846"/>
    <row newVal="1975" oldVal="1857"/>
    <row newVal="1976" oldVal="621"/>
    <row newVal="1977" oldVal="1870"/>
    <row newVal="1978" oldVal="611"/>
    <row newVal="1979" oldVal="602"/>
    <row newVal="1980" oldVal="1848"/>
    <row newVal="1981" oldVal="1864"/>
    <row newVal="1982" oldVal="1852"/>
    <row newVal="1983" oldVal="1826"/>
    <row newVal="1984" oldVal="1837"/>
    <row newVal="1985" oldVal="1876"/>
    <row newVal="1986" oldVal="993"/>
    <row newVal="1987" oldVal="613"/>
    <row newVal="1988" oldVal="618"/>
    <row newVal="1989" oldVal="614"/>
    <row newVal="1990" oldVal="1873"/>
    <row newVal="1991" oldVal="1878"/>
    <row newVal="1992" oldVal="1881"/>
    <row newVal="1993" oldVal="1525"/>
    <row newVal="1994" oldVal="623"/>
    <row newVal="1995" oldVal="1854"/>
    <row newVal="1996" oldVal="617"/>
    <row newVal="1997" oldVal="606"/>
    <row newVal="1998" oldVal="620"/>
    <row newVal="1999" oldVal="1841"/>
    <row newVal="2000" oldVal="616"/>
    <row newVal="2001" oldVal="604"/>
    <row newVal="2002" oldVal="1353"/>
    <row newVal="2003" oldVal="603"/>
    <row newVal="2004" oldVal="1847"/>
    <row newVal="2005" oldVal="1869"/>
    <row newVal="2006" oldVal="608"/>
    <row newVal="2007" oldVal="1875"/>
    <row newVal="2008" oldVal="622"/>
    <row newVal="2009" oldVal="1885"/>
    <row newVal="2010" oldVal="1858"/>
    <row newVal="2011" oldVal="1860"/>
    <row newVal="2012" oldVal="610"/>
    <row newVal="2013" oldVal="1849"/>
    <row newVal="2014" oldVal="615"/>
    <row newVal="2015" oldVal="1880"/>
    <row newVal="2016" oldVal="1338"/>
    <row newVal="2017" oldVal="1856"/>
    <row newVal="2018" oldVal="1845"/>
    <row newVal="2019" oldVal="1840"/>
    <row newVal="2020" oldVal="612"/>
    <row newVal="2021" oldVal="1867"/>
    <row newVal="2022" oldVal="1890"/>
    <row newVal="2023" oldVal="1874"/>
    <row newVal="2024" oldVal="1888"/>
    <row newVal="2025" oldVal="1900"/>
    <row newVal="2026" oldVal="1883"/>
    <row newVal="2027" oldVal="1897"/>
    <row newVal="2028" oldVal="626"/>
    <row newVal="2029" oldVal="1901"/>
    <row newVal="2030" oldVal="628"/>
    <row newVal="2031" oldVal="624"/>
    <row newVal="2032" oldVal="1889"/>
    <row newVal="2033" oldVal="1882"/>
    <row newVal="2034" oldVal="1825"/>
    <row newVal="2035" oldVal="1371"/>
    <row newVal="2036" oldVal="627"/>
    <row newVal="2037" oldVal="625"/>
    <row newVal="2038" oldVal="1829"/>
    <row newVal="2039" oldVal="1898"/>
    <row newVal="2040" oldVal="1872"/>
    <row newVal="2041" oldVal="1896"/>
    <row newVal="2042" oldVal="1370"/>
    <row newVal="2043" oldVal="1894"/>
    <row newVal="2044" oldVal="609"/>
    <row newVal="2045" oldVal="1891"/>
    <row newVal="2046" oldVal="1823"/>
    <row newVal="2047" oldVal="1871"/>
    <row newVal="2048" oldVal="1895"/>
    <row newVal="2049" oldVal="1892"/>
    <row newVal="2050" oldVal="598"/>
    <row newVal="2051" oldVal="592"/>
    <row newVal="2052" oldVal="1824"/>
    <row newVal="2053" oldVal="2090"/>
    <row newVal="2054" oldVal="1835"/>
    <row newVal="2055" oldVal="2082"/>
    <row newVal="2056" oldVal="587"/>
    <row newVal="2057" oldVal="599"/>
    <row newVal="2058" oldVal="1834"/>
    <row newVal="2059" oldVal="1817"/>
    <row newVal="2060" oldVal="590"/>
    <row newVal="2061" oldVal="1831"/>
    <row newVal="2062" oldVal="2081"/>
    <row newVal="2063" oldVal="1334"/>
    <row newVal="2064" oldVal="1830"/>
    <row newVal="2065" oldVal="600"/>
    <row newVal="2066" oldVal="584"/>
    <row newVal="2067" oldVal="1819"/>
    <row newVal="2068" oldVal="586"/>
    <row newVal="2069" oldVal="970"/>
    <row newVal="2070" oldVal="1827"/>
    <row newVal="2071" oldVal="593"/>
    <row newVal="2072" oldVal="1818"/>
    <row newVal="2073" oldVal="594"/>
    <row newVal="2074" oldVal="1820"/>
    <row newVal="2075" oldVal="596"/>
    <row newVal="2076" oldVal="597"/>
    <row newVal="2077" oldVal="1333"/>
    <row newVal="2078" oldVal="585"/>
    <row newVal="2079" oldVal="1828"/>
    <row newVal="2080" oldVal="588"/>
    <row newVal="2081" oldVal="1816"/>
    <row newVal="2082" oldVal="589"/>
    <row newVal="2083" oldVal="1815"/>
    <row newVal="2084" oldVal="591"/>
    <row newVal="2085" oldVal="595"/>
    <row newVal="2086" oldVal="1899"/>
    <row newVal="2087" oldVal="1832"/>
    <row newVal="2088" oldVal="638"/>
    <row newVal="2089" oldVal="644"/>
    <row newVal="2090" oldVal="865"/>
    <row newVal="2091" oldVal="886"/>
    <row newVal="2092" oldVal="651"/>
    <row newVal="2093" oldVal="645"/>
    <row newVal="2094" oldVal="641"/>
    <row newVal="2095" oldVal="642"/>
    <row newVal="2096" oldVal="652"/>
    <row newVal="2097" oldVal="640"/>
    <row newVal="2098" oldVal="639"/>
    <row newVal="2099" oldVal="643"/>
    <row newVal="2100" oldVal="673"/>
    <row newVal="2101" oldVal="659"/>
    <row newVal="2102" oldVal="683"/>
    <row newVal="2103" oldVal="675"/>
    <row newVal="2104" oldVal="663"/>
    <row newVal="2105" oldVal="664"/>
    <row newVal="2106" oldVal="899"/>
    <row newVal="2107" oldVal="900"/>
    <row newVal="2108" oldVal="669"/>
    <row newVal="2109" oldVal="901"/>
    <row newVal="2110" oldVal="658"/>
    <row newVal="2111" oldVal="657"/>
    <row newVal="2112" oldVal="682"/>
    <row newVal="2113" oldVal="676"/>
    <row newVal="2114" oldVal="655"/>
    <row newVal="2115" oldVal="656"/>
    <row newVal="2116" oldVal="902"/>
    <row newVal="2117" oldVal="635"/>
    <row newVal="2118" oldVal="674"/>
    <row newVal="2119" oldVal="854"/>
    <row newVal="2120" oldVal="680"/>
    <row newVal="2121" oldVal="634"/>
    <row newVal="2122" oldVal="666"/>
    <row newVal="2123" oldVal="665"/>
    <row newVal="2124" oldVal="662"/>
    <row newVal="2125" oldVal="661"/>
    <row newVal="2126" oldVal="678"/>
    <row newVal="2127" oldVal="679"/>
    <row newVal="2128" oldVal="654"/>
    <row newVal="2129" oldVal="653"/>
    <row newVal="2130" oldVal="681"/>
    <row newVal="2131" oldVal="631"/>
    <row newVal="2132" oldVal="632"/>
    <row newVal="2133" oldVal="633"/>
    <row newVal="2134" oldVal="630"/>
    <row newVal="2135" oldVal="629"/>
    <row newVal="2136" oldVal="853"/>
    <row newVal="2137" oldVal="647"/>
    <row newVal="2138" oldVal="883"/>
    <row newVal="2139" oldVal="877"/>
    <row newVal="2140" oldVal="876"/>
    <row newVal="2141" oldVal="889"/>
    <row newVal="2142" oldVal="760"/>
    <row newVal="2143" oldVal="745"/>
    <row newVal="2144" oldVal="866"/>
    <row newVal="2145" oldVal="823"/>
    <row newVal="2146" oldVal="881"/>
    <row newVal="2147" oldVal="646"/>
    <row newVal="2148" oldVal="858"/>
    <row newVal="2149" oldVal="743"/>
    <row newVal="2150" oldVal="859"/>
    <row newVal="2151" oldVal="867"/>
    <row newVal="2152" oldVal="864"/>
    <row newVal="2153" oldVal="869"/>
    <row newVal="2154" oldVal="863"/>
    <row newVal="2155" oldVal="875"/>
    <row newVal="2156" oldVal="874"/>
    <row newVal="2157" oldVal="861"/>
    <row newVal="2158" oldVal="862"/>
    <row newVal="2159" oldVal="888"/>
    <row newVal="2160" oldVal="884"/>
    <row newVal="2161" oldVal="758"/>
    <row newVal="2162" oldVal="887"/>
    <row newVal="2163" oldVal="885"/>
    <row newVal="2164" oldVal="1348"/>
    <row newVal="2165" oldVal="1346"/>
    <row newVal="2166" oldVal="742"/>
    <row newVal="2167" oldVal="890"/>
    <row newVal="2168" oldVal="891"/>
    <row newVal="2169" oldVal="892"/>
    <row newVal="2170" oldVal="893"/>
    <row newVal="2171" oldVal="721"/>
    <row newVal="2172" oldVal="880"/>
    <row newVal="2173" oldVal="879"/>
    <row newVal="2174" oldVal="882"/>
    <row newVal="2175" oldVal="774"/>
    <row newVal="2176" oldVal="868"/>
    <row newVal="2177" oldVal="894"/>
    <row newVal="2178" oldVal="833"/>
    <row newVal="2179" oldVal="715"/>
    <row newVal="2180" oldVal="820"/>
    <row newVal="2181" oldVal="716"/>
    <row newVal="2182" oldVal="834"/>
    <row newVal="2183" oldVal="793"/>
    <row newVal="2184" oldVal="912"/>
    <row newVal="2185" oldVal="905"/>
    <row newVal="2186" oldVal="909"/>
    <row newVal="2187" oldVal="918"/>
    <row newVal="2188" oldVal="819"/>
    <row newVal="2189" oldVal="895"/>
    <row newVal="2190" oldVal="915"/>
    <row newVal="2191" oldVal="908"/>
    <row newVal="2192" oldVal="903"/>
    <row newVal="2193" oldVal="897"/>
    <row newVal="2194" oldVal="821"/>
    <row newVal="2195" oldVal="797"/>
    <row newVal="2196" oldVal="907"/>
    <row newVal="2197" oldVal="910"/>
    <row newVal="2198" oldVal="800"/>
    <row newVal="2199" oldVal="911"/>
    <row newVal="2200" oldVal="829"/>
    <row newVal="2201" oldVal="830"/>
    <row newVal="2202" oldVal="828"/>
    <row newVal="2203" oldVal="814"/>
    <row newVal="2204" oldVal="850"/>
    <row newVal="2205" oldVal="919"/>
    <row newVal="2206" oldVal="920"/>
    <row newVal="2207" oldVal="720"/>
    <row newVal="2208" oldVal="717"/>
    <row newVal="2209" oldVal="904"/>
    <row newVal="2210" oldVal="784"/>
    <row newVal="2211" oldVal="917"/>
    <row newVal="2212" oldVal="801"/>
    <row newVal="2213" oldVal="896"/>
    <row newVal="2214" oldVal="898"/>
    <row newVal="2215" oldVal="839"/>
    <row newVal="2216" oldVal="660"/>
    <row newVal="2217" oldVal="668"/>
    <row newVal="2218" oldVal="848"/>
    <row newVal="2219" oldVal="921"/>
    <row newVal="2220" oldVal="851"/>
    <row newVal="2221" oldVal="914"/>
    <row newVal="2222" oldVal="913"/>
    <row newVal="2223" oldVal="916"/>
    <row newVal="2224" oldVal="906"/>
    <row newVal="2225" oldVal="826"/>
    <row newVal="2226" oldVal="836"/>
    <row newVal="2227" oldVal="835"/>
    <row newVal="2228" oldVal="837"/>
    <row newVal="2229" oldVal="818"/>
    <row newVal="2230" oldVal="825"/>
    <row newVal="2231" oldVal="714"/>
    <row newVal="2232" oldVal="847"/>
    <row newVal="2233" oldVal="703"/>
    <row newVal="2234" oldVal="846"/>
    <row newVal="2235" oldVal="816"/>
    <row newVal="2236" oldVal="852"/>
    <row newVal="2237" oldVal="636"/>
    <row newVal="2238" oldVal="824"/>
    <row newVal="2239" oldVal="827"/>
    <row newVal="2240" oldVal="831"/>
    <row newVal="2241" oldVal="710"/>
    <row newVal="2242" oldVal="841"/>
    <row newVal="2243" oldVal="832"/>
    <row newVal="2244" oldVal="842"/>
    <row newVal="2245" oldVal="857"/>
    <row newVal="2246" oldVal="817"/>
    <row newVal="2247" oldVal="822"/>
    <row newVal="2248" oldVal="840"/>
    <row newVal="2249" oldVal="706"/>
    <row newVal="2250" oldVal="700"/>
    <row newVal="2251" oldVal="696"/>
    <row newVal="2252" oldVal="855"/>
    <row newVal="2253" oldVal="849"/>
    <row newVal="2254" oldVal="838"/>
    <row newVal="2255" oldVal="844"/>
    <row newVal="2256" oldVal="843"/>
    <row newVal="2257" oldVal="845"/>
    <row newVal="2258" oldVal="856"/>
    <row newVal="2259" oldVal="702"/>
    <row newVal="2260" oldVal="771"/>
    <row newVal="2261" oldVal="763"/>
    <row newVal="2262" oldVal="767"/>
    <row newVal="2263" oldVal="733"/>
    <row newVal="2264" oldVal="768"/>
    <row newVal="2265" oldVal="772"/>
    <row newVal="2266" oldVal="735"/>
    <row newVal="2267" oldVal="727"/>
    <row newVal="2268" oldVal="764"/>
    <row newVal="2269" oldVal="765"/>
    <row newVal="2270" oldVal="766"/>
    <row newVal="2271" oldVal="740"/>
    <row newVal="2272" oldVal="737"/>
    <row newVal="2273" oldVal="637"/>
    <row newVal="2274" oldVal="747"/>
    <row newVal="2275" oldVal="759"/>
    <row newVal="2276" oldVal="732"/>
    <row newVal="2277" oldVal="730"/>
    <row newVal="2278" oldVal="744"/>
    <row newVal="2279" oldVal="738"/>
    <row newVal="2280" oldVal="860"/>
    <row newVal="2281" oldVal="762"/>
    <row newVal="2282" oldVal="686"/>
    <row newVal="2283" oldVal="773"/>
    <row newVal="2284" oldVal="728"/>
    <row newVal="2285" oldVal="731"/>
    <row newVal="2286" oldVal="689"/>
    <row newVal="2287" oldVal="741"/>
    <row newVal="2288" oldVal="746"/>
    <row newVal="2289" oldVal="749"/>
    <row newVal="2290" oldVal="748"/>
    <row newVal="2291" oldVal="751"/>
    <row newVal="2292" oldVal="756"/>
    <row newVal="2293" oldVal="754"/>
    <row newVal="2294" oldVal="757"/>
    <row newVal="2295" oldVal="755"/>
    <row newVal="2296" oldVal="873"/>
    <row newVal="2297" oldVal="871"/>
    <row newVal="2298" oldVal="649"/>
    <row newVal="2299" oldVal="648"/>
    <row newVal="2300" oldVal="872"/>
    <row newVal="2301" oldVal="870"/>
    <row newVal="2302" oldVal="753"/>
    <row newVal="2303" oldVal="752"/>
    <row newVal="2304" oldVal="750"/>
    <row newVal="2305" oldVal="734"/>
    <row newVal="2306" oldVal="770"/>
    <row newVal="2307" oldVal="739"/>
    <row newVal="2308" oldVal="736"/>
    <row newVal="2309" oldVal="761"/>
    <row newVal="2310" oldVal="726"/>
    <row newVal="2311" oldVal="729"/>
    <row newVal="2312" oldVal="769"/>
    <row newVal="2313" oldVal="795"/>
    <row newVal="2314" oldVal="670"/>
    <row newVal="2315" oldVal="812"/>
    <row newVal="2316" oldVal="790"/>
    <row newVal="2317" oldVal="810"/>
    <row newVal="2318" oldVal="677"/>
    <row newVal="2319" oldVal="782"/>
    <row newVal="2320" oldVal="783"/>
    <row newVal="2321" oldVal="798"/>
    <row newVal="2322" oldVal="806"/>
    <row newVal="2323" oldVal="671"/>
    <row newVal="2324" oldVal="672"/>
    <row newVal="2325" oldVal="2491"/>
    <row newVal="2326" oldVal="789"/>
    <row newVal="2327" oldVal="775"/>
    <row newVal="2328" oldVal="778"/>
    <row newVal="2329" oldVal="776"/>
    <row newVal="2330" oldVal="780"/>
    <row newVal="2331" oldVal="781"/>
    <row newVal="2332" oldVal="788"/>
    <row newVal="2333" oldVal="808"/>
    <row newVal="2334" oldVal="809"/>
    <row newVal="2335" oldVal="802"/>
    <row newVal="2336" oldVal="794"/>
    <row newVal="2337" oldVal="799"/>
    <row newVal="2338" oldVal="807"/>
    <row newVal="2339" oldVal="805"/>
    <row newVal="2340" oldVal="815"/>
    <row newVal="2341" oldVal="708"/>
    <row newVal="2342" oldVal="709"/>
    <row newVal="2343" oldVal="707"/>
    <row newVal="2344" oldVal="785"/>
    <row newVal="2345" oldVal="796"/>
    <row newVal="2346" oldVal="777"/>
    <row newVal="2347" oldVal="779"/>
    <row newVal="2348" oldVal="791"/>
    <row newVal="2349" oldVal="690"/>
    <row newVal="2350" oldVal="667"/>
    <row newVal="2351" oldVal="787"/>
    <row newVal="2352" oldVal="786"/>
    <row newVal="2353" oldVal="719"/>
    <row newVal="2354" oldVal="792"/>
    <row newVal="2355" oldVal="811"/>
    <row newVal="2356" oldVal="704"/>
    <row newVal="2357" oldVal="701"/>
    <row newVal="2358" oldVal="695"/>
    <row newVal="2359" oldVal="705"/>
    <row newVal="2360" oldVal="1425"/>
    <row newVal="2361" oldVal="694"/>
    <row newVal="2362" oldVal="711"/>
    <row newVal="2363" oldVal="684"/>
    <row newVal="2364" oldVal="699"/>
    <row newVal="2365" oldVal="692"/>
    <row newVal="2366" oldVal="713"/>
    <row newVal="2367" oldVal="722"/>
    <row newVal="2368" oldVal="688"/>
    <row newVal="2369" oldVal="693"/>
    <row newVal="2370" oldVal="691"/>
    <row newVal="2371" oldVal="685"/>
    <row newVal="2372" oldVal="723"/>
    <row newVal="2373" oldVal="724"/>
    <row newVal="2374" oldVal="712"/>
    <row newVal="2375" oldVal="697"/>
    <row newVal="2376" oldVal="718"/>
    <row newVal="2377" oldVal="698"/>
    <row newVal="2378" oldVal="687"/>
    <row newVal="2379" oldVal="725"/>
    <row newVal="2380" oldVal="2545"/>
    <row newVal="2381" oldVal="2554"/>
    <row newVal="2382" oldVal="1473"/>
    <row newVal="2383" oldVal="1477"/>
    <row newVal="2384" oldVal="1482"/>
    <row newVal="2385" oldVal="2557"/>
    <row newVal="2386" oldVal="2556"/>
    <row newVal="2387" oldVal="1478"/>
    <row newVal="2388" oldVal="1484"/>
    <row newVal="2389" oldVal="1480"/>
    <row newVal="2390" oldVal="1483"/>
    <row newVal="2391" oldVal="1485"/>
    <row newVal="2392" oldVal="1476"/>
    <row newVal="2393" oldVal="2434"/>
    <row newVal="2394" oldVal="2553"/>
    <row newVal="2395" oldVal="2555"/>
    <row newVal="2396" oldVal="1487"/>
    <row newVal="2397" oldVal="1486"/>
    <row newVal="2398" oldVal="1488"/>
    <row newVal="2399" oldVal="1475"/>
    <row newVal="2400" oldVal="1474"/>
    <row newVal="2401" oldVal="1479"/>
    <row newVal="2402" oldVal="1481"/>
    <row newVal="2403" oldVal="2551"/>
    <row newVal="2404" oldVal="2544"/>
    <row newVal="2405" oldVal="2547"/>
    <row newVal="2406" oldVal="2550"/>
    <row newVal="2407" oldVal="2558"/>
    <row newVal="2408" oldVal="2560"/>
    <row newVal="2409" oldVal="1490"/>
    <row newVal="2410" oldVal="2559"/>
    <row newVal="2411" oldVal="1489"/>
    <row newVal="2412" oldVal="2548"/>
    <row newVal="2413" oldVal="2542"/>
    <row newVal="2414" oldVal="2549"/>
    <row newVal="2415" oldVal="2543"/>
    <row newVal="2416" oldVal="1472"/>
    <row newVal="2417" oldVal="1469"/>
    <row newVal="2418" oldVal="1466"/>
    <row newVal="2419" oldVal="2540"/>
    <row newVal="2420" oldVal="1468"/>
    <row newVal="2421" oldVal="2546"/>
    <row newVal="2422" oldVal="2538"/>
    <row newVal="2423" oldVal="1462"/>
    <row newVal="2424" oldVal="2552"/>
    <row newVal="2425" oldVal="1459"/>
    <row newVal="2426" oldVal="2539"/>
    <row newVal="2427" oldVal="1461"/>
    <row newVal="2428" oldVal="1463"/>
    <row newVal="2429" oldVal="1467"/>
    <row newVal="2430" oldVal="2541"/>
    <row newVal="2431" oldVal="1471"/>
    <row newVal="2432" oldVal="1464"/>
    <row newVal="2433" oldVal="1470"/>
    <row newVal="2434" oldVal="1460"/>
    <row newVal="2435" oldVal="1465"/>
    <row newVal="2436" oldVal="1438"/>
    <row newVal="2437" oldVal="1412"/>
    <row newVal="2438" oldVal="1441"/>
    <row newVal="2439" oldVal="1440"/>
    <row newVal="2440" oldVal="1437"/>
    <row newVal="2441" oldVal="1447"/>
    <row newVal="2442" oldVal="1446"/>
    <row newVal="2443" oldVal="2537"/>
    <row newVal="2444" oldVal="1442"/>
    <row newVal="2445" oldVal="1436"/>
    <row newVal="2446" oldVal="1444"/>
    <row newVal="2447" oldVal="1448"/>
    <row newVal="2448" oldVal="2536"/>
    <row newVal="2449" oldVal="2433"/>
    <row newVal="2450" oldVal="1434"/>
    <row newVal="2451" oldVal="1428"/>
    <row newVal="2452" oldVal="1429"/>
    <row newVal="2453" oldVal="1450"/>
    <row newVal="2454" oldVal="1445"/>
    <row newVal="2455" oldVal="1439"/>
    <row newVal="2456" oldVal="1417"/>
    <row newVal="2457" oldVal="1443"/>
    <row newVal="2458" oldVal="1435"/>
    <row newVal="2459" oldVal="1418"/>
    <row newVal="2460" oldVal="1452"/>
    <row newVal="2461" oldVal="1424"/>
    <row newVal="2462" oldVal="1421"/>
    <row newVal="2463" oldVal="1566"/>
    <row newVal="2464" oldVal="1569"/>
    <row newVal="2465" oldVal="1457"/>
    <row newVal="2466" oldVal="1456"/>
    <row newVal="2467" oldVal="1423"/>
    <row newVal="2468" oldVal="1451"/>
    <row newVal="2469" oldVal="1455"/>
    <row newVal="2470" oldVal="1422"/>
    <row newVal="2471" oldVal="1420"/>
    <row newVal="2472" oldVal="1404"/>
    <row newVal="2473" oldVal="1453"/>
    <row newVal="2474" oldVal="1405"/>
    <row newVal="2475" oldVal="1454"/>
    <row newVal="2476" oldVal="1419"/>
    <row newVal="2477" oldVal="1415"/>
    <row newVal="2478" oldVal="1416"/>
    <row newVal="2479" oldVal="1410"/>
    <row newVal="2480" oldVal="1406"/>
    <row newVal="2481" oldVal="1399"/>
    <row newVal="2482" oldVal="1430"/>
    <row newVal="2483" oldVal="1431"/>
    <row newVal="2484" oldVal="1414"/>
    <row newVal="2485" oldVal="1433"/>
    <row newVal="2486" oldVal="1407"/>
    <row newVal="2487" oldVal="1402"/>
    <row newVal="2488" oldVal="1401"/>
    <row newVal="2489" oldVal="1427"/>
    <row newVal="2490" oldVal="1411"/>
    <row newVal="2491" oldVal="1409"/>
    <row newVal="2492" oldVal="1432"/>
    <row newVal="2493" oldVal="1426"/>
    <row newVal="2494" oldVal="1403"/>
    <row newVal="2495" oldVal="1398"/>
    <row newVal="2496" oldVal="1413"/>
    <row newVal="2497" oldVal="1400"/>
    <row newVal="2498" oldVal="1408"/>
    <row newVal="2499" oldVal="1356"/>
    <row newVal="2500" oldVal="1361"/>
    <row newVal="2501" oldVal="1363"/>
    <row newVal="2502" oldVal="1362"/>
    <row newVal="2503" oldVal="1352"/>
    <row newVal="2504" oldVal="1344"/>
    <row newVal="2505" oldVal="1345"/>
    <row newVal="2506" oldVal="1358"/>
    <row newVal="2507" oldVal="1359"/>
    <row newVal="2508" oldVal="1349"/>
    <row newVal="2509" oldVal="1357"/>
    <row newVal="2510" oldVal="1347"/>
    <row newVal="2511" oldVal="1360"/>
    <row newVal="2512" oldVal="1343"/>
    <row newVal="2513" oldVal="1364"/>
    <row newVal="2514" oldVal="1351"/>
    <row newVal="2515" oldVal="1350"/>
    <row newVal="2516" oldVal="1377"/>
    <row newVal="2517" oldVal="1368"/>
    <row newVal="2518" oldVal="1379"/>
    <row newVal="2519" oldVal="1375"/>
    <row newVal="2520" oldVal="1367"/>
    <row newVal="2521" oldVal="1376"/>
    <row newVal="2522" oldVal="1372"/>
    <row newVal="2523" oldVal="1355"/>
    <row newVal="2524" oldVal="1373"/>
    <row newVal="2525" oldVal="1366"/>
    <row newVal="2526" oldVal="1378"/>
    <row newVal="2527" oldVal="1374"/>
    <row newVal="2528" oldVal="1369"/>
    <row newVal="2529" oldVal="1337"/>
    <row newVal="2530" oldVal="1339"/>
    <row newVal="2531" oldVal="1332"/>
    <row newVal="2532" oldVal="1335"/>
    <row newVal="2533" oldVal="1336"/>
    <row newVal="2534" oldVal="1331"/>
    <row newVal="2535" oldVal="1326"/>
    <row newVal="2536" oldVal="1327"/>
    <row newVal="2537" oldVal="1340"/>
    <row newVal="2538" oldVal="1341"/>
    <row newVal="2539" oldVal="1329"/>
    <row newVal="2540" oldVal="1330"/>
    <row newVal="2541" oldVal="1328"/>
    <row newVal="2542" oldVal="1325"/>
    <row newVal="2543" oldVal="1390"/>
    <row newVal="2544" oldVal="1389"/>
    <row newVal="2545" oldVal="1388"/>
    <row newVal="2546" oldVal="1393"/>
    <row newVal="2547" oldVal="1394"/>
    <row newVal="2548" oldVal="1392"/>
    <row newVal="2549" oldVal="1397"/>
    <row newVal="2550" oldVal="1395"/>
    <row newVal="2551" oldVal="1391"/>
    <row newVal="2552" oldVal="1396"/>
    <row newVal="2553" oldVal="1381"/>
    <row newVal="2554" oldVal="1386"/>
    <row newVal="2555" oldVal="1382"/>
    <row newVal="2556" oldVal="1384"/>
    <row newVal="2557" oldVal="1385"/>
    <row newVal="2558" oldVal="1383"/>
    <row newVal="2559" oldVal="1380"/>
    <row newVal="2560" oldVal="1387"/>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Paslaugų sąrašas</vt:lpstr>
      <vt:lpstr>Institucijų sąrašas</vt:lpstr>
      <vt:lpstr>Paslaugų kodai</vt:lpstr>
      <vt:lpstr>Institucijos</vt:lpstr>
      <vt:lpstr>Kodai</vt:lpstr>
      <vt:lpstr>Kodas</vt:lpstr>
    </vt:vector>
  </TitlesOfParts>
  <Company>MITA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Mantas Bieksa</dc:creator>
  <cp:lastModifiedBy>Jonas</cp:lastModifiedBy>
  <cp:lastPrinted>2015-11-30T06:09:34Z</cp:lastPrinted>
  <dcterms:created xsi:type="dcterms:W3CDTF">2015-11-17T13:39:06Z</dcterms:created>
  <dcterms:modified xsi:type="dcterms:W3CDTF">2016-07-13T10:22:57Z</dcterms:modified>
</cp:coreProperties>
</file>